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drawings/drawing9.xml" ContentType="application/vnd.openxmlformats-officedocument.drawing+xml"/>
  <Override PartName="/xl/charts/chart12.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1.xml" ContentType="application/vnd.openxmlformats-officedocument.drawing+xml"/>
  <Override PartName="/xl/charts/chart15.xml" ContentType="application/vnd.openxmlformats-officedocument.drawingml.chart+xml"/>
  <Override PartName="/xl/drawings/drawing12.xml" ContentType="application/vnd.openxmlformats-officedocument.drawing+xml"/>
  <Override PartName="/xl/charts/chart1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4.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5.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6.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7.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8.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9.xml" ContentType="application/vnd.openxmlformats-officedocument.drawing+xml"/>
  <Override PartName="/xl/charts/chart37.xml" ContentType="application/vnd.openxmlformats-officedocument.drawingml.chart+xml"/>
  <Override PartName="/xl/drawings/drawing20.xml" ContentType="application/vnd.openxmlformats-officedocument.drawing+xml"/>
  <Override PartName="/xl/charts/chart38.xml" ContentType="application/vnd.openxmlformats-officedocument.drawingml.chart+xml"/>
  <Override PartName="/xl/drawings/drawing21.xml" ContentType="application/vnd.openxmlformats-officedocument.drawing+xml"/>
  <Override PartName="/xl/charts/chart39.xml" ContentType="application/vnd.openxmlformats-officedocument.drawingml.chart+xml"/>
  <Override PartName="/xl/drawings/drawing22.xml" ContentType="application/vnd.openxmlformats-officedocument.drawing+xml"/>
  <Override PartName="/xl/charts/chart40.xml" ContentType="application/vnd.openxmlformats-officedocument.drawingml.chart+xml"/>
  <Override PartName="/xl/drawings/drawing23.xml" ContentType="application/vnd.openxmlformats-officedocument.drawing+xml"/>
  <Override PartName="/xl/charts/chart41.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4.xml" ContentType="application/vnd.openxmlformats-officedocument.drawing+xml"/>
  <Override PartName="/xl/charts/chart42.xml" ContentType="application/vnd.openxmlformats-officedocument.drawingml.chart+xml"/>
  <Override PartName="/xl/charts/chart43.xml" ContentType="application/vnd.openxmlformats-officedocument.drawingml.chart+xml"/>
  <Override PartName="/xl/drawings/drawing25.xml" ContentType="application/vnd.openxmlformats-officedocument.drawing+xml"/>
  <Override PartName="/xl/charts/chart44.xml" ContentType="application/vnd.openxmlformats-officedocument.drawingml.chart+xml"/>
  <Override PartName="/xl/drawings/drawing26.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27.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drawings/drawing28.xml" ContentType="application/vnd.openxmlformats-officedocument.drawing+xml"/>
  <Override PartName="/xl/charts/chart71.xml" ContentType="application/vnd.openxmlformats-officedocument.drawingml.chart+xml"/>
  <Override PartName="/xl/drawings/drawing29.xml" ContentType="application/vnd.openxmlformats-officedocument.drawing+xml"/>
  <Override PartName="/xl/charts/chart7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hfile-sv.w2.city.chofu.tokyo.jp\0102_企画経営課\内部\01　計画調整係\050計画（基本計画・推進委・主要事務事業）\市民意識調査\R7\19　オープンデータ\"/>
    </mc:Choice>
  </mc:AlternateContent>
  <xr:revisionPtr revIDLastSave="0" documentId="13_ncr:1_{6EBAA65B-F280-4D41-90B7-5CC93D4B471C}" xr6:coauthVersionLast="47" xr6:coauthVersionMax="47" xr10:uidLastSave="{00000000-0000-0000-0000-000000000000}"/>
  <bookViews>
    <workbookView xWindow="-120" yWindow="-120" windowWidth="29040" windowHeight="15720" tabRatio="813" xr2:uid="{00000000-000D-0000-FFFF-FFFF00000000}"/>
  </bookViews>
  <sheets>
    <sheet name="問57" sheetId="11" r:id="rId1"/>
    <sheet name="問57経年" sheetId="77" r:id="rId2"/>
    <sheet name="問57年齢層" sheetId="12" r:id="rId3"/>
    <sheet name="問57-1" sheetId="68" r:id="rId4"/>
    <sheet name="問57-1年齢層表" sheetId="69" r:id="rId5"/>
    <sheet name="問57-2" sheetId="16" r:id="rId6"/>
    <sheet name="問57-2年齢層表" sheetId="17" r:id="rId7"/>
    <sheet name="問58ア" sheetId="18" r:id="rId8"/>
    <sheet name="問58ア年齢層" sheetId="19" r:id="rId9"/>
    <sheet name="問58ア窓口" sheetId="20" r:id="rId10"/>
    <sheet name="問58ア窓口年齢層表" sheetId="21" r:id="rId11"/>
    <sheet name="問58イ" sheetId="22" r:id="rId12"/>
    <sheet name="問58イ年齢層" sheetId="23" r:id="rId13"/>
    <sheet name="問58イ窓口" sheetId="24" r:id="rId14"/>
    <sheet name="問58イ年齢層表" sheetId="25" r:id="rId15"/>
    <sheet name="問59" sheetId="26" r:id="rId16"/>
    <sheet name="問59経年" sheetId="64" r:id="rId17"/>
    <sheet name="問59性別" sheetId="29" r:id="rId18"/>
    <sheet name="問59年齢層" sheetId="28" r:id="rId19"/>
    <sheet name="問60" sheetId="30" r:id="rId20"/>
    <sheet name="問60性別" sheetId="66" r:id="rId21"/>
    <sheet name="問60年齢層" sheetId="31" r:id="rId22"/>
    <sheet name="問61_1" sheetId="70" r:id="rId23"/>
    <sheet name="問61_1年齢層表" sheetId="71" r:id="rId24"/>
    <sheet name="問61_2" sheetId="72" r:id="rId25"/>
    <sheet name="問61_2年齢層表" sheetId="74" r:id="rId26"/>
    <sheet name="問61_3" sheetId="75" r:id="rId27"/>
    <sheet name="問61_3年齢層表" sheetId="76" r:id="rId28"/>
    <sheet name="問62" sheetId="35" r:id="rId29"/>
    <sheet name="問62年齢層表" sheetId="36" r:id="rId30"/>
    <sheet name="問63" sheetId="37" r:id="rId31"/>
    <sheet name="問63年齢層" sheetId="38" r:id="rId32"/>
    <sheet name="問64" sheetId="39" r:id="rId33"/>
    <sheet name="問64年齢層表" sheetId="40" r:id="rId34"/>
    <sheet name="問65" sheetId="57" r:id="rId35"/>
    <sheet name="問65年齢層" sheetId="58" r:id="rId36"/>
    <sheet name="問66" sheetId="43" r:id="rId37"/>
    <sheet name="問66年齢層表" sheetId="59" r:id="rId38"/>
    <sheet name="問67" sheetId="45" r:id="rId39"/>
    <sheet name="問67年齢層表" sheetId="46" r:id="rId40"/>
  </sheets>
  <definedNames>
    <definedName name="_xlnm._FilterDatabase" localSheetId="4" hidden="1">'問57-1年齢層表'!$A$4:$O$18</definedName>
    <definedName name="_xlnm._FilterDatabase" localSheetId="6" hidden="1">'問57-2年齢層表'!$A$4:$O$18</definedName>
    <definedName name="_xlnm._FilterDatabase" localSheetId="10" hidden="1">問58ア窓口年齢層表!$A$4:$O$14</definedName>
    <definedName name="_xlnm._FilterDatabase" localSheetId="14" hidden="1">問58イ年齢層表!$A$4:$O$26</definedName>
    <definedName name="_xlnm._FilterDatabase" localSheetId="23" hidden="1">問61_1年齢層表!$A$4:$O$22</definedName>
    <definedName name="_xlnm._FilterDatabase" localSheetId="25" hidden="1">問61_2年齢層表!$A$4:$O$22</definedName>
    <definedName name="_xlnm._FilterDatabase" localSheetId="27" hidden="1">問61_3年齢層表!$A$4:$O$22</definedName>
    <definedName name="_xlnm._FilterDatabase" localSheetId="29" hidden="1">問62年齢層表!$A$4:$O$22</definedName>
    <definedName name="_xlnm._FilterDatabase" localSheetId="33" hidden="1">問64年齢層表!$A$4:$O$32</definedName>
    <definedName name="_xlnm._FilterDatabase" localSheetId="37" hidden="1">問66年齢層表!$A$4:$O$24</definedName>
    <definedName name="_xlnm._FilterDatabase" localSheetId="39" hidden="1">問67年齢層表!$A$4:$O$34</definedName>
    <definedName name="ｄｄｄｄ">[0]!クリア</definedName>
    <definedName name="do中央値">[0]!do中央値</definedName>
    <definedName name="do平均値">[0]!do平均値</definedName>
    <definedName name="ｇｇｇｇｇ">[0]!do平均値</definedName>
    <definedName name="ｋｋｋｋ">[0]!do平均値</definedName>
    <definedName name="llll">[0]!do中央値</definedName>
    <definedName name="ｐｐｐｐ">[0]!クリア</definedName>
    <definedName name="_xlnm.Print_Area" localSheetId="0">問57!$B$2:$K$23</definedName>
    <definedName name="_xlnm.Print_Area" localSheetId="3">'問57-1'!$B$2:$O$18</definedName>
    <definedName name="_xlnm.Print_Area" localSheetId="4">'問57-1年齢層表'!$C$1:$M$20</definedName>
    <definedName name="_xlnm.Print_Area" localSheetId="5">'問57-2'!$B$2:$O$18</definedName>
    <definedName name="_xlnm.Print_Area" localSheetId="6">'問57-2年齢層表'!$C$1:$M$20</definedName>
    <definedName name="_xlnm.Print_Area" localSheetId="1">問57経年!$B$3:$O$17</definedName>
    <definedName name="_xlnm.Print_Area" localSheetId="2">問57年齢層!$B$3:$O$31</definedName>
    <definedName name="_xlnm.Print_Area" localSheetId="7">問58ア!$B$2:$K$23</definedName>
    <definedName name="_xlnm.Print_Area" localSheetId="9">問58ア窓口!$B$2:$O$16</definedName>
    <definedName name="_xlnm.Print_Area" localSheetId="10">問58ア窓口年齢層表!$C$1:$M$16</definedName>
    <definedName name="_xlnm.Print_Area" localSheetId="8">問58ア年齢層!$B$3:$O$31</definedName>
    <definedName name="_xlnm.Print_Area" localSheetId="11">問58イ!$B$2:$K$23</definedName>
    <definedName name="_xlnm.Print_Area" localSheetId="13">問58イ窓口!$B$2:$O$26</definedName>
    <definedName name="_xlnm.Print_Area" localSheetId="12">問58イ年齢層!$B$3:$O$31</definedName>
    <definedName name="_xlnm.Print_Area" localSheetId="14">問58イ年齢層表!$C$1:$M$28</definedName>
    <definedName name="_xlnm.Print_Area" localSheetId="15">問59!$B$2:$K$23</definedName>
    <definedName name="_xlnm.Print_Area" localSheetId="16">問59経年!$B$3:$O$27</definedName>
    <definedName name="_xlnm.Print_Area" localSheetId="17">問59性別!$B$3:$O$19</definedName>
    <definedName name="_xlnm.Print_Area" localSheetId="18">問59年齢層!$B$3:$O$31</definedName>
    <definedName name="_xlnm.Print_Area" localSheetId="19">問60!$B$2:$O$17</definedName>
    <definedName name="_xlnm.Print_Area" localSheetId="20">問60性別!$B$2:$O$49</definedName>
    <definedName name="_xlnm.Print_Area" localSheetId="21">問60年齢層!$B$2:$O$91</definedName>
    <definedName name="_xlnm.Print_Area" localSheetId="22">問61_1!$B$2:$O$22</definedName>
    <definedName name="_xlnm.Print_Area" localSheetId="23">問61_1年齢層表!$C$1:$M$24</definedName>
    <definedName name="_xlnm.Print_Area" localSheetId="24">問61_2!$B$2:$O$22</definedName>
    <definedName name="_xlnm.Print_Area" localSheetId="25">問61_2年齢層表!$C$1:$M$24</definedName>
    <definedName name="_xlnm.Print_Area" localSheetId="26">問61_3!$B$2:$O$22</definedName>
    <definedName name="_xlnm.Print_Area" localSheetId="27">問61_3年齢層表!$C$1:$M$24</definedName>
    <definedName name="_xlnm.Print_Area" localSheetId="28">問62!$B$2:$O$30</definedName>
    <definedName name="_xlnm.Print_Area" localSheetId="29">問62年齢層表!$C$1:$M$24</definedName>
    <definedName name="_xlnm.Print_Area" localSheetId="30">問63!$B$2:$K$23</definedName>
    <definedName name="_xlnm.Print_Area" localSheetId="31">問63年齢層!$B$3:$O$31</definedName>
    <definedName name="_xlnm.Print_Area" localSheetId="32">問64!$B$2:$O$28</definedName>
    <definedName name="_xlnm.Print_Area" localSheetId="33">問64年齢層表!$C$1:$M$35</definedName>
    <definedName name="_xlnm.Print_Area" localSheetId="34">問65!$B$2:$O$46</definedName>
    <definedName name="_xlnm.Print_Area" localSheetId="35">問65年齢層!$B$2:$O$361</definedName>
    <definedName name="_xlnm.Print_Area" localSheetId="36">問66!$B$2:$O$24</definedName>
    <definedName name="_xlnm.Print_Area" localSheetId="37">問66年齢層表!$C$1:$M$26</definedName>
    <definedName name="_xlnm.Print_Area" localSheetId="38">問67!$B$2:$O$48</definedName>
    <definedName name="_xlnm.Print_Area" localSheetId="39">問67年齢層表!$C$1:$M$36</definedName>
    <definedName name="いいいいい">[0]!do中央値</definedName>
    <definedName name="クリア">[0]!クリア</definedName>
    <definedName name="問11">#REF!</definedName>
    <definedName name="問12">#REF!</definedName>
    <definedName name="問13">#REF!</definedName>
    <definedName name="問14">#REF!</definedName>
    <definedName name="問15">#REF!</definedName>
    <definedName name="問16">#REF!</definedName>
    <definedName name="問17">#REF!</definedName>
    <definedName name="問21">#REF!</definedName>
    <definedName name="問22">#REF!</definedName>
    <definedName name="問23">#REF!</definedName>
    <definedName name="問24">#REF!</definedName>
    <definedName name="問3">#REF!</definedName>
    <definedName name="問4">#REF!</definedName>
    <definedName name="問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46" l="1"/>
  <c r="M33" i="46"/>
  <c r="L33" i="46"/>
  <c r="K33" i="46"/>
  <c r="J33" i="46"/>
  <c r="I33" i="46"/>
  <c r="H33" i="46"/>
  <c r="G33" i="46"/>
  <c r="F33" i="46"/>
  <c r="E33" i="46"/>
  <c r="E34" i="46" s="1"/>
  <c r="D33" i="46"/>
  <c r="D34" i="46" s="1"/>
  <c r="E32" i="46"/>
  <c r="D32" i="46"/>
  <c r="O31" i="46"/>
  <c r="O32" i="46" s="1"/>
  <c r="M31" i="46"/>
  <c r="L31" i="46"/>
  <c r="K31" i="46"/>
  <c r="J31" i="46"/>
  <c r="I31" i="46"/>
  <c r="H31" i="46"/>
  <c r="G31" i="46"/>
  <c r="F31" i="46"/>
  <c r="E31" i="46"/>
  <c r="D31" i="46"/>
  <c r="C31" i="46"/>
  <c r="E30" i="46"/>
  <c r="D30" i="46"/>
  <c r="O29" i="46"/>
  <c r="O30" i="46" s="1"/>
  <c r="M29" i="46"/>
  <c r="L29" i="46"/>
  <c r="K29" i="46"/>
  <c r="J29" i="46"/>
  <c r="I29" i="46"/>
  <c r="H29" i="46"/>
  <c r="G29" i="46"/>
  <c r="F29" i="46"/>
  <c r="E29" i="46"/>
  <c r="D29" i="46"/>
  <c r="C29" i="46"/>
  <c r="E28" i="46"/>
  <c r="O27" i="46"/>
  <c r="M27" i="46"/>
  <c r="L27" i="46"/>
  <c r="K27" i="46"/>
  <c r="J27" i="46"/>
  <c r="I27" i="46"/>
  <c r="H27" i="46"/>
  <c r="G27" i="46"/>
  <c r="F27" i="46"/>
  <c r="E27" i="46"/>
  <c r="D27" i="46"/>
  <c r="D28" i="46" s="1"/>
  <c r="C27" i="46"/>
  <c r="O25" i="46"/>
  <c r="M25" i="46"/>
  <c r="L25" i="46"/>
  <c r="K25" i="46"/>
  <c r="J25" i="46"/>
  <c r="I25" i="46"/>
  <c r="H25" i="46"/>
  <c r="G25" i="46"/>
  <c r="F25" i="46"/>
  <c r="E25" i="46"/>
  <c r="E26" i="46" s="1"/>
  <c r="D25" i="46"/>
  <c r="D26" i="46" s="1"/>
  <c r="C25" i="46"/>
  <c r="O23" i="46"/>
  <c r="O24" i="46" s="1"/>
  <c r="M23" i="46"/>
  <c r="L23" i="46"/>
  <c r="K23" i="46"/>
  <c r="J23" i="46"/>
  <c r="J24" i="46" s="1"/>
  <c r="I23" i="46"/>
  <c r="I24" i="46" s="1"/>
  <c r="H23" i="46"/>
  <c r="G23" i="46"/>
  <c r="F23" i="46"/>
  <c r="E23" i="46"/>
  <c r="D23" i="46"/>
  <c r="D24" i="46" s="1"/>
  <c r="C23" i="46"/>
  <c r="O21" i="46"/>
  <c r="O22" i="46" s="1"/>
  <c r="M21" i="46"/>
  <c r="L21" i="46"/>
  <c r="L22" i="46" s="1"/>
  <c r="K21" i="46"/>
  <c r="K22" i="46" s="1"/>
  <c r="J21" i="46"/>
  <c r="J22" i="46" s="1"/>
  <c r="I21" i="46"/>
  <c r="H21" i="46"/>
  <c r="G21" i="46"/>
  <c r="F21" i="46"/>
  <c r="E21" i="46"/>
  <c r="E22" i="46" s="1"/>
  <c r="D21" i="46"/>
  <c r="D22" i="46" s="1"/>
  <c r="C21" i="46"/>
  <c r="O19" i="46"/>
  <c r="O20" i="46" s="1"/>
  <c r="M19" i="46"/>
  <c r="M20" i="46" s="1"/>
  <c r="L19" i="46"/>
  <c r="K19" i="46"/>
  <c r="J19" i="46"/>
  <c r="I19" i="46"/>
  <c r="H19" i="46"/>
  <c r="G19" i="46"/>
  <c r="F19" i="46"/>
  <c r="E19" i="46"/>
  <c r="E20" i="46" s="1"/>
  <c r="D19" i="46"/>
  <c r="C19" i="46"/>
  <c r="O17" i="46"/>
  <c r="M17" i="46"/>
  <c r="L17" i="46"/>
  <c r="K17" i="46"/>
  <c r="J17" i="46"/>
  <c r="I17" i="46"/>
  <c r="H17" i="46"/>
  <c r="G17" i="46"/>
  <c r="F17" i="46"/>
  <c r="E17" i="46"/>
  <c r="E18" i="46" s="1"/>
  <c r="D17" i="46"/>
  <c r="D18" i="46" s="1"/>
  <c r="C17" i="46"/>
  <c r="O15" i="46"/>
  <c r="M15" i="46"/>
  <c r="L15" i="46"/>
  <c r="K15" i="46"/>
  <c r="J15" i="46"/>
  <c r="I15" i="46"/>
  <c r="H15" i="46"/>
  <c r="G15" i="46"/>
  <c r="F15" i="46"/>
  <c r="E15" i="46"/>
  <c r="E16" i="46" s="1"/>
  <c r="D15" i="46"/>
  <c r="D16" i="46" s="1"/>
  <c r="C15" i="46"/>
  <c r="O13" i="46"/>
  <c r="M13" i="46"/>
  <c r="L13" i="46"/>
  <c r="L14" i="46" s="1"/>
  <c r="K13" i="46"/>
  <c r="J13" i="46"/>
  <c r="I13" i="46"/>
  <c r="H13" i="46"/>
  <c r="G13" i="46"/>
  <c r="G14" i="46" s="1"/>
  <c r="F13" i="46"/>
  <c r="F14" i="46" s="1"/>
  <c r="E13" i="46"/>
  <c r="E14" i="46" s="1"/>
  <c r="D13" i="46"/>
  <c r="D14" i="46" s="1"/>
  <c r="C13" i="46"/>
  <c r="O12" i="46"/>
  <c r="M12" i="46"/>
  <c r="L12" i="46"/>
  <c r="O11" i="46"/>
  <c r="M11" i="46"/>
  <c r="L11" i="46"/>
  <c r="K11" i="46"/>
  <c r="K12" i="46" s="1"/>
  <c r="J11" i="46"/>
  <c r="I11" i="46"/>
  <c r="H11" i="46"/>
  <c r="G11" i="46"/>
  <c r="F11" i="46"/>
  <c r="F12" i="46" s="1"/>
  <c r="E11" i="46"/>
  <c r="E12" i="46" s="1"/>
  <c r="D11" i="46"/>
  <c r="D12" i="46" s="1"/>
  <c r="C11" i="46"/>
  <c r="O9" i="46"/>
  <c r="M9" i="46"/>
  <c r="M10" i="46" s="1"/>
  <c r="L9" i="46"/>
  <c r="K9" i="46"/>
  <c r="J9" i="46"/>
  <c r="I9" i="46"/>
  <c r="H9" i="46"/>
  <c r="G9" i="46"/>
  <c r="F9" i="46"/>
  <c r="E9" i="46"/>
  <c r="E10" i="46" s="1"/>
  <c r="D9" i="46"/>
  <c r="C9" i="46"/>
  <c r="D8" i="46"/>
  <c r="O7" i="46"/>
  <c r="M7" i="46"/>
  <c r="L7" i="46"/>
  <c r="K7" i="46"/>
  <c r="J7" i="46"/>
  <c r="I7" i="46"/>
  <c r="H7" i="46"/>
  <c r="G7" i="46"/>
  <c r="F7" i="46"/>
  <c r="E7" i="46"/>
  <c r="E8" i="46" s="1"/>
  <c r="D7" i="46"/>
  <c r="C7" i="46"/>
  <c r="O5" i="46"/>
  <c r="O10" i="46" s="1"/>
  <c r="M5" i="46"/>
  <c r="L5" i="46"/>
  <c r="L26" i="46" s="1"/>
  <c r="K5" i="46"/>
  <c r="J5" i="46"/>
  <c r="J14" i="46" s="1"/>
  <c r="I5" i="46"/>
  <c r="H5" i="46"/>
  <c r="H24" i="46" s="1"/>
  <c r="G5" i="46"/>
  <c r="F5" i="46"/>
  <c r="E5" i="46"/>
  <c r="D5" i="46"/>
  <c r="O23" i="59"/>
  <c r="M23" i="59"/>
  <c r="L23" i="59"/>
  <c r="K23" i="59"/>
  <c r="J23" i="59"/>
  <c r="I23" i="59"/>
  <c r="H23" i="59"/>
  <c r="G23" i="59"/>
  <c r="F23" i="59"/>
  <c r="E23" i="59"/>
  <c r="D23" i="59"/>
  <c r="O21" i="59"/>
  <c r="M21" i="59"/>
  <c r="L21" i="59"/>
  <c r="K21" i="59"/>
  <c r="J21" i="59"/>
  <c r="I21" i="59"/>
  <c r="H21" i="59"/>
  <c r="G21" i="59"/>
  <c r="F21" i="59"/>
  <c r="E21" i="59"/>
  <c r="D21" i="59"/>
  <c r="D22" i="59" s="1"/>
  <c r="C21" i="59"/>
  <c r="O19" i="59"/>
  <c r="M19" i="59"/>
  <c r="L19" i="59"/>
  <c r="K19" i="59"/>
  <c r="J19" i="59"/>
  <c r="I19" i="59"/>
  <c r="H19" i="59"/>
  <c r="G19" i="59"/>
  <c r="G20" i="59" s="1"/>
  <c r="F19" i="59"/>
  <c r="F20" i="59" s="1"/>
  <c r="E19" i="59"/>
  <c r="D19" i="59"/>
  <c r="C19" i="59"/>
  <c r="O17" i="59"/>
  <c r="M17" i="59"/>
  <c r="L17" i="59"/>
  <c r="K17" i="59"/>
  <c r="J17" i="59"/>
  <c r="I17" i="59"/>
  <c r="H17" i="59"/>
  <c r="G17" i="59"/>
  <c r="G18" i="59" s="1"/>
  <c r="F17" i="59"/>
  <c r="F18" i="59" s="1"/>
  <c r="E17" i="59"/>
  <c r="D17" i="59"/>
  <c r="C17" i="59"/>
  <c r="D16" i="59"/>
  <c r="O15" i="59"/>
  <c r="M15" i="59"/>
  <c r="L15" i="59"/>
  <c r="K15" i="59"/>
  <c r="J15" i="59"/>
  <c r="I15" i="59"/>
  <c r="H15" i="59"/>
  <c r="G15" i="59"/>
  <c r="F15" i="59"/>
  <c r="E15" i="59"/>
  <c r="D15" i="59"/>
  <c r="C15" i="59"/>
  <c r="O13" i="59"/>
  <c r="M13" i="59"/>
  <c r="L13" i="59"/>
  <c r="K13" i="59"/>
  <c r="J13" i="59"/>
  <c r="I13" i="59"/>
  <c r="H13" i="59"/>
  <c r="G13" i="59"/>
  <c r="F13" i="59"/>
  <c r="E13" i="59"/>
  <c r="D13" i="59"/>
  <c r="C13" i="59"/>
  <c r="O11" i="59"/>
  <c r="M11" i="59"/>
  <c r="L11" i="59"/>
  <c r="K11" i="59"/>
  <c r="J11" i="59"/>
  <c r="I11" i="59"/>
  <c r="H11" i="59"/>
  <c r="G11" i="59"/>
  <c r="F11" i="59"/>
  <c r="E11" i="59"/>
  <c r="D11" i="59"/>
  <c r="C11" i="59"/>
  <c r="O9" i="59"/>
  <c r="M9" i="59"/>
  <c r="L9" i="59"/>
  <c r="K9" i="59"/>
  <c r="J9" i="59"/>
  <c r="I9" i="59"/>
  <c r="I70" i="59" s="1"/>
  <c r="H9" i="59"/>
  <c r="G9" i="59"/>
  <c r="F9" i="59"/>
  <c r="E9" i="59"/>
  <c r="D9" i="59"/>
  <c r="C9" i="59"/>
  <c r="O7" i="59"/>
  <c r="M7" i="59"/>
  <c r="L7" i="59"/>
  <c r="K7" i="59"/>
  <c r="J7" i="59"/>
  <c r="I7" i="59"/>
  <c r="H7" i="59"/>
  <c r="G7" i="59"/>
  <c r="F7" i="59"/>
  <c r="E7" i="59"/>
  <c r="D7" i="59"/>
  <c r="C7" i="59"/>
  <c r="O5" i="59"/>
  <c r="M5" i="59"/>
  <c r="L5" i="59"/>
  <c r="K5" i="59"/>
  <c r="J5" i="59"/>
  <c r="I5" i="59"/>
  <c r="H5" i="59"/>
  <c r="G5" i="59"/>
  <c r="F5" i="59"/>
  <c r="E5" i="59"/>
  <c r="D5" i="59"/>
  <c r="O29" i="40"/>
  <c r="M29" i="40"/>
  <c r="L29" i="40"/>
  <c r="K29" i="40"/>
  <c r="J29" i="40"/>
  <c r="I29" i="40"/>
  <c r="H29" i="40"/>
  <c r="G29" i="40"/>
  <c r="G30" i="40" s="1"/>
  <c r="F29" i="40"/>
  <c r="E29" i="40"/>
  <c r="D29" i="40"/>
  <c r="C29" i="40"/>
  <c r="O27" i="40"/>
  <c r="M27" i="40"/>
  <c r="L27" i="40"/>
  <c r="K27" i="40"/>
  <c r="J27" i="40"/>
  <c r="I27" i="40"/>
  <c r="H27" i="40"/>
  <c r="G27" i="40"/>
  <c r="G28" i="40" s="1"/>
  <c r="F27" i="40"/>
  <c r="E27" i="40"/>
  <c r="D27" i="40"/>
  <c r="C27" i="40"/>
  <c r="O25" i="40"/>
  <c r="M25" i="40"/>
  <c r="L25" i="40"/>
  <c r="K25" i="40"/>
  <c r="J25" i="40"/>
  <c r="I25" i="40"/>
  <c r="H25" i="40"/>
  <c r="G25" i="40"/>
  <c r="G26" i="40" s="1"/>
  <c r="F25" i="40"/>
  <c r="E25" i="40"/>
  <c r="D25" i="40"/>
  <c r="C25" i="40"/>
  <c r="O23" i="40"/>
  <c r="O24" i="40" s="1"/>
  <c r="M23" i="40"/>
  <c r="M24" i="40" s="1"/>
  <c r="L23" i="40"/>
  <c r="K23" i="40"/>
  <c r="J23" i="40"/>
  <c r="I23" i="40"/>
  <c r="H23" i="40"/>
  <c r="G23" i="40"/>
  <c r="F23" i="40"/>
  <c r="E23" i="40"/>
  <c r="D23" i="40"/>
  <c r="C23" i="40"/>
  <c r="O21" i="40"/>
  <c r="O22" i="40" s="1"/>
  <c r="M21" i="40"/>
  <c r="M22" i="40" s="1"/>
  <c r="L21" i="40"/>
  <c r="K21" i="40"/>
  <c r="J21" i="40"/>
  <c r="I21" i="40"/>
  <c r="H21" i="40"/>
  <c r="G21" i="40"/>
  <c r="F21" i="40"/>
  <c r="E21" i="40"/>
  <c r="D21" i="40"/>
  <c r="C21" i="40"/>
  <c r="O19" i="40"/>
  <c r="O20" i="40" s="1"/>
  <c r="M19" i="40"/>
  <c r="M20" i="40" s="1"/>
  <c r="L19" i="40"/>
  <c r="K19" i="40"/>
  <c r="J19" i="40"/>
  <c r="I19" i="40"/>
  <c r="H19" i="40"/>
  <c r="G19" i="40"/>
  <c r="F19" i="40"/>
  <c r="E19" i="40"/>
  <c r="D19" i="40"/>
  <c r="O17" i="40"/>
  <c r="M17" i="40"/>
  <c r="M18" i="40" s="1"/>
  <c r="L17" i="40"/>
  <c r="K17" i="40"/>
  <c r="K18" i="40" s="1"/>
  <c r="J17" i="40"/>
  <c r="I17" i="40"/>
  <c r="H17" i="40"/>
  <c r="G17" i="40"/>
  <c r="F17" i="40"/>
  <c r="E17" i="40"/>
  <c r="D17" i="40"/>
  <c r="C17" i="40"/>
  <c r="O15" i="40"/>
  <c r="M15" i="40"/>
  <c r="L15" i="40"/>
  <c r="K15" i="40"/>
  <c r="J15" i="40"/>
  <c r="I15" i="40"/>
  <c r="H15" i="40"/>
  <c r="G15" i="40"/>
  <c r="F15" i="40"/>
  <c r="E15" i="40"/>
  <c r="D15" i="40"/>
  <c r="C15" i="40"/>
  <c r="O13" i="40"/>
  <c r="M13" i="40"/>
  <c r="L13" i="40"/>
  <c r="K13" i="40"/>
  <c r="J13" i="40"/>
  <c r="I13" i="40"/>
  <c r="H13" i="40"/>
  <c r="G13" i="40"/>
  <c r="F13" i="40"/>
  <c r="E13" i="40"/>
  <c r="D13" i="40"/>
  <c r="C13" i="40"/>
  <c r="O11" i="40"/>
  <c r="M11" i="40"/>
  <c r="L11" i="40"/>
  <c r="K11" i="40"/>
  <c r="J11" i="40"/>
  <c r="I11" i="40"/>
  <c r="H11" i="40"/>
  <c r="G11" i="40"/>
  <c r="F11" i="40"/>
  <c r="E11" i="40"/>
  <c r="D11" i="40"/>
  <c r="C11" i="40"/>
  <c r="M10" i="40"/>
  <c r="O9" i="40"/>
  <c r="O10" i="40" s="1"/>
  <c r="M9" i="40"/>
  <c r="L9" i="40"/>
  <c r="K9" i="40"/>
  <c r="J9" i="40"/>
  <c r="I9" i="40"/>
  <c r="H9" i="40"/>
  <c r="G9" i="40"/>
  <c r="F9" i="40"/>
  <c r="E9" i="40"/>
  <c r="D9" i="40"/>
  <c r="C9" i="40"/>
  <c r="F8" i="40"/>
  <c r="O7" i="40"/>
  <c r="M7" i="40"/>
  <c r="L7" i="40"/>
  <c r="K7" i="40"/>
  <c r="J7" i="40"/>
  <c r="I7" i="40"/>
  <c r="H7" i="40"/>
  <c r="G7" i="40"/>
  <c r="F7" i="40"/>
  <c r="E7" i="40"/>
  <c r="D7" i="40"/>
  <c r="D8" i="40" s="1"/>
  <c r="C7" i="40"/>
  <c r="O5" i="40"/>
  <c r="M5" i="40"/>
  <c r="L5" i="40"/>
  <c r="K5" i="40"/>
  <c r="J5" i="40"/>
  <c r="I5" i="40"/>
  <c r="I14" i="40" s="1"/>
  <c r="H5" i="40"/>
  <c r="G5" i="40"/>
  <c r="F5" i="40"/>
  <c r="E5" i="40"/>
  <c r="D5" i="40"/>
  <c r="U73" i="40"/>
  <c r="T73" i="40"/>
  <c r="S73" i="40"/>
  <c r="R73" i="40"/>
  <c r="Q73" i="40"/>
  <c r="P73" i="40"/>
  <c r="U72" i="40"/>
  <c r="T72" i="40"/>
  <c r="S72" i="40"/>
  <c r="R72" i="40"/>
  <c r="Q72" i="40"/>
  <c r="P72" i="40"/>
  <c r="U71" i="40"/>
  <c r="T71" i="40"/>
  <c r="S71" i="40"/>
  <c r="R71" i="40"/>
  <c r="Q71" i="40"/>
  <c r="P71" i="40"/>
  <c r="U70" i="40"/>
  <c r="T70" i="40"/>
  <c r="S70" i="40"/>
  <c r="R70" i="40"/>
  <c r="Q70" i="40"/>
  <c r="P70" i="40"/>
  <c r="I14" i="59" l="1"/>
  <c r="J12" i="59"/>
  <c r="J16" i="59"/>
  <c r="K24" i="46"/>
  <c r="D12" i="40"/>
  <c r="H26" i="40"/>
  <c r="E12" i="40"/>
  <c r="D22" i="40"/>
  <c r="M24" i="46"/>
  <c r="F14" i="40"/>
  <c r="E22" i="40"/>
  <c r="L10" i="46"/>
  <c r="G16" i="40"/>
  <c r="F22" i="40"/>
  <c r="K28" i="46"/>
  <c r="K26" i="40"/>
  <c r="J70" i="40"/>
  <c r="G22" i="40"/>
  <c r="E24" i="40"/>
  <c r="D8" i="59"/>
  <c r="D12" i="59"/>
  <c r="D14" i="59"/>
  <c r="F20" i="46"/>
  <c r="E24" i="46"/>
  <c r="E71" i="46" s="1"/>
  <c r="O26" i="46"/>
  <c r="L28" i="46"/>
  <c r="H14" i="59"/>
  <c r="H18" i="59"/>
  <c r="D72" i="40"/>
  <c r="I18" i="59"/>
  <c r="G20" i="40"/>
  <c r="J26" i="40"/>
  <c r="G18" i="40"/>
  <c r="O22" i="59"/>
  <c r="L24" i="40"/>
  <c r="I12" i="40"/>
  <c r="I18" i="40"/>
  <c r="F24" i="40"/>
  <c r="D26" i="40"/>
  <c r="D28" i="40"/>
  <c r="D30" i="40"/>
  <c r="D18" i="59"/>
  <c r="D24" i="59"/>
  <c r="M28" i="46"/>
  <c r="K30" i="46"/>
  <c r="D20" i="40"/>
  <c r="K14" i="46"/>
  <c r="D14" i="40"/>
  <c r="E14" i="40"/>
  <c r="F16" i="40"/>
  <c r="G12" i="40"/>
  <c r="J18" i="40"/>
  <c r="G24" i="40"/>
  <c r="E26" i="40"/>
  <c r="E28" i="40"/>
  <c r="E30" i="40"/>
  <c r="F14" i="59"/>
  <c r="F16" i="59"/>
  <c r="E18" i="59"/>
  <c r="E20" i="59"/>
  <c r="D10" i="46"/>
  <c r="O28" i="46"/>
  <c r="L30" i="46"/>
  <c r="J14" i="59"/>
  <c r="I22" i="59"/>
  <c r="J18" i="59"/>
  <c r="J22" i="59"/>
  <c r="F10" i="40"/>
  <c r="F73" i="40" s="1"/>
  <c r="D16" i="40"/>
  <c r="E20" i="40"/>
  <c r="J72" i="46"/>
  <c r="G10" i="40"/>
  <c r="E16" i="40"/>
  <c r="F20" i="40"/>
  <c r="K10" i="46"/>
  <c r="F12" i="40"/>
  <c r="G14" i="40"/>
  <c r="D24" i="40"/>
  <c r="M70" i="40"/>
  <c r="F26" i="40"/>
  <c r="F28" i="40"/>
  <c r="F30" i="40"/>
  <c r="G14" i="59"/>
  <c r="M30" i="46"/>
  <c r="H24" i="40"/>
  <c r="J24" i="40"/>
  <c r="O16" i="59"/>
  <c r="L72" i="59"/>
  <c r="F28" i="46"/>
  <c r="F30" i="46"/>
  <c r="E70" i="59"/>
  <c r="G30" i="46"/>
  <c r="G28" i="46"/>
  <c r="F70" i="59"/>
  <c r="H30" i="46"/>
  <c r="H26" i="46"/>
  <c r="H28" i="46"/>
  <c r="H12" i="46"/>
  <c r="G16" i="46"/>
  <c r="K10" i="40"/>
  <c r="K24" i="40"/>
  <c r="I12" i="46"/>
  <c r="H16" i="46"/>
  <c r="K22" i="40"/>
  <c r="I72" i="59"/>
  <c r="H14" i="46"/>
  <c r="E70" i="40"/>
  <c r="E10" i="40"/>
  <c r="K16" i="59"/>
  <c r="I24" i="40"/>
  <c r="M22" i="46"/>
  <c r="M70" i="46"/>
  <c r="H10" i="40"/>
  <c r="I26" i="40"/>
  <c r="J12" i="40"/>
  <c r="G12" i="46"/>
  <c r="K12" i="40"/>
  <c r="I22" i="40"/>
  <c r="I28" i="46"/>
  <c r="I26" i="46"/>
  <c r="I20" i="46"/>
  <c r="L10" i="40"/>
  <c r="H70" i="59"/>
  <c r="I16" i="46"/>
  <c r="F70" i="40"/>
  <c r="I14" i="46"/>
  <c r="L70" i="46"/>
  <c r="H70" i="46"/>
  <c r="H14" i="40"/>
  <c r="I10" i="46"/>
  <c r="E72" i="46"/>
  <c r="J20" i="40"/>
  <c r="F70" i="46"/>
  <c r="F26" i="46"/>
  <c r="H28" i="40"/>
  <c r="D10" i="40"/>
  <c r="D70" i="40"/>
  <c r="L16" i="59"/>
  <c r="M16" i="59"/>
  <c r="M72" i="59"/>
  <c r="M70" i="59"/>
  <c r="J70" i="59"/>
  <c r="J72" i="59"/>
  <c r="K70" i="59"/>
  <c r="O8" i="46"/>
  <c r="O72" i="46"/>
  <c r="O70" i="46"/>
  <c r="I10" i="40"/>
  <c r="O70" i="59"/>
  <c r="H20" i="46"/>
  <c r="L12" i="40"/>
  <c r="G70" i="59"/>
  <c r="L22" i="40"/>
  <c r="F18" i="46"/>
  <c r="D72" i="46"/>
  <c r="L20" i="40"/>
  <c r="G72" i="46"/>
  <c r="F16" i="46"/>
  <c r="G26" i="46"/>
  <c r="G20" i="46"/>
  <c r="J22" i="40"/>
  <c r="J26" i="46"/>
  <c r="J28" i="46"/>
  <c r="J12" i="46"/>
  <c r="H12" i="40"/>
  <c r="H18" i="40"/>
  <c r="O12" i="59"/>
  <c r="M22" i="59"/>
  <c r="G24" i="46"/>
  <c r="F34" i="46"/>
  <c r="G34" i="46"/>
  <c r="I30" i="40"/>
  <c r="G18" i="46"/>
  <c r="H34" i="46"/>
  <c r="H18" i="46"/>
  <c r="K26" i="46"/>
  <c r="K16" i="40"/>
  <c r="K14" i="59"/>
  <c r="K72" i="59"/>
  <c r="I18" i="46"/>
  <c r="M72" i="46"/>
  <c r="L30" i="40"/>
  <c r="L14" i="59"/>
  <c r="J18" i="46"/>
  <c r="L72" i="46"/>
  <c r="M16" i="40"/>
  <c r="M14" i="59"/>
  <c r="L34" i="46"/>
  <c r="O16" i="40"/>
  <c r="H72" i="59"/>
  <c r="M34" i="46"/>
  <c r="M14" i="40"/>
  <c r="L28" i="40"/>
  <c r="G72" i="59"/>
  <c r="M18" i="46"/>
  <c r="G32" i="46"/>
  <c r="O34" i="46"/>
  <c r="I72" i="46"/>
  <c r="G70" i="46"/>
  <c r="O14" i="40"/>
  <c r="I20" i="40"/>
  <c r="M26" i="40"/>
  <c r="M28" i="40"/>
  <c r="E8" i="59"/>
  <c r="M8" i="59"/>
  <c r="K18" i="59"/>
  <c r="D70" i="59"/>
  <c r="F72" i="59"/>
  <c r="H8" i="46"/>
  <c r="M14" i="46"/>
  <c r="L16" i="46"/>
  <c r="O18" i="46"/>
  <c r="H32" i="46"/>
  <c r="H72" i="46"/>
  <c r="O26" i="40"/>
  <c r="O28" i="40"/>
  <c r="O8" i="59"/>
  <c r="I12" i="59"/>
  <c r="E16" i="59"/>
  <c r="H22" i="59"/>
  <c r="E72" i="59"/>
  <c r="I8" i="46"/>
  <c r="H10" i="46"/>
  <c r="O14" i="46"/>
  <c r="M16" i="46"/>
  <c r="F22" i="46"/>
  <c r="I32" i="46"/>
  <c r="E70" i="46"/>
  <c r="G10" i="46"/>
  <c r="I28" i="40"/>
  <c r="M30" i="40"/>
  <c r="L10" i="59"/>
  <c r="L70" i="59"/>
  <c r="J16" i="40"/>
  <c r="J34" i="46"/>
  <c r="M26" i="46"/>
  <c r="I70" i="46"/>
  <c r="K28" i="40"/>
  <c r="O14" i="59"/>
  <c r="F8" i="46"/>
  <c r="L18" i="46"/>
  <c r="F32" i="46"/>
  <c r="J32" i="46"/>
  <c r="J10" i="40"/>
  <c r="K12" i="59"/>
  <c r="G16" i="59"/>
  <c r="K8" i="46"/>
  <c r="J10" i="46"/>
  <c r="H22" i="46"/>
  <c r="K32" i="46"/>
  <c r="L18" i="40"/>
  <c r="J20" i="46"/>
  <c r="H16" i="40"/>
  <c r="H30" i="40"/>
  <c r="F10" i="46"/>
  <c r="K20" i="46"/>
  <c r="L24" i="46"/>
  <c r="I16" i="40"/>
  <c r="O10" i="59"/>
  <c r="H22" i="40"/>
  <c r="K30" i="40"/>
  <c r="K70" i="46"/>
  <c r="J14" i="40"/>
  <c r="J70" i="46"/>
  <c r="K14" i="40"/>
  <c r="J28" i="40"/>
  <c r="K18" i="46"/>
  <c r="K72" i="46"/>
  <c r="L14" i="40"/>
  <c r="O30" i="40"/>
  <c r="J16" i="46"/>
  <c r="F24" i="46"/>
  <c r="O70" i="40"/>
  <c r="L26" i="40"/>
  <c r="G8" i="46"/>
  <c r="L8" i="40"/>
  <c r="K20" i="40"/>
  <c r="D72" i="59"/>
  <c r="O72" i="59"/>
  <c r="G22" i="46"/>
  <c r="D70" i="46"/>
  <c r="M8" i="40"/>
  <c r="E18" i="40"/>
  <c r="D10" i="59"/>
  <c r="D71" i="59" s="1"/>
  <c r="H16" i="59"/>
  <c r="K22" i="59"/>
  <c r="L8" i="46"/>
  <c r="I22" i="46"/>
  <c r="I30" i="46"/>
  <c r="L32" i="46"/>
  <c r="O18" i="40"/>
  <c r="M10" i="59"/>
  <c r="L20" i="46"/>
  <c r="J30" i="40"/>
  <c r="I34" i="46"/>
  <c r="L16" i="40"/>
  <c r="K34" i="46"/>
  <c r="M72" i="40"/>
  <c r="H20" i="40"/>
  <c r="K16" i="46"/>
  <c r="J8" i="46"/>
  <c r="O16" i="46"/>
  <c r="F72" i="46"/>
  <c r="D18" i="40"/>
  <c r="O8" i="40"/>
  <c r="O71" i="40" s="1"/>
  <c r="L12" i="59"/>
  <c r="F18" i="40"/>
  <c r="M12" i="59"/>
  <c r="I16" i="59"/>
  <c r="D20" i="59"/>
  <c r="L22" i="59"/>
  <c r="M8" i="46"/>
  <c r="D20" i="46"/>
  <c r="D73" i="46" s="1"/>
  <c r="J30" i="46"/>
  <c r="M32" i="46"/>
  <c r="E12" i="59"/>
  <c r="F12" i="59"/>
  <c r="H12" i="59"/>
  <c r="H20" i="59"/>
  <c r="I20" i="59"/>
  <c r="J20" i="59"/>
  <c r="K20" i="59"/>
  <c r="O18" i="59"/>
  <c r="G12" i="59"/>
  <c r="E10" i="59"/>
  <c r="F10" i="59"/>
  <c r="G10" i="59"/>
  <c r="L20" i="59"/>
  <c r="H10" i="59"/>
  <c r="L18" i="59"/>
  <c r="M20" i="59"/>
  <c r="I10" i="59"/>
  <c r="M18" i="59"/>
  <c r="O20" i="59"/>
  <c r="E24" i="59"/>
  <c r="J10" i="59"/>
  <c r="F24" i="59"/>
  <c r="K10" i="59"/>
  <c r="G24" i="59"/>
  <c r="F8" i="59"/>
  <c r="H24" i="59"/>
  <c r="J24" i="59"/>
  <c r="I8" i="59"/>
  <c r="K24" i="59"/>
  <c r="J8" i="59"/>
  <c r="E22" i="59"/>
  <c r="L24" i="59"/>
  <c r="G8" i="59"/>
  <c r="I24" i="59"/>
  <c r="H8" i="59"/>
  <c r="K8" i="59"/>
  <c r="F22" i="59"/>
  <c r="M24" i="59"/>
  <c r="L8" i="59"/>
  <c r="E14" i="59"/>
  <c r="G22" i="59"/>
  <c r="O24" i="59"/>
  <c r="J72" i="40"/>
  <c r="K72" i="40"/>
  <c r="H70" i="40"/>
  <c r="K70" i="40"/>
  <c r="L70" i="40"/>
  <c r="M12" i="40"/>
  <c r="O12" i="40"/>
  <c r="E72" i="40"/>
  <c r="F72" i="40"/>
  <c r="G72" i="40"/>
  <c r="H72" i="40"/>
  <c r="I72" i="40"/>
  <c r="L72" i="40"/>
  <c r="G70" i="40"/>
  <c r="O72" i="40"/>
  <c r="E8" i="40"/>
  <c r="I70" i="40"/>
  <c r="G8" i="40"/>
  <c r="H8" i="40"/>
  <c r="I8" i="40"/>
  <c r="J8" i="40"/>
  <c r="K8" i="40"/>
  <c r="D73" i="40" l="1"/>
  <c r="E73" i="46"/>
  <c r="D73" i="59"/>
  <c r="F71" i="40"/>
  <c r="O73" i="40"/>
  <c r="L73" i="40"/>
  <c r="L73" i="59"/>
  <c r="L71" i="59"/>
  <c r="H71" i="59"/>
  <c r="H73" i="59"/>
  <c r="D71" i="46"/>
  <c r="M71" i="40"/>
  <c r="O73" i="46"/>
  <c r="O71" i="46"/>
  <c r="L71" i="40"/>
  <c r="K71" i="59"/>
  <c r="K73" i="59"/>
  <c r="H73" i="46"/>
  <c r="H71" i="46"/>
  <c r="G71" i="59"/>
  <c r="G73" i="59"/>
  <c r="E73" i="59"/>
  <c r="E71" i="59"/>
  <c r="D71" i="40"/>
  <c r="I71" i="59"/>
  <c r="I73" i="59"/>
  <c r="O73" i="59"/>
  <c r="O71" i="59"/>
  <c r="M71" i="46"/>
  <c r="M73" i="46"/>
  <c r="L71" i="46"/>
  <c r="L73" i="46"/>
  <c r="M71" i="59"/>
  <c r="M73" i="59"/>
  <c r="F73" i="59"/>
  <c r="F71" i="59"/>
  <c r="F73" i="46"/>
  <c r="F71" i="46"/>
  <c r="G73" i="46"/>
  <c r="G71" i="46"/>
  <c r="K71" i="46"/>
  <c r="K73" i="46"/>
  <c r="J71" i="59"/>
  <c r="J73" i="59"/>
  <c r="I73" i="46"/>
  <c r="I71" i="46"/>
  <c r="J73" i="46"/>
  <c r="J71" i="46"/>
  <c r="M73" i="40"/>
  <c r="K73" i="40"/>
  <c r="K71" i="40"/>
  <c r="J73" i="40"/>
  <c r="J71" i="40"/>
  <c r="I73" i="40"/>
  <c r="I71" i="40"/>
  <c r="H71" i="40"/>
  <c r="H73" i="40"/>
  <c r="G71" i="40"/>
  <c r="G73" i="40"/>
  <c r="E71" i="40"/>
  <c r="E73" i="40"/>
  <c r="C19" i="36" l="1"/>
  <c r="C17" i="36"/>
  <c r="C15" i="36"/>
  <c r="C13" i="36"/>
  <c r="C11" i="36"/>
  <c r="C9" i="36"/>
  <c r="C7" i="36"/>
  <c r="O21" i="36"/>
  <c r="M21" i="36"/>
  <c r="L21" i="36"/>
  <c r="K21" i="36"/>
  <c r="K22" i="36" s="1"/>
  <c r="J21" i="36"/>
  <c r="J22" i="36" s="1"/>
  <c r="I21" i="36"/>
  <c r="H21" i="36"/>
  <c r="G21" i="36"/>
  <c r="F21" i="36"/>
  <c r="F22" i="36" s="1"/>
  <c r="E21" i="36"/>
  <c r="D21" i="36"/>
  <c r="D22" i="36" s="1"/>
  <c r="O19" i="36"/>
  <c r="M19" i="36"/>
  <c r="L19" i="36"/>
  <c r="K19" i="36"/>
  <c r="J19" i="36"/>
  <c r="I19" i="36"/>
  <c r="H19" i="36"/>
  <c r="G19" i="36"/>
  <c r="F19" i="36"/>
  <c r="E19" i="36"/>
  <c r="E20" i="36" s="1"/>
  <c r="D19" i="36"/>
  <c r="G18" i="36"/>
  <c r="F18" i="36"/>
  <c r="E18" i="36"/>
  <c r="O17" i="36"/>
  <c r="M17" i="36"/>
  <c r="L17" i="36"/>
  <c r="K17" i="36"/>
  <c r="J17" i="36"/>
  <c r="I17" i="36"/>
  <c r="H17" i="36"/>
  <c r="G17" i="36"/>
  <c r="F17" i="36"/>
  <c r="E17" i="36"/>
  <c r="D17" i="36"/>
  <c r="D18" i="36" s="1"/>
  <c r="G16" i="36"/>
  <c r="F16" i="36"/>
  <c r="E16" i="36"/>
  <c r="O15" i="36"/>
  <c r="M15" i="36"/>
  <c r="L15" i="36"/>
  <c r="K15" i="36"/>
  <c r="J15" i="36"/>
  <c r="I15" i="36"/>
  <c r="H15" i="36"/>
  <c r="G15" i="36"/>
  <c r="F15" i="36"/>
  <c r="E15" i="36"/>
  <c r="D15" i="36"/>
  <c r="D16" i="36" s="1"/>
  <c r="E14" i="36"/>
  <c r="O13" i="36"/>
  <c r="M13" i="36"/>
  <c r="L13" i="36"/>
  <c r="K13" i="36"/>
  <c r="J13" i="36"/>
  <c r="I13" i="36"/>
  <c r="H13" i="36"/>
  <c r="H14" i="36" s="1"/>
  <c r="G13" i="36"/>
  <c r="G14" i="36" s="1"/>
  <c r="F13" i="36"/>
  <c r="F14" i="36" s="1"/>
  <c r="E13" i="36"/>
  <c r="D13" i="36"/>
  <c r="D14" i="36" s="1"/>
  <c r="G12" i="36"/>
  <c r="F12" i="36"/>
  <c r="E12" i="36"/>
  <c r="O11" i="36"/>
  <c r="M11" i="36"/>
  <c r="L11" i="36"/>
  <c r="K11" i="36"/>
  <c r="J11" i="36"/>
  <c r="I11" i="36"/>
  <c r="H11" i="36"/>
  <c r="G11" i="36"/>
  <c r="F11" i="36"/>
  <c r="E11" i="36"/>
  <c r="D11" i="36"/>
  <c r="O9" i="36"/>
  <c r="M9" i="36"/>
  <c r="L9" i="36"/>
  <c r="K9" i="36"/>
  <c r="J9" i="36"/>
  <c r="J10" i="36" s="1"/>
  <c r="I9" i="36"/>
  <c r="H9" i="36"/>
  <c r="G9" i="36"/>
  <c r="F9" i="36"/>
  <c r="F10" i="36" s="1"/>
  <c r="E9" i="36"/>
  <c r="D9" i="36"/>
  <c r="D10" i="36" s="1"/>
  <c r="O7" i="36"/>
  <c r="M7" i="36"/>
  <c r="L7" i="36"/>
  <c r="K7" i="36"/>
  <c r="J7" i="36"/>
  <c r="I7" i="36"/>
  <c r="H7" i="36"/>
  <c r="G7" i="36"/>
  <c r="F7" i="36"/>
  <c r="E7" i="36"/>
  <c r="D7" i="36"/>
  <c r="O5" i="36"/>
  <c r="M5" i="36"/>
  <c r="M14" i="36" s="1"/>
  <c r="L5" i="36"/>
  <c r="K5" i="36"/>
  <c r="K16" i="36" s="1"/>
  <c r="J5" i="36"/>
  <c r="J16" i="36" s="1"/>
  <c r="I5" i="36"/>
  <c r="H5" i="36"/>
  <c r="H16" i="36" s="1"/>
  <c r="G5" i="36"/>
  <c r="F5" i="36"/>
  <c r="E5" i="36"/>
  <c r="D5" i="36"/>
  <c r="U73" i="46"/>
  <c r="T73" i="46"/>
  <c r="S73" i="46"/>
  <c r="R73" i="46"/>
  <c r="Q73" i="46"/>
  <c r="P73" i="46"/>
  <c r="U72" i="46"/>
  <c r="T72" i="46"/>
  <c r="S72" i="46"/>
  <c r="R72" i="46"/>
  <c r="Q72" i="46"/>
  <c r="P72" i="46"/>
  <c r="U71" i="46"/>
  <c r="T71" i="46"/>
  <c r="S71" i="46"/>
  <c r="R71" i="46"/>
  <c r="Q71" i="46"/>
  <c r="P71" i="46"/>
  <c r="U70" i="46"/>
  <c r="T70" i="46"/>
  <c r="S70" i="46"/>
  <c r="R70" i="46"/>
  <c r="Q70" i="46"/>
  <c r="P70" i="46"/>
  <c r="U73" i="59"/>
  <c r="T73" i="59"/>
  <c r="S73" i="59"/>
  <c r="R73" i="59"/>
  <c r="Q73" i="59"/>
  <c r="P73" i="59"/>
  <c r="U72" i="59"/>
  <c r="T72" i="59"/>
  <c r="S72" i="59"/>
  <c r="R72" i="59"/>
  <c r="Q72" i="59"/>
  <c r="P72" i="59"/>
  <c r="U71" i="59"/>
  <c r="T71" i="59"/>
  <c r="S71" i="59"/>
  <c r="R71" i="59"/>
  <c r="Q71" i="59"/>
  <c r="P71" i="59"/>
  <c r="U70" i="59"/>
  <c r="T70" i="59"/>
  <c r="S70" i="59"/>
  <c r="R70" i="59"/>
  <c r="Q70" i="59"/>
  <c r="P70" i="59"/>
  <c r="U73" i="36"/>
  <c r="T73" i="36"/>
  <c r="S73" i="36"/>
  <c r="R73" i="36"/>
  <c r="Q73" i="36"/>
  <c r="P73" i="36"/>
  <c r="U72" i="36"/>
  <c r="T72" i="36"/>
  <c r="S72" i="36"/>
  <c r="R72" i="36"/>
  <c r="Q72" i="36"/>
  <c r="P72" i="36"/>
  <c r="U71" i="36"/>
  <c r="T71" i="36"/>
  <c r="S71" i="36"/>
  <c r="R71" i="36"/>
  <c r="Q71" i="36"/>
  <c r="P71" i="36"/>
  <c r="U70" i="36"/>
  <c r="T70" i="36"/>
  <c r="S70" i="36"/>
  <c r="R70" i="36"/>
  <c r="Q70" i="36"/>
  <c r="P70" i="36"/>
  <c r="O21" i="76"/>
  <c r="M21" i="76"/>
  <c r="L21" i="76"/>
  <c r="L22" i="76" s="1"/>
  <c r="K21" i="76"/>
  <c r="K22" i="76" s="1"/>
  <c r="J21" i="76"/>
  <c r="J22" i="76" s="1"/>
  <c r="I21" i="76"/>
  <c r="I22" i="76" s="1"/>
  <c r="H21" i="76"/>
  <c r="H22" i="76" s="1"/>
  <c r="G21" i="76"/>
  <c r="G22" i="76" s="1"/>
  <c r="F21" i="76"/>
  <c r="E21" i="76"/>
  <c r="D21" i="76"/>
  <c r="O19" i="76"/>
  <c r="M19" i="76"/>
  <c r="L19" i="76"/>
  <c r="K19" i="76"/>
  <c r="K20" i="76" s="1"/>
  <c r="J19" i="76"/>
  <c r="J20" i="76" s="1"/>
  <c r="I19" i="76"/>
  <c r="H19" i="76"/>
  <c r="G19" i="76"/>
  <c r="F19" i="76"/>
  <c r="E19" i="76"/>
  <c r="D19" i="76"/>
  <c r="D20" i="76" s="1"/>
  <c r="C19" i="76"/>
  <c r="H18" i="76"/>
  <c r="G18" i="76"/>
  <c r="F18" i="76"/>
  <c r="E18" i="76"/>
  <c r="D18" i="76"/>
  <c r="O17" i="76"/>
  <c r="M17" i="76"/>
  <c r="L17" i="76"/>
  <c r="K17" i="76"/>
  <c r="J17" i="76"/>
  <c r="I17" i="76"/>
  <c r="H17" i="76"/>
  <c r="G17" i="76"/>
  <c r="F17" i="76"/>
  <c r="E17" i="76"/>
  <c r="D17" i="76"/>
  <c r="C17" i="76"/>
  <c r="J16" i="76"/>
  <c r="I16" i="76"/>
  <c r="O15" i="76"/>
  <c r="M15" i="76"/>
  <c r="L15" i="76"/>
  <c r="K15" i="76"/>
  <c r="K16" i="76" s="1"/>
  <c r="J15" i="76"/>
  <c r="I15" i="76"/>
  <c r="H15" i="76"/>
  <c r="H16" i="76" s="1"/>
  <c r="G15" i="76"/>
  <c r="G16" i="76" s="1"/>
  <c r="F15" i="76"/>
  <c r="F16" i="76" s="1"/>
  <c r="E15" i="76"/>
  <c r="D15" i="76"/>
  <c r="D16" i="76" s="1"/>
  <c r="C15" i="76"/>
  <c r="K14" i="76"/>
  <c r="J14" i="76"/>
  <c r="I14" i="76"/>
  <c r="H14" i="76"/>
  <c r="G14" i="76"/>
  <c r="F14" i="76"/>
  <c r="O13" i="76"/>
  <c r="M13" i="76"/>
  <c r="L13" i="76"/>
  <c r="K13" i="76"/>
  <c r="J13" i="76"/>
  <c r="I13" i="76"/>
  <c r="H13" i="76"/>
  <c r="G13" i="76"/>
  <c r="F13" i="76"/>
  <c r="E13" i="76"/>
  <c r="E14" i="76" s="1"/>
  <c r="D13" i="76"/>
  <c r="D14" i="76" s="1"/>
  <c r="C13" i="76"/>
  <c r="J12" i="76"/>
  <c r="I12" i="76"/>
  <c r="H12" i="76"/>
  <c r="G12" i="76"/>
  <c r="O11" i="76"/>
  <c r="M11" i="76"/>
  <c r="M12" i="76" s="1"/>
  <c r="L11" i="76"/>
  <c r="L12" i="76" s="1"/>
  <c r="K11" i="76"/>
  <c r="J11" i="76"/>
  <c r="I11" i="76"/>
  <c r="H11" i="76"/>
  <c r="G11" i="76"/>
  <c r="F11" i="76"/>
  <c r="E11" i="76"/>
  <c r="D11" i="76"/>
  <c r="C11" i="76"/>
  <c r="J10" i="76"/>
  <c r="O9" i="76"/>
  <c r="O10" i="76" s="1"/>
  <c r="M9" i="76"/>
  <c r="L9" i="76"/>
  <c r="K9" i="76"/>
  <c r="J9" i="76"/>
  <c r="I9" i="76"/>
  <c r="H9" i="76"/>
  <c r="G9" i="76"/>
  <c r="F9" i="76"/>
  <c r="E9" i="76"/>
  <c r="D9" i="76"/>
  <c r="C9" i="76"/>
  <c r="O7" i="76"/>
  <c r="M7" i="76"/>
  <c r="L7" i="76"/>
  <c r="K7" i="76"/>
  <c r="J7" i="76"/>
  <c r="I7" i="76"/>
  <c r="H7" i="76"/>
  <c r="G7" i="76"/>
  <c r="F7" i="76"/>
  <c r="E7" i="76"/>
  <c r="D7" i="76"/>
  <c r="C7" i="76"/>
  <c r="O5" i="76"/>
  <c r="M5" i="76"/>
  <c r="M14" i="76" s="1"/>
  <c r="L5" i="76"/>
  <c r="L14" i="76" s="1"/>
  <c r="K5" i="76"/>
  <c r="K12" i="76" s="1"/>
  <c r="J5" i="76"/>
  <c r="I5" i="76"/>
  <c r="H5" i="76"/>
  <c r="G5" i="76"/>
  <c r="F5" i="76"/>
  <c r="E5" i="76"/>
  <c r="E20" i="76" s="1"/>
  <c r="D5" i="76"/>
  <c r="U73" i="76"/>
  <c r="T73" i="76"/>
  <c r="S73" i="76"/>
  <c r="R73" i="76"/>
  <c r="Q73" i="76"/>
  <c r="P73" i="76"/>
  <c r="U72" i="76"/>
  <c r="T72" i="76"/>
  <c r="S72" i="76"/>
  <c r="R72" i="76"/>
  <c r="Q72" i="76"/>
  <c r="P72" i="76"/>
  <c r="U71" i="76"/>
  <c r="T71" i="76"/>
  <c r="S71" i="76"/>
  <c r="R71" i="76"/>
  <c r="Q71" i="76"/>
  <c r="P71" i="76"/>
  <c r="U70" i="76"/>
  <c r="T70" i="76"/>
  <c r="S70" i="76"/>
  <c r="R70" i="76"/>
  <c r="Q70" i="76"/>
  <c r="P70" i="76"/>
  <c r="J70" i="76"/>
  <c r="I70" i="76"/>
  <c r="G70" i="76"/>
  <c r="O21" i="74"/>
  <c r="M21" i="74"/>
  <c r="L21" i="74"/>
  <c r="K21" i="74"/>
  <c r="J21" i="74"/>
  <c r="I21" i="74"/>
  <c r="H21" i="74"/>
  <c r="H22" i="74" s="1"/>
  <c r="G21" i="74"/>
  <c r="G22" i="74" s="1"/>
  <c r="F21" i="74"/>
  <c r="F22" i="74" s="1"/>
  <c r="E21" i="74"/>
  <c r="E22" i="74" s="1"/>
  <c r="D21" i="74"/>
  <c r="D22" i="74" s="1"/>
  <c r="E20" i="74"/>
  <c r="O19" i="74"/>
  <c r="M19" i="74"/>
  <c r="L19" i="74"/>
  <c r="K19" i="74"/>
  <c r="J19" i="74"/>
  <c r="I19" i="74"/>
  <c r="H19" i="74"/>
  <c r="H20" i="74" s="1"/>
  <c r="G19" i="74"/>
  <c r="G20" i="74" s="1"/>
  <c r="F19" i="74"/>
  <c r="E19" i="74"/>
  <c r="D19" i="74"/>
  <c r="D20" i="74" s="1"/>
  <c r="C19" i="74"/>
  <c r="E18" i="74"/>
  <c r="O17" i="74"/>
  <c r="M17" i="74"/>
  <c r="L17" i="74"/>
  <c r="K17" i="74"/>
  <c r="J17" i="74"/>
  <c r="I17" i="74"/>
  <c r="I18" i="74" s="1"/>
  <c r="H17" i="74"/>
  <c r="H18" i="74" s="1"/>
  <c r="G17" i="74"/>
  <c r="G18" i="74" s="1"/>
  <c r="F17" i="74"/>
  <c r="F18" i="74" s="1"/>
  <c r="E17" i="74"/>
  <c r="D17" i="74"/>
  <c r="D18" i="74" s="1"/>
  <c r="C17" i="74"/>
  <c r="G16" i="74"/>
  <c r="F16" i="74"/>
  <c r="E16" i="74"/>
  <c r="D16" i="74"/>
  <c r="O15" i="74"/>
  <c r="M15" i="74"/>
  <c r="L15" i="74"/>
  <c r="L16" i="74" s="1"/>
  <c r="K15" i="74"/>
  <c r="J15" i="74"/>
  <c r="I15" i="74"/>
  <c r="H15" i="74"/>
  <c r="H16" i="74" s="1"/>
  <c r="G15" i="74"/>
  <c r="F15" i="74"/>
  <c r="E15" i="74"/>
  <c r="D15" i="74"/>
  <c r="C15" i="74"/>
  <c r="H14" i="74"/>
  <c r="G14" i="74"/>
  <c r="O13" i="74"/>
  <c r="M13" i="74"/>
  <c r="L13" i="74"/>
  <c r="K13" i="74"/>
  <c r="J13" i="74"/>
  <c r="I13" i="74"/>
  <c r="H13" i="74"/>
  <c r="G13" i="74"/>
  <c r="G70" i="74" s="1"/>
  <c r="F13" i="74"/>
  <c r="F14" i="74" s="1"/>
  <c r="E13" i="74"/>
  <c r="E14" i="74" s="1"/>
  <c r="D13" i="74"/>
  <c r="D14" i="74" s="1"/>
  <c r="C13" i="74"/>
  <c r="H12" i="74"/>
  <c r="G12" i="74"/>
  <c r="O11" i="74"/>
  <c r="O12" i="74" s="1"/>
  <c r="M11" i="74"/>
  <c r="L11" i="74"/>
  <c r="K11" i="74"/>
  <c r="J11" i="74"/>
  <c r="J12" i="74" s="1"/>
  <c r="I11" i="74"/>
  <c r="H11" i="74"/>
  <c r="G11" i="74"/>
  <c r="F11" i="74"/>
  <c r="E11" i="74"/>
  <c r="D11" i="74"/>
  <c r="C11" i="74"/>
  <c r="O9" i="74"/>
  <c r="M9" i="74"/>
  <c r="L9" i="74"/>
  <c r="K9" i="74"/>
  <c r="J9" i="74"/>
  <c r="I9" i="74"/>
  <c r="H9" i="74"/>
  <c r="G9" i="74"/>
  <c r="F9" i="74"/>
  <c r="E9" i="74"/>
  <c r="D9" i="74"/>
  <c r="D10" i="74" s="1"/>
  <c r="C9" i="74"/>
  <c r="O7" i="74"/>
  <c r="M7" i="74"/>
  <c r="L7" i="74"/>
  <c r="K7" i="74"/>
  <c r="J7" i="74"/>
  <c r="I7" i="74"/>
  <c r="H7" i="74"/>
  <c r="G7" i="74"/>
  <c r="F7" i="74"/>
  <c r="E7" i="74"/>
  <c r="D7" i="74"/>
  <c r="D8" i="74" s="1"/>
  <c r="C7" i="74"/>
  <c r="O5" i="74"/>
  <c r="M5" i="74"/>
  <c r="L5" i="74"/>
  <c r="K5" i="74"/>
  <c r="J5" i="74"/>
  <c r="J14" i="74" s="1"/>
  <c r="I5" i="74"/>
  <c r="I12" i="74" s="1"/>
  <c r="H5" i="74"/>
  <c r="G5" i="74"/>
  <c r="F5" i="74"/>
  <c r="E5" i="74"/>
  <c r="D5" i="74"/>
  <c r="U73" i="74"/>
  <c r="T73" i="74"/>
  <c r="S73" i="74"/>
  <c r="R73" i="74"/>
  <c r="Q73" i="74"/>
  <c r="P73" i="74"/>
  <c r="U72" i="74"/>
  <c r="T72" i="74"/>
  <c r="S72" i="74"/>
  <c r="R72" i="74"/>
  <c r="Q72" i="74"/>
  <c r="P72" i="74"/>
  <c r="U71" i="74"/>
  <c r="T71" i="74"/>
  <c r="S71" i="74"/>
  <c r="R71" i="74"/>
  <c r="Q71" i="74"/>
  <c r="P71" i="74"/>
  <c r="U70" i="74"/>
  <c r="T70" i="74"/>
  <c r="S70" i="74"/>
  <c r="R70" i="74"/>
  <c r="Q70" i="74"/>
  <c r="P70" i="74"/>
  <c r="O21" i="71"/>
  <c r="M21" i="71"/>
  <c r="L21" i="71"/>
  <c r="K21" i="71"/>
  <c r="J21" i="71"/>
  <c r="J22" i="71" s="1"/>
  <c r="I21" i="71"/>
  <c r="H21" i="71"/>
  <c r="G21" i="71"/>
  <c r="F21" i="71"/>
  <c r="F22" i="71" s="1"/>
  <c r="E21" i="71"/>
  <c r="D21" i="71"/>
  <c r="D22" i="71" s="1"/>
  <c r="D20" i="71"/>
  <c r="O19" i="71"/>
  <c r="O20" i="71" s="1"/>
  <c r="M19" i="71"/>
  <c r="M20" i="71" s="1"/>
  <c r="L19" i="71"/>
  <c r="K19" i="71"/>
  <c r="K20" i="71" s="1"/>
  <c r="J19" i="71"/>
  <c r="I19" i="71"/>
  <c r="H19" i="71"/>
  <c r="G19" i="71"/>
  <c r="F19" i="71"/>
  <c r="E19" i="71"/>
  <c r="D19" i="71"/>
  <c r="C19" i="71"/>
  <c r="F18" i="71"/>
  <c r="E18" i="71"/>
  <c r="D18" i="71"/>
  <c r="O17" i="71"/>
  <c r="M17" i="71"/>
  <c r="L17" i="71"/>
  <c r="K17" i="71"/>
  <c r="J17" i="71"/>
  <c r="I17" i="71"/>
  <c r="H17" i="71"/>
  <c r="G17" i="71"/>
  <c r="G18" i="71" s="1"/>
  <c r="F17" i="71"/>
  <c r="E17" i="71"/>
  <c r="D17" i="71"/>
  <c r="C17" i="71"/>
  <c r="E16" i="71"/>
  <c r="D16" i="71"/>
  <c r="O15" i="71"/>
  <c r="M15" i="71"/>
  <c r="L15" i="71"/>
  <c r="K15" i="71"/>
  <c r="J15" i="71"/>
  <c r="I15" i="71"/>
  <c r="H15" i="71"/>
  <c r="H16" i="71" s="1"/>
  <c r="G15" i="71"/>
  <c r="G16" i="71" s="1"/>
  <c r="F15" i="71"/>
  <c r="F16" i="71" s="1"/>
  <c r="E15" i="71"/>
  <c r="D15" i="71"/>
  <c r="C15" i="71"/>
  <c r="O13" i="71"/>
  <c r="M13" i="71"/>
  <c r="L13" i="71"/>
  <c r="K13" i="71"/>
  <c r="J13" i="71"/>
  <c r="I13" i="71"/>
  <c r="H13" i="71"/>
  <c r="H14" i="71" s="1"/>
  <c r="G13" i="71"/>
  <c r="F13" i="71"/>
  <c r="F14" i="71" s="1"/>
  <c r="E13" i="71"/>
  <c r="E14" i="71" s="1"/>
  <c r="D13" i="71"/>
  <c r="D14" i="71" s="1"/>
  <c r="C13" i="71"/>
  <c r="H12" i="71"/>
  <c r="F12" i="71"/>
  <c r="O11" i="71"/>
  <c r="O12" i="71" s="1"/>
  <c r="M11" i="71"/>
  <c r="L11" i="71"/>
  <c r="K11" i="71"/>
  <c r="J11" i="71"/>
  <c r="I11" i="71"/>
  <c r="H11" i="71"/>
  <c r="G11" i="71"/>
  <c r="F11" i="71"/>
  <c r="E11" i="71"/>
  <c r="E12" i="71" s="1"/>
  <c r="D11" i="71"/>
  <c r="C11" i="71"/>
  <c r="O9" i="71"/>
  <c r="M9" i="71"/>
  <c r="M70" i="71" s="1"/>
  <c r="L9" i="71"/>
  <c r="K9" i="71"/>
  <c r="K70" i="71" s="1"/>
  <c r="J9" i="71"/>
  <c r="I9" i="71"/>
  <c r="H9" i="71"/>
  <c r="G9" i="71"/>
  <c r="F9" i="71"/>
  <c r="E9" i="71"/>
  <c r="D9" i="71"/>
  <c r="C9" i="71"/>
  <c r="O7" i="71"/>
  <c r="M7" i="71"/>
  <c r="L7" i="71"/>
  <c r="K7" i="71"/>
  <c r="J7" i="71"/>
  <c r="J72" i="71" s="1"/>
  <c r="I7" i="71"/>
  <c r="H7" i="71"/>
  <c r="G7" i="71"/>
  <c r="F7" i="71"/>
  <c r="E7" i="71"/>
  <c r="E8" i="71" s="1"/>
  <c r="D7" i="71"/>
  <c r="C7" i="71"/>
  <c r="O5" i="71"/>
  <c r="M5" i="71"/>
  <c r="L5" i="71"/>
  <c r="K5" i="71"/>
  <c r="J5" i="71"/>
  <c r="I5" i="71"/>
  <c r="H5" i="71"/>
  <c r="G5" i="71"/>
  <c r="G12" i="71" s="1"/>
  <c r="F5" i="71"/>
  <c r="E5" i="71"/>
  <c r="D5" i="71"/>
  <c r="U73" i="71"/>
  <c r="T73" i="71"/>
  <c r="S73" i="71"/>
  <c r="R73" i="71"/>
  <c r="Q73" i="71"/>
  <c r="P73" i="71"/>
  <c r="U72" i="71"/>
  <c r="T72" i="71"/>
  <c r="S72" i="71"/>
  <c r="R72" i="71"/>
  <c r="Q72" i="71"/>
  <c r="P72" i="71"/>
  <c r="U71" i="71"/>
  <c r="T71" i="71"/>
  <c r="S71" i="71"/>
  <c r="R71" i="71"/>
  <c r="Q71" i="71"/>
  <c r="P71" i="71"/>
  <c r="U70" i="71"/>
  <c r="T70" i="71"/>
  <c r="S70" i="71"/>
  <c r="R70" i="71"/>
  <c r="Q70" i="71"/>
  <c r="P70" i="71"/>
  <c r="D26" i="25"/>
  <c r="O25" i="25"/>
  <c r="O26" i="25" s="1"/>
  <c r="M25" i="25"/>
  <c r="L25" i="25"/>
  <c r="K25" i="25"/>
  <c r="J25" i="25"/>
  <c r="I25" i="25"/>
  <c r="H25" i="25"/>
  <c r="G25" i="25"/>
  <c r="F25" i="25"/>
  <c r="E25" i="25"/>
  <c r="D25" i="25"/>
  <c r="O23" i="25"/>
  <c r="O24" i="25" s="1"/>
  <c r="M23" i="25"/>
  <c r="M24" i="25" s="1"/>
  <c r="L23" i="25"/>
  <c r="K23" i="25"/>
  <c r="K24" i="25" s="1"/>
  <c r="J23" i="25"/>
  <c r="I23" i="25"/>
  <c r="H23" i="25"/>
  <c r="G23" i="25"/>
  <c r="F23" i="25"/>
  <c r="E23" i="25"/>
  <c r="D23" i="25"/>
  <c r="D24" i="25" s="1"/>
  <c r="C23" i="25"/>
  <c r="O21" i="25"/>
  <c r="M21" i="25"/>
  <c r="L21" i="25"/>
  <c r="K21" i="25"/>
  <c r="K22" i="25" s="1"/>
  <c r="J21" i="25"/>
  <c r="I21" i="25"/>
  <c r="H21" i="25"/>
  <c r="G21" i="25"/>
  <c r="F21" i="25"/>
  <c r="E21" i="25"/>
  <c r="D21" i="25"/>
  <c r="D22" i="25" s="1"/>
  <c r="C21" i="25"/>
  <c r="I20" i="25"/>
  <c r="H20" i="25"/>
  <c r="G20" i="25"/>
  <c r="F20" i="25"/>
  <c r="O19" i="25"/>
  <c r="M19" i="25"/>
  <c r="L19" i="25"/>
  <c r="K19" i="25"/>
  <c r="J19" i="25"/>
  <c r="I19" i="25"/>
  <c r="H19" i="25"/>
  <c r="G19" i="25"/>
  <c r="F19" i="25"/>
  <c r="E19" i="25"/>
  <c r="E20" i="25" s="1"/>
  <c r="D19" i="25"/>
  <c r="D20" i="25" s="1"/>
  <c r="C19" i="25"/>
  <c r="O17" i="25"/>
  <c r="M17" i="25"/>
  <c r="L17" i="25"/>
  <c r="L72" i="25" s="1"/>
  <c r="K17" i="25"/>
  <c r="K18" i="25" s="1"/>
  <c r="J17" i="25"/>
  <c r="J18" i="25" s="1"/>
  <c r="I17" i="25"/>
  <c r="I18" i="25" s="1"/>
  <c r="H17" i="25"/>
  <c r="G17" i="25"/>
  <c r="F17" i="25"/>
  <c r="E17" i="25"/>
  <c r="D17" i="25"/>
  <c r="D18" i="25" s="1"/>
  <c r="C17" i="25"/>
  <c r="K16" i="25"/>
  <c r="J16" i="25"/>
  <c r="I16" i="25"/>
  <c r="O15" i="25"/>
  <c r="M15" i="25"/>
  <c r="M72" i="25" s="1"/>
  <c r="L15" i="25"/>
  <c r="K15" i="25"/>
  <c r="J15" i="25"/>
  <c r="I15" i="25"/>
  <c r="H15" i="25"/>
  <c r="G15" i="25"/>
  <c r="F15" i="25"/>
  <c r="E15" i="25"/>
  <c r="D15" i="25"/>
  <c r="D16" i="25" s="1"/>
  <c r="C15" i="25"/>
  <c r="O14" i="25"/>
  <c r="K14" i="25"/>
  <c r="O13" i="25"/>
  <c r="M13" i="25"/>
  <c r="L13" i="25"/>
  <c r="K13" i="25"/>
  <c r="J13" i="25"/>
  <c r="I13" i="25"/>
  <c r="H13" i="25"/>
  <c r="G13" i="25"/>
  <c r="F13" i="25"/>
  <c r="E13" i="25"/>
  <c r="D13" i="25"/>
  <c r="D14" i="25" s="1"/>
  <c r="C13" i="25"/>
  <c r="O11" i="25"/>
  <c r="M11" i="25"/>
  <c r="L11" i="25"/>
  <c r="K11" i="25"/>
  <c r="K12" i="25" s="1"/>
  <c r="J11" i="25"/>
  <c r="I11" i="25"/>
  <c r="H11" i="25"/>
  <c r="G11" i="25"/>
  <c r="F11" i="25"/>
  <c r="E11" i="25"/>
  <c r="D11" i="25"/>
  <c r="C11" i="25"/>
  <c r="O9" i="25"/>
  <c r="M9" i="25"/>
  <c r="L9" i="25"/>
  <c r="K9" i="25"/>
  <c r="J9" i="25"/>
  <c r="I9" i="25"/>
  <c r="H9" i="25"/>
  <c r="H10" i="25" s="1"/>
  <c r="G9" i="25"/>
  <c r="F9" i="25"/>
  <c r="E9" i="25"/>
  <c r="D9" i="25"/>
  <c r="D10" i="25" s="1"/>
  <c r="C9" i="25"/>
  <c r="O7" i="25"/>
  <c r="M7" i="25"/>
  <c r="L7" i="25"/>
  <c r="K7" i="25"/>
  <c r="K8" i="25" s="1"/>
  <c r="J7" i="25"/>
  <c r="J8" i="25" s="1"/>
  <c r="I7" i="25"/>
  <c r="H7" i="25"/>
  <c r="G7" i="25"/>
  <c r="G72" i="25" s="1"/>
  <c r="F7" i="25"/>
  <c r="F72" i="25" s="1"/>
  <c r="E7" i="25"/>
  <c r="E8" i="25" s="1"/>
  <c r="D7" i="25"/>
  <c r="C7" i="25"/>
  <c r="O5" i="25"/>
  <c r="M5" i="25"/>
  <c r="M14" i="25" s="1"/>
  <c r="L5" i="25"/>
  <c r="L12" i="25" s="1"/>
  <c r="K5" i="25"/>
  <c r="J5" i="25"/>
  <c r="I5" i="25"/>
  <c r="H5" i="25"/>
  <c r="H18" i="25" s="1"/>
  <c r="G5" i="25"/>
  <c r="G18" i="25" s="1"/>
  <c r="F5" i="25"/>
  <c r="F18" i="25" s="1"/>
  <c r="E5" i="25"/>
  <c r="D5" i="25"/>
  <c r="U73" i="25"/>
  <c r="T73" i="25"/>
  <c r="S73" i="25"/>
  <c r="R73" i="25"/>
  <c r="Q73" i="25"/>
  <c r="P73" i="25"/>
  <c r="U72" i="25"/>
  <c r="T72" i="25"/>
  <c r="S72" i="25"/>
  <c r="R72" i="25"/>
  <c r="Q72" i="25"/>
  <c r="P72" i="25"/>
  <c r="U71" i="25"/>
  <c r="T71" i="25"/>
  <c r="S71" i="25"/>
  <c r="R71" i="25"/>
  <c r="Q71" i="25"/>
  <c r="P71" i="25"/>
  <c r="U70" i="25"/>
  <c r="T70" i="25"/>
  <c r="S70" i="25"/>
  <c r="R70" i="25"/>
  <c r="Q70" i="25"/>
  <c r="P70" i="25"/>
  <c r="I8" i="71" l="1"/>
  <c r="M10" i="76"/>
  <c r="M18" i="76"/>
  <c r="J10" i="71"/>
  <c r="I8" i="36"/>
  <c r="H8" i="25"/>
  <c r="F14" i="25"/>
  <c r="K12" i="71"/>
  <c r="L12" i="74"/>
  <c r="J18" i="74"/>
  <c r="L12" i="71"/>
  <c r="I14" i="71"/>
  <c r="M10" i="74"/>
  <c r="F16" i="25"/>
  <c r="E26" i="25"/>
  <c r="J14" i="71"/>
  <c r="O10" i="74"/>
  <c r="E8" i="76"/>
  <c r="J12" i="25"/>
  <c r="J73" i="25" s="1"/>
  <c r="J20" i="25"/>
  <c r="K72" i="25"/>
  <c r="H16" i="25"/>
  <c r="F24" i="25"/>
  <c r="L14" i="71"/>
  <c r="L14" i="74"/>
  <c r="G10" i="76"/>
  <c r="O20" i="76"/>
  <c r="O12" i="36"/>
  <c r="H18" i="36"/>
  <c r="G22" i="25"/>
  <c r="G24" i="25"/>
  <c r="D8" i="71"/>
  <c r="D12" i="71"/>
  <c r="M14" i="71"/>
  <c r="J16" i="71"/>
  <c r="H18" i="71"/>
  <c r="E22" i="71"/>
  <c r="E8" i="74"/>
  <c r="E10" i="74"/>
  <c r="M14" i="74"/>
  <c r="K20" i="74"/>
  <c r="H10" i="76"/>
  <c r="O22" i="76"/>
  <c r="D72" i="36"/>
  <c r="E10" i="36"/>
  <c r="H12" i="36"/>
  <c r="D20" i="36"/>
  <c r="E22" i="36"/>
  <c r="E16" i="25"/>
  <c r="L10" i="71"/>
  <c r="H14" i="25"/>
  <c r="M12" i="71"/>
  <c r="K10" i="25"/>
  <c r="K71" i="25" s="1"/>
  <c r="G16" i="25"/>
  <c r="E24" i="25"/>
  <c r="O72" i="71"/>
  <c r="M72" i="76"/>
  <c r="K20" i="25"/>
  <c r="K73" i="25" s="1"/>
  <c r="O14" i="74"/>
  <c r="K22" i="74"/>
  <c r="E16" i="76"/>
  <c r="I12" i="71"/>
  <c r="J10" i="74"/>
  <c r="M8" i="76"/>
  <c r="J12" i="71"/>
  <c r="K12" i="74"/>
  <c r="O8" i="76"/>
  <c r="O18" i="76"/>
  <c r="K72" i="36"/>
  <c r="G14" i="25"/>
  <c r="K18" i="74"/>
  <c r="E22" i="25"/>
  <c r="J14" i="25"/>
  <c r="G26" i="25"/>
  <c r="O10" i="25"/>
  <c r="L20" i="74"/>
  <c r="O12" i="25"/>
  <c r="I24" i="25"/>
  <c r="J26" i="25"/>
  <c r="F72" i="71"/>
  <c r="J18" i="71"/>
  <c r="G22" i="71"/>
  <c r="I16" i="74"/>
  <c r="L22" i="74"/>
  <c r="O14" i="76"/>
  <c r="D22" i="76"/>
  <c r="F72" i="36"/>
  <c r="G72" i="36"/>
  <c r="F20" i="36"/>
  <c r="G22" i="36"/>
  <c r="E12" i="25"/>
  <c r="I10" i="71"/>
  <c r="I73" i="71" s="1"/>
  <c r="E14" i="25"/>
  <c r="K10" i="74"/>
  <c r="L10" i="74"/>
  <c r="O12" i="76"/>
  <c r="I10" i="25"/>
  <c r="M12" i="74"/>
  <c r="D8" i="76"/>
  <c r="J10" i="25"/>
  <c r="J71" i="25" s="1"/>
  <c r="L18" i="74"/>
  <c r="I14" i="25"/>
  <c r="F26" i="25"/>
  <c r="K14" i="71"/>
  <c r="K14" i="74"/>
  <c r="E12" i="76"/>
  <c r="E73" i="76" s="1"/>
  <c r="E18" i="25"/>
  <c r="F22" i="25"/>
  <c r="I16" i="71"/>
  <c r="G8" i="76"/>
  <c r="O16" i="25"/>
  <c r="H24" i="25"/>
  <c r="I18" i="71"/>
  <c r="D8" i="25"/>
  <c r="D71" i="25" s="1"/>
  <c r="J22" i="25"/>
  <c r="J24" i="25"/>
  <c r="K26" i="25"/>
  <c r="G14" i="71"/>
  <c r="G8" i="71"/>
  <c r="G73" i="71" s="1"/>
  <c r="G10" i="71"/>
  <c r="H22" i="71"/>
  <c r="H10" i="74"/>
  <c r="J16" i="74"/>
  <c r="K10" i="76"/>
  <c r="K18" i="76"/>
  <c r="E22" i="76"/>
  <c r="H10" i="36"/>
  <c r="I12" i="36"/>
  <c r="G20" i="36"/>
  <c r="H22" i="36"/>
  <c r="H72" i="71"/>
  <c r="H10" i="71"/>
  <c r="I22" i="71"/>
  <c r="I14" i="74"/>
  <c r="I72" i="74"/>
  <c r="I10" i="74"/>
  <c r="K16" i="74"/>
  <c r="L8" i="76"/>
  <c r="L10" i="76"/>
  <c r="L18" i="76"/>
  <c r="F22" i="76"/>
  <c r="H8" i="36"/>
  <c r="H71" i="36" s="1"/>
  <c r="I10" i="36"/>
  <c r="J12" i="36"/>
  <c r="H20" i="36"/>
  <c r="I22" i="36"/>
  <c r="O16" i="36"/>
  <c r="L72" i="76"/>
  <c r="O14" i="36"/>
  <c r="K70" i="74"/>
  <c r="O20" i="74"/>
  <c r="K70" i="76"/>
  <c r="O70" i="76"/>
  <c r="L14" i="36"/>
  <c r="I18" i="36"/>
  <c r="M20" i="74"/>
  <c r="M26" i="25"/>
  <c r="L20" i="71"/>
  <c r="J72" i="25"/>
  <c r="L18" i="71"/>
  <c r="E70" i="36"/>
  <c r="L26" i="25"/>
  <c r="I72" i="25"/>
  <c r="D70" i="25"/>
  <c r="E72" i="36"/>
  <c r="L22" i="36"/>
  <c r="L24" i="25"/>
  <c r="D72" i="25"/>
  <c r="L72" i="71"/>
  <c r="J70" i="71"/>
  <c r="G70" i="36"/>
  <c r="J14" i="36"/>
  <c r="M22" i="36"/>
  <c r="O18" i="74"/>
  <c r="H22" i="25"/>
  <c r="K10" i="71"/>
  <c r="K72" i="71"/>
  <c r="D12" i="76"/>
  <c r="I20" i="36"/>
  <c r="O22" i="36"/>
  <c r="L16" i="25"/>
  <c r="K18" i="71"/>
  <c r="H72" i="25"/>
  <c r="L18" i="25"/>
  <c r="O14" i="71"/>
  <c r="L70" i="71"/>
  <c r="I22" i="25"/>
  <c r="H70" i="71"/>
  <c r="I22" i="74"/>
  <c r="H72" i="36"/>
  <c r="I70" i="36"/>
  <c r="G10" i="36"/>
  <c r="J20" i="36"/>
  <c r="M72" i="74"/>
  <c r="E72" i="25"/>
  <c r="O16" i="71"/>
  <c r="I14" i="36"/>
  <c r="I70" i="71"/>
  <c r="F12" i="25"/>
  <c r="K8" i="71"/>
  <c r="M10" i="71"/>
  <c r="I72" i="71"/>
  <c r="G70" i="71"/>
  <c r="J22" i="74"/>
  <c r="F12" i="76"/>
  <c r="F20" i="76"/>
  <c r="M22" i="76"/>
  <c r="I72" i="36"/>
  <c r="J70" i="36"/>
  <c r="K20" i="36"/>
  <c r="M12" i="25"/>
  <c r="M10" i="25"/>
  <c r="M18" i="74"/>
  <c r="O16" i="74"/>
  <c r="M16" i="71"/>
  <c r="L8" i="25"/>
  <c r="K22" i="71"/>
  <c r="M8" i="74"/>
  <c r="M8" i="25"/>
  <c r="G12" i="25"/>
  <c r="L8" i="71"/>
  <c r="O10" i="71"/>
  <c r="L22" i="71"/>
  <c r="F70" i="71"/>
  <c r="O8" i="74"/>
  <c r="D12" i="74"/>
  <c r="D71" i="74" s="1"/>
  <c r="D10" i="76"/>
  <c r="G20" i="76"/>
  <c r="J72" i="36"/>
  <c r="K70" i="36"/>
  <c r="L20" i="36"/>
  <c r="L14" i="25"/>
  <c r="I70" i="74"/>
  <c r="I16" i="36"/>
  <c r="F70" i="36"/>
  <c r="H12" i="25"/>
  <c r="L22" i="25"/>
  <c r="M8" i="71"/>
  <c r="E20" i="71"/>
  <c r="M22" i="71"/>
  <c r="G72" i="71"/>
  <c r="E70" i="71"/>
  <c r="I8" i="74"/>
  <c r="E12" i="74"/>
  <c r="E73" i="74" s="1"/>
  <c r="E10" i="76"/>
  <c r="H20" i="76"/>
  <c r="L70" i="36"/>
  <c r="J18" i="36"/>
  <c r="M20" i="36"/>
  <c r="M16" i="25"/>
  <c r="M72" i="71"/>
  <c r="O8" i="25"/>
  <c r="I12" i="25"/>
  <c r="M22" i="25"/>
  <c r="O8" i="71"/>
  <c r="F20" i="71"/>
  <c r="O22" i="71"/>
  <c r="O70" i="71"/>
  <c r="F12" i="74"/>
  <c r="F20" i="74"/>
  <c r="M22" i="74"/>
  <c r="F10" i="76"/>
  <c r="I20" i="76"/>
  <c r="M70" i="36"/>
  <c r="D12" i="36"/>
  <c r="K18" i="36"/>
  <c r="O20" i="36"/>
  <c r="M18" i="25"/>
  <c r="O22" i="25"/>
  <c r="E72" i="71"/>
  <c r="D72" i="74"/>
  <c r="O22" i="74"/>
  <c r="O70" i="36"/>
  <c r="L18" i="36"/>
  <c r="H70" i="74"/>
  <c r="D70" i="36"/>
  <c r="O18" i="71"/>
  <c r="M20" i="25"/>
  <c r="F10" i="25"/>
  <c r="O20" i="25"/>
  <c r="H26" i="25"/>
  <c r="E10" i="71"/>
  <c r="E71" i="71" s="1"/>
  <c r="I20" i="71"/>
  <c r="D70" i="71"/>
  <c r="F10" i="74"/>
  <c r="I20" i="74"/>
  <c r="I10" i="76"/>
  <c r="I18" i="76"/>
  <c r="L20" i="76"/>
  <c r="J8" i="36"/>
  <c r="L16" i="36"/>
  <c r="O18" i="36"/>
  <c r="L10" i="25"/>
  <c r="K16" i="71"/>
  <c r="M18" i="71"/>
  <c r="L20" i="25"/>
  <c r="G20" i="71"/>
  <c r="O18" i="25"/>
  <c r="H20" i="71"/>
  <c r="E72" i="74"/>
  <c r="M18" i="36"/>
  <c r="G10" i="25"/>
  <c r="I26" i="25"/>
  <c r="F10" i="71"/>
  <c r="J20" i="71"/>
  <c r="E70" i="74"/>
  <c r="G10" i="74"/>
  <c r="J20" i="74"/>
  <c r="D70" i="74"/>
  <c r="J18" i="76"/>
  <c r="M20" i="76"/>
  <c r="K8" i="36"/>
  <c r="M72" i="36"/>
  <c r="H73" i="36"/>
  <c r="O8" i="36"/>
  <c r="L12" i="36"/>
  <c r="K14" i="36"/>
  <c r="O72" i="36"/>
  <c r="D8" i="36"/>
  <c r="L72" i="36"/>
  <c r="M16" i="36"/>
  <c r="E8" i="36"/>
  <c r="L8" i="36"/>
  <c r="K10" i="36"/>
  <c r="L10" i="36"/>
  <c r="M10" i="36"/>
  <c r="O10" i="36"/>
  <c r="F8" i="36"/>
  <c r="G8" i="36"/>
  <c r="M8" i="36"/>
  <c r="K12" i="36"/>
  <c r="M12" i="36"/>
  <c r="H70" i="36"/>
  <c r="L70" i="76"/>
  <c r="L16" i="76"/>
  <c r="L73" i="76" s="1"/>
  <c r="F72" i="76"/>
  <c r="M16" i="76"/>
  <c r="M71" i="76" s="1"/>
  <c r="O16" i="76"/>
  <c r="O73" i="76" s="1"/>
  <c r="D73" i="76"/>
  <c r="O72" i="76"/>
  <c r="E72" i="76"/>
  <c r="K72" i="76"/>
  <c r="H72" i="76"/>
  <c r="J72" i="76"/>
  <c r="I72" i="76"/>
  <c r="E70" i="76"/>
  <c r="D70" i="76"/>
  <c r="D72" i="76"/>
  <c r="F70" i="76"/>
  <c r="G71" i="76"/>
  <c r="G73" i="76"/>
  <c r="H8" i="76"/>
  <c r="H70" i="76"/>
  <c r="F8" i="76"/>
  <c r="I8" i="76"/>
  <c r="D71" i="76"/>
  <c r="G72" i="76"/>
  <c r="J8" i="76"/>
  <c r="K8" i="76"/>
  <c r="M70" i="76"/>
  <c r="O72" i="74"/>
  <c r="L70" i="74"/>
  <c r="M16" i="74"/>
  <c r="O70" i="74"/>
  <c r="F70" i="74"/>
  <c r="J72" i="74"/>
  <c r="K72" i="74"/>
  <c r="G72" i="74"/>
  <c r="H72" i="74"/>
  <c r="L72" i="74"/>
  <c r="J70" i="74"/>
  <c r="F8" i="74"/>
  <c r="G8" i="74"/>
  <c r="F72" i="74"/>
  <c r="H8" i="74"/>
  <c r="J8" i="74"/>
  <c r="K8" i="74"/>
  <c r="L8" i="74"/>
  <c r="M70" i="74"/>
  <c r="L16" i="71"/>
  <c r="D10" i="71"/>
  <c r="D72" i="71"/>
  <c r="D73" i="71"/>
  <c r="D71" i="71"/>
  <c r="F8" i="71"/>
  <c r="H8" i="71"/>
  <c r="J8" i="71"/>
  <c r="J70" i="25"/>
  <c r="E10" i="25"/>
  <c r="E70" i="25"/>
  <c r="F70" i="25"/>
  <c r="K70" i="25"/>
  <c r="G70" i="25"/>
  <c r="I70" i="25"/>
  <c r="H70" i="25"/>
  <c r="D12" i="25"/>
  <c r="O70" i="25"/>
  <c r="F8" i="25"/>
  <c r="G8" i="25"/>
  <c r="M70" i="25"/>
  <c r="L70" i="25"/>
  <c r="I8" i="25"/>
  <c r="E71" i="74" l="1"/>
  <c r="K73" i="36"/>
  <c r="I71" i="71"/>
  <c r="G71" i="71"/>
  <c r="D73" i="25"/>
  <c r="M71" i="25"/>
  <c r="E73" i="25"/>
  <c r="F73" i="25"/>
  <c r="H71" i="25"/>
  <c r="I71" i="74"/>
  <c r="J71" i="36"/>
  <c r="O71" i="25"/>
  <c r="G73" i="25"/>
  <c r="O71" i="74"/>
  <c r="I73" i="74"/>
  <c r="M71" i="74"/>
  <c r="O72" i="25"/>
  <c r="E71" i="76"/>
  <c r="I73" i="36"/>
  <c r="O71" i="71"/>
  <c r="O73" i="71"/>
  <c r="L73" i="25"/>
  <c r="H73" i="71"/>
  <c r="H71" i="71"/>
  <c r="J73" i="71"/>
  <c r="J71" i="71"/>
  <c r="M73" i="74"/>
  <c r="F71" i="71"/>
  <c r="F73" i="71"/>
  <c r="K71" i="36"/>
  <c r="I73" i="25"/>
  <c r="I71" i="36"/>
  <c r="O73" i="74"/>
  <c r="D73" i="74"/>
  <c r="O73" i="25"/>
  <c r="H73" i="25"/>
  <c r="L71" i="71"/>
  <c r="L73" i="71"/>
  <c r="E73" i="71"/>
  <c r="L71" i="25"/>
  <c r="M73" i="76"/>
  <c r="M73" i="25"/>
  <c r="J73" i="36"/>
  <c r="O71" i="76"/>
  <c r="K71" i="71"/>
  <c r="K73" i="71"/>
  <c r="M73" i="71"/>
  <c r="M71" i="71"/>
  <c r="L71" i="76"/>
  <c r="O73" i="36"/>
  <c r="O71" i="36"/>
  <c r="F73" i="36"/>
  <c r="F71" i="36"/>
  <c r="M73" i="36"/>
  <c r="M71" i="36"/>
  <c r="L73" i="36"/>
  <c r="L71" i="36"/>
  <c r="E73" i="36"/>
  <c r="E71" i="36"/>
  <c r="D73" i="36"/>
  <c r="D71" i="36"/>
  <c r="G71" i="36"/>
  <c r="G73" i="36"/>
  <c r="K73" i="76"/>
  <c r="K71" i="76"/>
  <c r="J71" i="76"/>
  <c r="J73" i="76"/>
  <c r="I71" i="76"/>
  <c r="I73" i="76"/>
  <c r="F71" i="76"/>
  <c r="F73" i="76"/>
  <c r="H71" i="76"/>
  <c r="H73" i="76"/>
  <c r="H71" i="74"/>
  <c r="H73" i="74"/>
  <c r="J73" i="74"/>
  <c r="J71" i="74"/>
  <c r="L73" i="74"/>
  <c r="L71" i="74"/>
  <c r="K73" i="74"/>
  <c r="K71" i="74"/>
  <c r="F71" i="74"/>
  <c r="F73" i="74"/>
  <c r="G71" i="74"/>
  <c r="G73" i="74"/>
  <c r="E71" i="25"/>
  <c r="F71" i="25"/>
  <c r="I71" i="25"/>
  <c r="G71" i="25"/>
  <c r="O13" i="21" l="1"/>
  <c r="M13" i="21"/>
  <c r="L13" i="21"/>
  <c r="K13" i="21"/>
  <c r="J13" i="21"/>
  <c r="I13" i="21"/>
  <c r="H13" i="21"/>
  <c r="G13" i="21"/>
  <c r="G14" i="21" s="1"/>
  <c r="F13" i="21"/>
  <c r="F14" i="21" s="1"/>
  <c r="E13" i="21"/>
  <c r="E14" i="21" s="1"/>
  <c r="D13" i="21"/>
  <c r="D14" i="21" s="1"/>
  <c r="O11" i="21"/>
  <c r="M11" i="21"/>
  <c r="L11" i="21"/>
  <c r="K11" i="21"/>
  <c r="J11" i="21"/>
  <c r="I11" i="21"/>
  <c r="H11" i="21"/>
  <c r="G11" i="21"/>
  <c r="G12" i="21" s="1"/>
  <c r="F11" i="21"/>
  <c r="E11" i="21"/>
  <c r="E12" i="21" s="1"/>
  <c r="D11" i="21"/>
  <c r="D12" i="21" s="1"/>
  <c r="C11" i="21"/>
  <c r="G10" i="21"/>
  <c r="E10" i="21"/>
  <c r="O9" i="21"/>
  <c r="O10" i="21" s="1"/>
  <c r="M9" i="21"/>
  <c r="M10" i="21" s="1"/>
  <c r="L9" i="21"/>
  <c r="K9" i="21"/>
  <c r="K10" i="21" s="1"/>
  <c r="J9" i="21"/>
  <c r="I9" i="21"/>
  <c r="H9" i="21"/>
  <c r="H10" i="21" s="1"/>
  <c r="G9" i="21"/>
  <c r="F9" i="21"/>
  <c r="E9" i="21"/>
  <c r="D9" i="21"/>
  <c r="C9" i="21"/>
  <c r="O7" i="21"/>
  <c r="M7" i="21"/>
  <c r="M8" i="21" s="1"/>
  <c r="L7" i="21"/>
  <c r="K7" i="21"/>
  <c r="J7" i="21"/>
  <c r="I7" i="21"/>
  <c r="I72" i="21" s="1"/>
  <c r="H7" i="21"/>
  <c r="G7" i="21"/>
  <c r="F7" i="21"/>
  <c r="E7" i="21"/>
  <c r="D7" i="21"/>
  <c r="C7" i="21"/>
  <c r="O5" i="21"/>
  <c r="M5" i="21"/>
  <c r="L5" i="21"/>
  <c r="K5" i="21"/>
  <c r="J5" i="21"/>
  <c r="I5" i="21"/>
  <c r="H5" i="21"/>
  <c r="G5" i="21"/>
  <c r="F5" i="21"/>
  <c r="F10" i="21" s="1"/>
  <c r="E5" i="21"/>
  <c r="D5" i="21"/>
  <c r="D10" i="21" s="1"/>
  <c r="U73" i="21"/>
  <c r="T73" i="21"/>
  <c r="S73" i="21"/>
  <c r="R73" i="21"/>
  <c r="Q73" i="21"/>
  <c r="P73" i="21"/>
  <c r="U72" i="21"/>
  <c r="T72" i="21"/>
  <c r="S72" i="21"/>
  <c r="R72" i="21"/>
  <c r="Q72" i="21"/>
  <c r="P72" i="21"/>
  <c r="U71" i="21"/>
  <c r="T71" i="21"/>
  <c r="S71" i="21"/>
  <c r="R71" i="21"/>
  <c r="Q71" i="21"/>
  <c r="P71" i="21"/>
  <c r="U70" i="21"/>
  <c r="T70" i="21"/>
  <c r="S70" i="21"/>
  <c r="R70" i="21"/>
  <c r="Q70" i="21"/>
  <c r="P70" i="21"/>
  <c r="O17" i="17"/>
  <c r="O18" i="17" s="1"/>
  <c r="M17" i="17"/>
  <c r="L17" i="17"/>
  <c r="K17" i="17"/>
  <c r="J17" i="17"/>
  <c r="I17" i="17"/>
  <c r="H17" i="17"/>
  <c r="G17" i="17"/>
  <c r="F17" i="17"/>
  <c r="E17" i="17"/>
  <c r="D17" i="17"/>
  <c r="D18" i="17" s="1"/>
  <c r="E16" i="17"/>
  <c r="O15" i="17"/>
  <c r="O16" i="17" s="1"/>
  <c r="M15" i="17"/>
  <c r="M16" i="17" s="1"/>
  <c r="L15" i="17"/>
  <c r="K15" i="17"/>
  <c r="J15" i="17"/>
  <c r="I15" i="17"/>
  <c r="H15" i="17"/>
  <c r="G15" i="17"/>
  <c r="F15" i="17"/>
  <c r="E15" i="17"/>
  <c r="D15" i="17"/>
  <c r="C15" i="17"/>
  <c r="O13" i="17"/>
  <c r="O14" i="17" s="1"/>
  <c r="M13" i="17"/>
  <c r="M14" i="17" s="1"/>
  <c r="L13" i="17"/>
  <c r="L14" i="17" s="1"/>
  <c r="K13" i="17"/>
  <c r="J13" i="17"/>
  <c r="I13" i="17"/>
  <c r="H13" i="17"/>
  <c r="G13" i="17"/>
  <c r="F13" i="17"/>
  <c r="E13" i="17"/>
  <c r="D13" i="17"/>
  <c r="C13" i="17"/>
  <c r="O11" i="17"/>
  <c r="M11" i="17"/>
  <c r="L11" i="17"/>
  <c r="K11" i="17"/>
  <c r="J11" i="17"/>
  <c r="I11" i="17"/>
  <c r="H11" i="17"/>
  <c r="G11" i="17"/>
  <c r="F11" i="17"/>
  <c r="E11" i="17"/>
  <c r="D11" i="17"/>
  <c r="C11" i="17"/>
  <c r="J10" i="17"/>
  <c r="I10" i="17"/>
  <c r="H10" i="17"/>
  <c r="E10" i="17"/>
  <c r="O9" i="17"/>
  <c r="M9" i="17"/>
  <c r="M10" i="17" s="1"/>
  <c r="L9" i="17"/>
  <c r="K9" i="17"/>
  <c r="J9" i="17"/>
  <c r="I9" i="17"/>
  <c r="H9" i="17"/>
  <c r="G9" i="17"/>
  <c r="G10" i="17" s="1"/>
  <c r="F9" i="17"/>
  <c r="F10" i="17" s="1"/>
  <c r="E9" i="17"/>
  <c r="D9" i="17"/>
  <c r="C9" i="17"/>
  <c r="O7" i="17"/>
  <c r="M7" i="17"/>
  <c r="M8" i="17" s="1"/>
  <c r="L7" i="17"/>
  <c r="L8" i="17" s="1"/>
  <c r="K7" i="17"/>
  <c r="K70" i="17" s="1"/>
  <c r="J7" i="17"/>
  <c r="J70" i="17" s="1"/>
  <c r="I7" i="17"/>
  <c r="I8" i="17" s="1"/>
  <c r="H7" i="17"/>
  <c r="H72" i="17" s="1"/>
  <c r="G7" i="17"/>
  <c r="G70" i="17" s="1"/>
  <c r="F7" i="17"/>
  <c r="F70" i="17" s="1"/>
  <c r="E7" i="17"/>
  <c r="D7" i="17"/>
  <c r="C7" i="17"/>
  <c r="O5" i="17"/>
  <c r="M5" i="17"/>
  <c r="L5" i="17"/>
  <c r="L10" i="17" s="1"/>
  <c r="K5" i="17"/>
  <c r="K10" i="17" s="1"/>
  <c r="J5" i="17"/>
  <c r="I5" i="17"/>
  <c r="I12" i="17" s="1"/>
  <c r="H5" i="17"/>
  <c r="H14" i="17" s="1"/>
  <c r="G5" i="17"/>
  <c r="G8" i="17" s="1"/>
  <c r="F5" i="17"/>
  <c r="F14" i="17" s="1"/>
  <c r="E5" i="17"/>
  <c r="D5" i="17"/>
  <c r="U73" i="17"/>
  <c r="T73" i="17"/>
  <c r="S73" i="17"/>
  <c r="R73" i="17"/>
  <c r="Q73" i="17"/>
  <c r="P73" i="17"/>
  <c r="U72" i="17"/>
  <c r="T72" i="17"/>
  <c r="S72" i="17"/>
  <c r="R72" i="17"/>
  <c r="Q72" i="17"/>
  <c r="P72" i="17"/>
  <c r="U71" i="17"/>
  <c r="T71" i="17"/>
  <c r="S71" i="17"/>
  <c r="R71" i="17"/>
  <c r="Q71" i="17"/>
  <c r="P71" i="17"/>
  <c r="U70" i="17"/>
  <c r="T70" i="17"/>
  <c r="S70" i="17"/>
  <c r="R70" i="17"/>
  <c r="Q70" i="17"/>
  <c r="P70" i="17"/>
  <c r="O17" i="69"/>
  <c r="M17" i="69"/>
  <c r="L17" i="69"/>
  <c r="K17" i="69"/>
  <c r="J17" i="69"/>
  <c r="I17" i="69"/>
  <c r="H17" i="69"/>
  <c r="G17" i="69"/>
  <c r="F17" i="69"/>
  <c r="F18" i="69" s="1"/>
  <c r="E17" i="69"/>
  <c r="E18" i="69" s="1"/>
  <c r="D17" i="69"/>
  <c r="O15" i="69"/>
  <c r="M15" i="69"/>
  <c r="L15" i="69"/>
  <c r="K15" i="69"/>
  <c r="J15" i="69"/>
  <c r="I15" i="69"/>
  <c r="H15" i="69"/>
  <c r="G15" i="69"/>
  <c r="F15" i="69"/>
  <c r="E15" i="69"/>
  <c r="D15" i="69"/>
  <c r="C15" i="69"/>
  <c r="O13" i="69"/>
  <c r="M13" i="69"/>
  <c r="L13" i="69"/>
  <c r="K13" i="69"/>
  <c r="J13" i="69"/>
  <c r="I13" i="69"/>
  <c r="H13" i="69"/>
  <c r="G13" i="69"/>
  <c r="F13" i="69"/>
  <c r="F14" i="69" s="1"/>
  <c r="E13" i="69"/>
  <c r="D13" i="69"/>
  <c r="C13" i="69"/>
  <c r="O11" i="69"/>
  <c r="M11" i="69"/>
  <c r="L11" i="69"/>
  <c r="K11" i="69"/>
  <c r="J11" i="69"/>
  <c r="I11" i="69"/>
  <c r="H11" i="69"/>
  <c r="G11" i="69"/>
  <c r="F11" i="69"/>
  <c r="F12" i="69" s="1"/>
  <c r="E11" i="69"/>
  <c r="E12" i="69" s="1"/>
  <c r="D11" i="69"/>
  <c r="C11" i="69"/>
  <c r="E10" i="69"/>
  <c r="O9" i="69"/>
  <c r="M9" i="69"/>
  <c r="L9" i="69"/>
  <c r="L70" i="69" s="1"/>
  <c r="K9" i="69"/>
  <c r="J9" i="69"/>
  <c r="I9" i="69"/>
  <c r="H9" i="69"/>
  <c r="G9" i="69"/>
  <c r="F9" i="69"/>
  <c r="E9" i="69"/>
  <c r="D9" i="69"/>
  <c r="D10" i="69" s="1"/>
  <c r="C9" i="69"/>
  <c r="O7" i="69"/>
  <c r="M7" i="69"/>
  <c r="L7" i="69"/>
  <c r="L72" i="69" s="1"/>
  <c r="K7" i="69"/>
  <c r="J7" i="69"/>
  <c r="I7" i="69"/>
  <c r="I72" i="69" s="1"/>
  <c r="H7" i="69"/>
  <c r="H72" i="69" s="1"/>
  <c r="G7" i="69"/>
  <c r="G70" i="69" s="1"/>
  <c r="F7" i="69"/>
  <c r="E7" i="69"/>
  <c r="D7" i="69"/>
  <c r="D70" i="69" s="1"/>
  <c r="C7" i="69"/>
  <c r="O5" i="69"/>
  <c r="M5" i="69"/>
  <c r="L5" i="69"/>
  <c r="K5" i="69"/>
  <c r="J5" i="69"/>
  <c r="I5" i="69"/>
  <c r="H5" i="69"/>
  <c r="G5" i="69"/>
  <c r="F5" i="69"/>
  <c r="F10" i="69" s="1"/>
  <c r="E5" i="69"/>
  <c r="D5" i="69"/>
  <c r="D12" i="69" s="1"/>
  <c r="U73" i="69"/>
  <c r="T73" i="69"/>
  <c r="S73" i="69"/>
  <c r="R73" i="69"/>
  <c r="Q73" i="69"/>
  <c r="P73" i="69"/>
  <c r="U72" i="69"/>
  <c r="T72" i="69"/>
  <c r="S72" i="69"/>
  <c r="R72" i="69"/>
  <c r="Q72" i="69"/>
  <c r="P72" i="69"/>
  <c r="U71" i="69"/>
  <c r="T71" i="69"/>
  <c r="S71" i="69"/>
  <c r="R71" i="69"/>
  <c r="Q71" i="69"/>
  <c r="P71" i="69"/>
  <c r="U70" i="69"/>
  <c r="T70" i="69"/>
  <c r="S70" i="69"/>
  <c r="R70" i="69"/>
  <c r="Q70" i="69"/>
  <c r="P70" i="69"/>
  <c r="Z340" i="58"/>
  <c r="AA344" i="58"/>
  <c r="Z344" i="58"/>
  <c r="AA343" i="58"/>
  <c r="Z343" i="58"/>
  <c r="AA342" i="58"/>
  <c r="Z342" i="58"/>
  <c r="AA341" i="58"/>
  <c r="Z341" i="58"/>
  <c r="AA340" i="58"/>
  <c r="AA339" i="58"/>
  <c r="Z339" i="58"/>
  <c r="AA338" i="58"/>
  <c r="Z338" i="58"/>
  <c r="AA337" i="58"/>
  <c r="Z337" i="58"/>
  <c r="AA336" i="58"/>
  <c r="Z336" i="58"/>
  <c r="AA314" i="58"/>
  <c r="Z314" i="58"/>
  <c r="AA313" i="58"/>
  <c r="Z313" i="58"/>
  <c r="AA312" i="58"/>
  <c r="Z312" i="58"/>
  <c r="AA311" i="58"/>
  <c r="Z311" i="58"/>
  <c r="AA310" i="58"/>
  <c r="Z310" i="58"/>
  <c r="AA309" i="58"/>
  <c r="Z309" i="58"/>
  <c r="AA308" i="58"/>
  <c r="Z308" i="58"/>
  <c r="AA307" i="58"/>
  <c r="Z307" i="58"/>
  <c r="AA306" i="58"/>
  <c r="Z306" i="58"/>
  <c r="AA284" i="58"/>
  <c r="Z284" i="58"/>
  <c r="AA283" i="58"/>
  <c r="Z283" i="58"/>
  <c r="AA282" i="58"/>
  <c r="Z282" i="58"/>
  <c r="AA281" i="58"/>
  <c r="Z281" i="58"/>
  <c r="AA280" i="58"/>
  <c r="Z280" i="58"/>
  <c r="AA279" i="58"/>
  <c r="Z279" i="58"/>
  <c r="AA278" i="58"/>
  <c r="Z278" i="58"/>
  <c r="AA277" i="58"/>
  <c r="Z277" i="58"/>
  <c r="AA276" i="58"/>
  <c r="Z276" i="58"/>
  <c r="AA254" i="58"/>
  <c r="Z254" i="58"/>
  <c r="AA253" i="58"/>
  <c r="Z253" i="58"/>
  <c r="AA252" i="58"/>
  <c r="Z252" i="58"/>
  <c r="AA251" i="58"/>
  <c r="Z251" i="58"/>
  <c r="AA250" i="58"/>
  <c r="Z250" i="58"/>
  <c r="AA249" i="58"/>
  <c r="Z249" i="58"/>
  <c r="AA248" i="58"/>
  <c r="Z248" i="58"/>
  <c r="AA247" i="58"/>
  <c r="Z247" i="58"/>
  <c r="AA246" i="58"/>
  <c r="Z246" i="58"/>
  <c r="AA224" i="58"/>
  <c r="Z224" i="58"/>
  <c r="AA223" i="58"/>
  <c r="Z223" i="58"/>
  <c r="AA222" i="58"/>
  <c r="Z222" i="58"/>
  <c r="AA221" i="58"/>
  <c r="Z221" i="58"/>
  <c r="AA220" i="58"/>
  <c r="Z220" i="58"/>
  <c r="AA219" i="58"/>
  <c r="Z219" i="58"/>
  <c r="AA218" i="58"/>
  <c r="Z218" i="58"/>
  <c r="AA217" i="58"/>
  <c r="Z217" i="58"/>
  <c r="AA216" i="58"/>
  <c r="Z216" i="58"/>
  <c r="AA194" i="58"/>
  <c r="Z194" i="58"/>
  <c r="AA193" i="58"/>
  <c r="Z193" i="58"/>
  <c r="AA192" i="58"/>
  <c r="Z192" i="58"/>
  <c r="AA191" i="58"/>
  <c r="Z191" i="58"/>
  <c r="AA190" i="58"/>
  <c r="Z190" i="58"/>
  <c r="AA189" i="58"/>
  <c r="Z189" i="58"/>
  <c r="AA188" i="58"/>
  <c r="Z188" i="58"/>
  <c r="AA187" i="58"/>
  <c r="Z187" i="58"/>
  <c r="AA186" i="58"/>
  <c r="Z186" i="58"/>
  <c r="AA156" i="58"/>
  <c r="AA164" i="58"/>
  <c r="Z164" i="58"/>
  <c r="AA163" i="58"/>
  <c r="Z163" i="58"/>
  <c r="AA162" i="58"/>
  <c r="Z162" i="58"/>
  <c r="AA161" i="58"/>
  <c r="Z161" i="58"/>
  <c r="AA160" i="58"/>
  <c r="Z160" i="58"/>
  <c r="AA159" i="58"/>
  <c r="Z159" i="58"/>
  <c r="AA158" i="58"/>
  <c r="Z158" i="58"/>
  <c r="AA157" i="58"/>
  <c r="Z157" i="58"/>
  <c r="Z156" i="58"/>
  <c r="Z126" i="58"/>
  <c r="AA134" i="58"/>
  <c r="Z134" i="58"/>
  <c r="AA133" i="58"/>
  <c r="Z133" i="58"/>
  <c r="AA132" i="58"/>
  <c r="Z132" i="58"/>
  <c r="AA131" i="58"/>
  <c r="Z131" i="58"/>
  <c r="AA130" i="58"/>
  <c r="Z130" i="58"/>
  <c r="AA129" i="58"/>
  <c r="Z129" i="58"/>
  <c r="AA128" i="58"/>
  <c r="Z128" i="58"/>
  <c r="AA127" i="58"/>
  <c r="Z127" i="58"/>
  <c r="AA126" i="58"/>
  <c r="AA104" i="58"/>
  <c r="Z104" i="58"/>
  <c r="AA103" i="58"/>
  <c r="Z103" i="58"/>
  <c r="AA102" i="58"/>
  <c r="Z102" i="58"/>
  <c r="AA101" i="58"/>
  <c r="Z101" i="58"/>
  <c r="AA100" i="58"/>
  <c r="Z100" i="58"/>
  <c r="AA99" i="58"/>
  <c r="Z99" i="58"/>
  <c r="AA98" i="58"/>
  <c r="Z98" i="58"/>
  <c r="AA97" i="58"/>
  <c r="Z97" i="58"/>
  <c r="AA96" i="58"/>
  <c r="Z96" i="58"/>
  <c r="AA74" i="58"/>
  <c r="Z74" i="58"/>
  <c r="AA73" i="58"/>
  <c r="Z73" i="58"/>
  <c r="AA72" i="58"/>
  <c r="Z72" i="58"/>
  <c r="AA71" i="58"/>
  <c r="Z71" i="58"/>
  <c r="AA70" i="58"/>
  <c r="Z70" i="58"/>
  <c r="AA69" i="58"/>
  <c r="Z69" i="58"/>
  <c r="AA68" i="58"/>
  <c r="Z68" i="58"/>
  <c r="AA67" i="58"/>
  <c r="Z67" i="58"/>
  <c r="AA66" i="58"/>
  <c r="Z66" i="58"/>
  <c r="AA44" i="58"/>
  <c r="Z44" i="58"/>
  <c r="AA43" i="58"/>
  <c r="Z43" i="58"/>
  <c r="AA42" i="58"/>
  <c r="Z42" i="58"/>
  <c r="AA41" i="58"/>
  <c r="Z41" i="58"/>
  <c r="AA40" i="58"/>
  <c r="Z40" i="58"/>
  <c r="AA39" i="58"/>
  <c r="Z39" i="58"/>
  <c r="AA38" i="58"/>
  <c r="Z38" i="58"/>
  <c r="AA37" i="58"/>
  <c r="Z37" i="58"/>
  <c r="AA36" i="58"/>
  <c r="Z36" i="58"/>
  <c r="Z7" i="58"/>
  <c r="AA7" i="58"/>
  <c r="Z8" i="58"/>
  <c r="AA8" i="58"/>
  <c r="Z9" i="58"/>
  <c r="AA9" i="58"/>
  <c r="Z10" i="58"/>
  <c r="AA10" i="58"/>
  <c r="Z11" i="58"/>
  <c r="AA11" i="58"/>
  <c r="Z12" i="58"/>
  <c r="AA12" i="58"/>
  <c r="Z13" i="58"/>
  <c r="AA13" i="58"/>
  <c r="Z14" i="58"/>
  <c r="AA14" i="58"/>
  <c r="AA6" i="58"/>
  <c r="Z6" i="58"/>
  <c r="AA7" i="57"/>
  <c r="AA8" i="57"/>
  <c r="AA9" i="57"/>
  <c r="AA10" i="57"/>
  <c r="AA11" i="57"/>
  <c r="AA12" i="57"/>
  <c r="AA13" i="57"/>
  <c r="AA14" i="57"/>
  <c r="AA15" i="57"/>
  <c r="AA16" i="57"/>
  <c r="AA17" i="57"/>
  <c r="AA6" i="57"/>
  <c r="G14" i="69" l="1"/>
  <c r="H18" i="69"/>
  <c r="I12" i="69"/>
  <c r="G16" i="17"/>
  <c r="I14" i="21"/>
  <c r="K12" i="69"/>
  <c r="D72" i="21"/>
  <c r="J14" i="21"/>
  <c r="L18" i="69"/>
  <c r="G72" i="17"/>
  <c r="E70" i="21"/>
  <c r="K12" i="21"/>
  <c r="K14" i="21"/>
  <c r="M16" i="69"/>
  <c r="O8" i="17"/>
  <c r="O10" i="17"/>
  <c r="G18" i="17"/>
  <c r="L14" i="21"/>
  <c r="G12" i="69"/>
  <c r="H16" i="69"/>
  <c r="J14" i="69"/>
  <c r="L12" i="69"/>
  <c r="O16" i="69"/>
  <c r="E8" i="21"/>
  <c r="E71" i="21" s="1"/>
  <c r="M12" i="21"/>
  <c r="M14" i="21"/>
  <c r="G10" i="69"/>
  <c r="H12" i="69"/>
  <c r="K10" i="69"/>
  <c r="I18" i="69"/>
  <c r="J16" i="69"/>
  <c r="K14" i="69"/>
  <c r="L16" i="69"/>
  <c r="E14" i="69"/>
  <c r="E72" i="69"/>
  <c r="D16" i="69"/>
  <c r="D14" i="17"/>
  <c r="D72" i="17"/>
  <c r="J12" i="17"/>
  <c r="J16" i="17"/>
  <c r="O14" i="21"/>
  <c r="H10" i="69"/>
  <c r="I10" i="69"/>
  <c r="G18" i="69"/>
  <c r="J10" i="21"/>
  <c r="J10" i="69"/>
  <c r="H14" i="21"/>
  <c r="J12" i="69"/>
  <c r="D70" i="21"/>
  <c r="M10" i="69"/>
  <c r="K16" i="69"/>
  <c r="L14" i="69"/>
  <c r="F72" i="69"/>
  <c r="D18" i="69"/>
  <c r="E14" i="17"/>
  <c r="E70" i="17"/>
  <c r="K12" i="17"/>
  <c r="J18" i="17"/>
  <c r="H70" i="17"/>
  <c r="J72" i="17"/>
  <c r="E70" i="69"/>
  <c r="G72" i="69"/>
  <c r="I70" i="17"/>
  <c r="K72" i="17"/>
  <c r="F70" i="69"/>
  <c r="D10" i="17"/>
  <c r="D16" i="17"/>
  <c r="L72" i="17"/>
  <c r="M72" i="17"/>
  <c r="H70" i="69"/>
  <c r="J72" i="69"/>
  <c r="L70" i="17"/>
  <c r="I70" i="69"/>
  <c r="K72" i="69"/>
  <c r="E18" i="17"/>
  <c r="M72" i="69"/>
  <c r="O14" i="69"/>
  <c r="G14" i="17"/>
  <c r="M70" i="69"/>
  <c r="M70" i="17"/>
  <c r="E12" i="17"/>
  <c r="G12" i="17"/>
  <c r="G73" i="17" s="1"/>
  <c r="D14" i="69"/>
  <c r="D12" i="17"/>
  <c r="K70" i="69"/>
  <c r="M14" i="69"/>
  <c r="O12" i="69"/>
  <c r="H8" i="17"/>
  <c r="H12" i="17"/>
  <c r="O8" i="21"/>
  <c r="I18" i="17"/>
  <c r="F12" i="21"/>
  <c r="E72" i="21"/>
  <c r="J70" i="69"/>
  <c r="M8" i="69"/>
  <c r="H72" i="21"/>
  <c r="J18" i="69"/>
  <c r="L18" i="17"/>
  <c r="I12" i="21"/>
  <c r="O70" i="17"/>
  <c r="D8" i="69"/>
  <c r="K18" i="69"/>
  <c r="M18" i="17"/>
  <c r="J12" i="21"/>
  <c r="O71" i="17"/>
  <c r="F16" i="17"/>
  <c r="E72" i="17"/>
  <c r="O72" i="17"/>
  <c r="F8" i="17"/>
  <c r="F18" i="17"/>
  <c r="K18" i="17"/>
  <c r="O8" i="69"/>
  <c r="E8" i="69"/>
  <c r="H16" i="17"/>
  <c r="L10" i="69"/>
  <c r="M18" i="69"/>
  <c r="D8" i="17"/>
  <c r="D70" i="17"/>
  <c r="I16" i="17"/>
  <c r="I71" i="17" s="1"/>
  <c r="I10" i="21"/>
  <c r="L12" i="21"/>
  <c r="F72" i="17"/>
  <c r="O70" i="69"/>
  <c r="F12" i="17"/>
  <c r="O18" i="69"/>
  <c r="E8" i="17"/>
  <c r="K16" i="17"/>
  <c r="O12" i="21"/>
  <c r="D72" i="69"/>
  <c r="O72" i="69"/>
  <c r="I16" i="69"/>
  <c r="L16" i="17"/>
  <c r="D8" i="21"/>
  <c r="L10" i="21"/>
  <c r="I72" i="17"/>
  <c r="H12" i="21"/>
  <c r="K72" i="21"/>
  <c r="F72" i="21"/>
  <c r="G70" i="21"/>
  <c r="M70" i="21"/>
  <c r="H70" i="21"/>
  <c r="O70" i="21"/>
  <c r="J70" i="21"/>
  <c r="O72" i="21"/>
  <c r="L72" i="21"/>
  <c r="D71" i="21"/>
  <c r="D73" i="21"/>
  <c r="M73" i="21"/>
  <c r="M71" i="21"/>
  <c r="G72" i="21"/>
  <c r="J8" i="21"/>
  <c r="K8" i="21"/>
  <c r="L8" i="21"/>
  <c r="F70" i="21"/>
  <c r="F8" i="21"/>
  <c r="G8" i="21"/>
  <c r="H8" i="21"/>
  <c r="L70" i="21"/>
  <c r="M72" i="21"/>
  <c r="J72" i="21"/>
  <c r="I8" i="21"/>
  <c r="K70" i="21"/>
  <c r="I70" i="21"/>
  <c r="H18" i="17"/>
  <c r="L12" i="17"/>
  <c r="L73" i="17" s="1"/>
  <c r="I14" i="17"/>
  <c r="M12" i="17"/>
  <c r="M71" i="17" s="1"/>
  <c r="J14" i="17"/>
  <c r="O12" i="17"/>
  <c r="O73" i="17" s="1"/>
  <c r="K14" i="17"/>
  <c r="J8" i="17"/>
  <c r="K8" i="17"/>
  <c r="O10" i="69"/>
  <c r="H14" i="69"/>
  <c r="E16" i="69"/>
  <c r="I14" i="69"/>
  <c r="F16" i="69"/>
  <c r="M12" i="69"/>
  <c r="G16" i="69"/>
  <c r="F8" i="69"/>
  <c r="G8" i="69"/>
  <c r="I8" i="69"/>
  <c r="J8" i="69"/>
  <c r="K8" i="69"/>
  <c r="L8" i="69"/>
  <c r="H8" i="69"/>
  <c r="Y7" i="38"/>
  <c r="Y8" i="38"/>
  <c r="Y9" i="38"/>
  <c r="Y10" i="38"/>
  <c r="Y11" i="38"/>
  <c r="Y12" i="38"/>
  <c r="Y13" i="38"/>
  <c r="Y14" i="38"/>
  <c r="Y6" i="38"/>
  <c r="T5" i="45"/>
  <c r="T6" i="45"/>
  <c r="T7" i="45"/>
  <c r="T8" i="45"/>
  <c r="T9" i="45"/>
  <c r="T10" i="45"/>
  <c r="T11" i="45"/>
  <c r="T12" i="45"/>
  <c r="T13" i="45"/>
  <c r="T14" i="45"/>
  <c r="T15" i="45"/>
  <c r="T16" i="45"/>
  <c r="T17" i="45"/>
  <c r="T18" i="45"/>
  <c r="T19" i="45"/>
  <c r="T4" i="45"/>
  <c r="T5" i="43"/>
  <c r="T6" i="43"/>
  <c r="T7" i="43"/>
  <c r="T8" i="43"/>
  <c r="T9" i="43"/>
  <c r="T10" i="43"/>
  <c r="T11" i="43"/>
  <c r="T12" i="43"/>
  <c r="T13" i="43"/>
  <c r="T14" i="43"/>
  <c r="T4" i="43"/>
  <c r="T5" i="39"/>
  <c r="T6" i="39"/>
  <c r="T7" i="39"/>
  <c r="T8" i="39"/>
  <c r="T9" i="39"/>
  <c r="T10" i="39"/>
  <c r="T11" i="39"/>
  <c r="T12" i="39"/>
  <c r="T4" i="39"/>
  <c r="P5" i="37"/>
  <c r="P6" i="37"/>
  <c r="P7" i="37"/>
  <c r="P8" i="37"/>
  <c r="P9" i="37"/>
  <c r="P4" i="37"/>
  <c r="T5" i="35"/>
  <c r="T6" i="35"/>
  <c r="T7" i="35"/>
  <c r="T8" i="35"/>
  <c r="T9" i="35"/>
  <c r="T10" i="35"/>
  <c r="T11" i="35"/>
  <c r="T12" i="35"/>
  <c r="T13" i="35"/>
  <c r="T4" i="35"/>
  <c r="T5" i="75"/>
  <c r="T6" i="75"/>
  <c r="T7" i="75"/>
  <c r="T8" i="75"/>
  <c r="T9" i="75"/>
  <c r="T10" i="75"/>
  <c r="T11" i="75"/>
  <c r="T12" i="75"/>
  <c r="T13" i="75"/>
  <c r="T4" i="75"/>
  <c r="T5" i="72"/>
  <c r="T6" i="72"/>
  <c r="T7" i="72"/>
  <c r="T8" i="72"/>
  <c r="T9" i="72"/>
  <c r="T10" i="72"/>
  <c r="T11" i="72"/>
  <c r="T12" i="72"/>
  <c r="T13" i="72"/>
  <c r="T4" i="72"/>
  <c r="T5" i="70"/>
  <c r="T6" i="70"/>
  <c r="T7" i="70"/>
  <c r="T8" i="70"/>
  <c r="T9" i="70"/>
  <c r="T10" i="70"/>
  <c r="T11" i="70"/>
  <c r="T13" i="70"/>
  <c r="T4" i="70"/>
  <c r="S12" i="64"/>
  <c r="P5" i="26"/>
  <c r="P6" i="26"/>
  <c r="P7" i="26"/>
  <c r="P8" i="26"/>
  <c r="P9" i="26"/>
  <c r="P4" i="26"/>
  <c r="T5" i="24"/>
  <c r="T6" i="24"/>
  <c r="T7" i="24"/>
  <c r="T8" i="24"/>
  <c r="T9" i="24"/>
  <c r="T10" i="24"/>
  <c r="T11" i="24"/>
  <c r="T12" i="24"/>
  <c r="T13" i="24"/>
  <c r="T15" i="24"/>
  <c r="T4" i="24"/>
  <c r="P5" i="22"/>
  <c r="P6" i="22"/>
  <c r="P7" i="22"/>
  <c r="P4" i="22"/>
  <c r="T5" i="20"/>
  <c r="T6" i="20"/>
  <c r="T7" i="20"/>
  <c r="T9" i="20"/>
  <c r="T4" i="20"/>
  <c r="P5" i="18"/>
  <c r="P6" i="18"/>
  <c r="P7" i="18"/>
  <c r="P4" i="18"/>
  <c r="T5" i="16"/>
  <c r="T6" i="16"/>
  <c r="T7" i="16"/>
  <c r="T8" i="16"/>
  <c r="T9" i="16"/>
  <c r="T11" i="16"/>
  <c r="T4" i="16"/>
  <c r="T5" i="68"/>
  <c r="T6" i="68"/>
  <c r="T7" i="68"/>
  <c r="T8" i="68"/>
  <c r="T9" i="68"/>
  <c r="T11" i="68"/>
  <c r="T4" i="68"/>
  <c r="S12" i="77"/>
  <c r="P5" i="11"/>
  <c r="P6" i="11"/>
  <c r="P7" i="11"/>
  <c r="P4" i="11"/>
  <c r="S11" i="77"/>
  <c r="S10" i="77"/>
  <c r="S9" i="77"/>
  <c r="O71" i="21" l="1"/>
  <c r="E73" i="21"/>
  <c r="M73" i="17"/>
  <c r="L71" i="69"/>
  <c r="L73" i="69"/>
  <c r="F71" i="17"/>
  <c r="F73" i="17"/>
  <c r="K73" i="69"/>
  <c r="K71" i="69"/>
  <c r="I71" i="69"/>
  <c r="I73" i="69"/>
  <c r="E71" i="17"/>
  <c r="E73" i="17"/>
  <c r="H73" i="17"/>
  <c r="H71" i="17"/>
  <c r="F71" i="69"/>
  <c r="F73" i="69"/>
  <c r="D73" i="69"/>
  <c r="D71" i="69"/>
  <c r="D73" i="17"/>
  <c r="D71" i="17"/>
  <c r="K71" i="17"/>
  <c r="K73" i="17"/>
  <c r="I73" i="17"/>
  <c r="J73" i="69"/>
  <c r="J71" i="69"/>
  <c r="J71" i="17"/>
  <c r="J73" i="17"/>
  <c r="L71" i="17"/>
  <c r="M71" i="69"/>
  <c r="M73" i="69"/>
  <c r="O73" i="21"/>
  <c r="E71" i="69"/>
  <c r="E73" i="69"/>
  <c r="G71" i="69"/>
  <c r="G73" i="69"/>
  <c r="O73" i="69"/>
  <c r="O71" i="69"/>
  <c r="G71" i="17"/>
  <c r="H71" i="69"/>
  <c r="H73" i="69"/>
  <c r="I73" i="21"/>
  <c r="I71" i="21"/>
  <c r="G73" i="21"/>
  <c r="G71" i="21"/>
  <c r="F73" i="21"/>
  <c r="F71" i="21"/>
  <c r="L73" i="21"/>
  <c r="L71" i="21"/>
  <c r="K73" i="21"/>
  <c r="K71" i="21"/>
  <c r="J73" i="21"/>
  <c r="J71" i="21"/>
  <c r="H73" i="21"/>
  <c r="H71" i="21"/>
  <c r="Z6" i="57"/>
  <c r="S10" i="64"/>
  <c r="S9" i="64"/>
  <c r="S8" i="64"/>
  <c r="S7" i="64"/>
  <c r="S6" i="64"/>
  <c r="S41" i="66" l="1"/>
  <c r="S40" i="66"/>
  <c r="S39" i="66"/>
  <c r="S38" i="66"/>
  <c r="S25" i="66"/>
  <c r="S24" i="66"/>
  <c r="S23" i="66"/>
  <c r="S22" i="66"/>
  <c r="S9" i="66"/>
  <c r="S8" i="66"/>
  <c r="S7" i="66"/>
  <c r="S6" i="66"/>
  <c r="S11" i="64" l="1"/>
  <c r="Z7" i="57" l="1"/>
  <c r="Z8" i="57"/>
  <c r="Z9" i="57"/>
  <c r="Z10" i="57"/>
  <c r="Z11" i="57"/>
  <c r="Z12" i="57"/>
  <c r="Z13" i="57"/>
  <c r="Z14" i="57"/>
  <c r="Z15" i="57"/>
  <c r="Z16" i="57"/>
  <c r="Z17" i="57"/>
  <c r="S246" i="58" l="1"/>
  <c r="S247" i="58"/>
  <c r="S248" i="58"/>
  <c r="S249" i="58"/>
  <c r="S250" i="58"/>
  <c r="S251" i="58"/>
  <c r="S252" i="58"/>
  <c r="S253" i="58"/>
  <c r="S254" i="58"/>
  <c r="S255" i="58"/>
  <c r="S276" i="58"/>
  <c r="S277" i="58"/>
  <c r="S278" i="58"/>
  <c r="S279" i="58"/>
  <c r="S280" i="58"/>
  <c r="S281" i="58"/>
  <c r="S282" i="58"/>
  <c r="S283" i="58"/>
  <c r="S284" i="58"/>
  <c r="S285" i="58"/>
  <c r="S306" i="58"/>
  <c r="S307" i="58"/>
  <c r="S308" i="58"/>
  <c r="S309" i="58"/>
  <c r="S310" i="58"/>
  <c r="S311" i="58"/>
  <c r="S312" i="58"/>
  <c r="S313" i="58"/>
  <c r="S314" i="58"/>
  <c r="S315" i="58"/>
  <c r="S336" i="58"/>
  <c r="S337" i="58"/>
  <c r="S338" i="58"/>
  <c r="S339" i="58"/>
  <c r="S340" i="58"/>
  <c r="S341" i="58"/>
  <c r="S342" i="58"/>
  <c r="S343" i="58"/>
  <c r="S344" i="58"/>
  <c r="S345" i="58"/>
  <c r="S126" i="58"/>
  <c r="S127" i="58"/>
  <c r="S128" i="58"/>
  <c r="S129" i="58"/>
  <c r="S130" i="58"/>
  <c r="S131" i="58"/>
  <c r="S132" i="58"/>
  <c r="S133" i="58"/>
  <c r="S134" i="58"/>
  <c r="S135" i="58"/>
  <c r="S156" i="58"/>
  <c r="S157" i="58"/>
  <c r="S158" i="58"/>
  <c r="S159" i="58"/>
  <c r="S160" i="58"/>
  <c r="S161" i="58"/>
  <c r="S162" i="58"/>
  <c r="S163" i="58"/>
  <c r="S164" i="58"/>
  <c r="S165" i="58"/>
  <c r="S186" i="58"/>
  <c r="S187" i="58"/>
  <c r="S188" i="58"/>
  <c r="S189" i="58"/>
  <c r="S190" i="58"/>
  <c r="S191" i="58"/>
  <c r="S192" i="58"/>
  <c r="S193" i="58"/>
  <c r="S194" i="58"/>
  <c r="S195" i="58"/>
  <c r="S216" i="58"/>
  <c r="S217" i="58"/>
  <c r="S218" i="58"/>
  <c r="S219" i="58"/>
  <c r="S220" i="58"/>
  <c r="S221" i="58"/>
  <c r="S222" i="58"/>
  <c r="S223" i="58"/>
  <c r="S224" i="58"/>
  <c r="S225" i="58"/>
  <c r="S66" i="58"/>
  <c r="S67" i="58"/>
  <c r="S68" i="58"/>
  <c r="S69" i="58"/>
  <c r="S70" i="58"/>
  <c r="S71" i="58"/>
  <c r="S72" i="58"/>
  <c r="S73" i="58"/>
  <c r="S74" i="58"/>
  <c r="S75" i="58"/>
  <c r="S96" i="58"/>
  <c r="S97" i="58"/>
  <c r="S98" i="58"/>
  <c r="S99" i="58"/>
  <c r="S100" i="58"/>
  <c r="S101" i="58"/>
  <c r="S102" i="58"/>
  <c r="S103" i="58"/>
  <c r="S104" i="58"/>
  <c r="S105" i="58"/>
  <c r="S6" i="58"/>
  <c r="S7" i="58"/>
  <c r="S8" i="58"/>
  <c r="S9" i="58"/>
  <c r="S10" i="58"/>
  <c r="S11" i="58"/>
  <c r="S12" i="58"/>
  <c r="S13" i="58"/>
  <c r="S14" i="58"/>
  <c r="S15" i="58"/>
  <c r="S36" i="58"/>
  <c r="S37" i="58"/>
  <c r="S38" i="58"/>
  <c r="S39" i="58"/>
  <c r="S40" i="58"/>
  <c r="S41" i="58"/>
  <c r="S42" i="58"/>
  <c r="S43" i="58"/>
  <c r="S44" i="58"/>
  <c r="S45" i="58"/>
  <c r="S6" i="38" l="1"/>
  <c r="S7" i="38"/>
  <c r="S8" i="38"/>
  <c r="S9" i="38"/>
  <c r="S10" i="38"/>
  <c r="S11" i="38"/>
  <c r="S12" i="38"/>
  <c r="S13" i="38"/>
  <c r="S14" i="38"/>
  <c r="S15" i="38"/>
  <c r="S66" i="31" l="1"/>
  <c r="S67" i="31"/>
  <c r="S68" i="31"/>
  <c r="S69" i="31"/>
  <c r="S70" i="31"/>
  <c r="S71" i="31"/>
  <c r="S72" i="31"/>
  <c r="S73" i="31"/>
  <c r="S74" i="31"/>
  <c r="S75" i="31"/>
  <c r="S36" i="31"/>
  <c r="S37" i="31"/>
  <c r="S38" i="31"/>
  <c r="S39" i="31"/>
  <c r="S40" i="31"/>
  <c r="S41" i="31"/>
  <c r="S42" i="31"/>
  <c r="S43" i="31"/>
  <c r="S44" i="31"/>
  <c r="S45" i="31"/>
  <c r="S15" i="31"/>
  <c r="S14" i="31"/>
  <c r="S13" i="31"/>
  <c r="S12" i="31"/>
  <c r="S11" i="31"/>
  <c r="S10" i="31"/>
  <c r="S9" i="31"/>
  <c r="S8" i="31"/>
  <c r="S7" i="31"/>
  <c r="S6" i="31"/>
  <c r="S7" i="30"/>
  <c r="S8" i="30"/>
  <c r="S6" i="30"/>
  <c r="S9" i="29"/>
  <c r="S8" i="29"/>
  <c r="S7" i="29"/>
  <c r="S6" i="29"/>
  <c r="S15" i="28" l="1"/>
  <c r="S14" i="28"/>
  <c r="S13" i="28"/>
  <c r="S12" i="28"/>
  <c r="S11" i="28"/>
  <c r="S10" i="28"/>
  <c r="S9" i="28"/>
  <c r="S8" i="28"/>
  <c r="S7" i="28"/>
  <c r="S6" i="28"/>
  <c r="S15" i="23" l="1"/>
  <c r="S14" i="23"/>
  <c r="S13" i="23"/>
  <c r="S12" i="23"/>
  <c r="S11" i="23"/>
  <c r="S10" i="23"/>
  <c r="S9" i="23"/>
  <c r="S8" i="23"/>
  <c r="S7" i="23"/>
  <c r="S6" i="23"/>
  <c r="S15" i="19" l="1"/>
  <c r="S14" i="19"/>
  <c r="S13" i="19"/>
  <c r="S12" i="19"/>
  <c r="S11" i="19"/>
  <c r="S10" i="19"/>
  <c r="S9" i="19"/>
  <c r="S8" i="19"/>
  <c r="S7" i="19"/>
  <c r="S6" i="19"/>
  <c r="S15" i="12"/>
  <c r="S14" i="12"/>
  <c r="S13" i="12"/>
  <c r="S12" i="12"/>
  <c r="S11" i="12"/>
  <c r="S10" i="12"/>
  <c r="S9" i="12"/>
  <c r="S8" i="12"/>
  <c r="S7" i="12"/>
  <c r="S6" i="12"/>
</calcChain>
</file>

<file path=xl/sharedStrings.xml><?xml version="1.0" encoding="utf-8"?>
<sst xmlns="http://schemas.openxmlformats.org/spreadsheetml/2006/main" count="1323" uniqueCount="240">
  <si>
    <t>2.</t>
  </si>
  <si>
    <t>3.</t>
  </si>
  <si>
    <t>4.</t>
  </si>
  <si>
    <t>5.</t>
  </si>
  <si>
    <t>全体</t>
  </si>
  <si>
    <t>凡例</t>
    <rPh sb="0" eb="2">
      <t>ハンレイ</t>
    </rPh>
    <phoneticPr fontId="6"/>
  </si>
  <si>
    <t>表側ｵﾘｼﾞﾅﾙ</t>
    <rPh sb="0" eb="2">
      <t>ヒョウソク</t>
    </rPh>
    <phoneticPr fontId="8"/>
  </si>
  <si>
    <t>表側＼表頭</t>
    <rPh sb="0" eb="2">
      <t>ヒョウソク</t>
    </rPh>
    <rPh sb="3" eb="5">
      <t>ヒョウトウ</t>
    </rPh>
    <phoneticPr fontId="8"/>
  </si>
  <si>
    <t>16～19歳</t>
  </si>
  <si>
    <t>20～29歳</t>
  </si>
  <si>
    <t>30～39歳</t>
  </si>
  <si>
    <t>40～49歳</t>
  </si>
  <si>
    <t>50～59歳</t>
  </si>
  <si>
    <t>60～64歳</t>
  </si>
  <si>
    <t>65～69歳</t>
  </si>
  <si>
    <t>70～74歳</t>
  </si>
  <si>
    <t>75歳以上</t>
  </si>
  <si>
    <t>6.</t>
  </si>
  <si>
    <t>8.</t>
  </si>
  <si>
    <t>選択肢</t>
    <rPh sb="0" eb="3">
      <t>センタクシ</t>
    </rPh>
    <phoneticPr fontId="8"/>
  </si>
  <si>
    <t>合計</t>
  </si>
  <si>
    <t>（無効回答）</t>
  </si>
  <si>
    <t>（上段：実数（人），下段：構成比）</t>
    <rPh sb="1" eb="3">
      <t>ジョウダン</t>
    </rPh>
    <rPh sb="4" eb="6">
      <t>ジッスウ</t>
    </rPh>
    <rPh sb="7" eb="8">
      <t>ニン</t>
    </rPh>
    <rPh sb="10" eb="12">
      <t>ゲダン</t>
    </rPh>
    <rPh sb="13" eb="16">
      <t>コウセイヒ</t>
    </rPh>
    <phoneticPr fontId="16"/>
  </si>
  <si>
    <t>回答割合が最も高い：</t>
    <rPh sb="0" eb="2">
      <t>カイトウ</t>
    </rPh>
    <rPh sb="2" eb="4">
      <t>ワリアイ</t>
    </rPh>
    <rPh sb="5" eb="6">
      <t>モット</t>
    </rPh>
    <rPh sb="7" eb="8">
      <t>タカ</t>
    </rPh>
    <phoneticPr fontId="16"/>
  </si>
  <si>
    <t>回答割合が２番目に高い：</t>
    <rPh sb="0" eb="2">
      <t>カイトウ</t>
    </rPh>
    <rPh sb="2" eb="4">
      <t>ワリアイ</t>
    </rPh>
    <rPh sb="6" eb="8">
      <t>バンメ</t>
    </rPh>
    <rPh sb="9" eb="10">
      <t>タカ</t>
    </rPh>
    <phoneticPr fontId="16"/>
  </si>
  <si>
    <t>その他</t>
  </si>
  <si>
    <t>家族・親族</t>
  </si>
  <si>
    <t>友人・知人</t>
  </si>
  <si>
    <t>調布警察署</t>
  </si>
  <si>
    <t>子ども家庭支援センターすこやか（国領駅南側）</t>
  </si>
  <si>
    <t>東京都多摩児童相談所</t>
  </si>
  <si>
    <t>9.</t>
  </si>
  <si>
    <t>10.</t>
  </si>
  <si>
    <t>弁護士</t>
  </si>
  <si>
    <t>東京都女性相談センター</t>
  </si>
  <si>
    <t>法テラス</t>
  </si>
  <si>
    <t>民間シェルター</t>
  </si>
  <si>
    <t>東京ウィメンズプラザ</t>
  </si>
  <si>
    <t>その他窓口</t>
  </si>
  <si>
    <t>わからない</t>
  </si>
  <si>
    <t>1.</t>
  </si>
  <si>
    <t>回答者数</t>
  </si>
  <si>
    <t>そう思う</t>
  </si>
  <si>
    <t>そう思わない</t>
  </si>
  <si>
    <t>ある</t>
  </si>
  <si>
    <t>ない</t>
  </si>
  <si>
    <t>知っている</t>
  </si>
  <si>
    <t>知らない</t>
  </si>
  <si>
    <t>学校教育の場</t>
  </si>
  <si>
    <t>家庭生活の場</t>
  </si>
  <si>
    <t>地域活動・コミュニティの場</t>
  </si>
  <si>
    <t>女性が優遇
されている</t>
    <phoneticPr fontId="8"/>
  </si>
  <si>
    <t>男性が優遇
されている</t>
    <phoneticPr fontId="8"/>
  </si>
  <si>
    <t>平等に
なっている</t>
    <phoneticPr fontId="8"/>
  </si>
  <si>
    <t>どちらかといえ
ば女性が優遇
されている</t>
    <phoneticPr fontId="8"/>
  </si>
  <si>
    <t>どちらかといえ
ば男性が優遇
されている</t>
    <phoneticPr fontId="8"/>
  </si>
  <si>
    <t>男性</t>
  </si>
  <si>
    <t>女性</t>
  </si>
  <si>
    <t>どちらかといえば
そう思う</t>
    <phoneticPr fontId="8"/>
  </si>
  <si>
    <t>どちらかといえば
そう思わない</t>
    <phoneticPr fontId="8"/>
  </si>
  <si>
    <t>関心がない</t>
  </si>
  <si>
    <t>参加したくない</t>
  </si>
  <si>
    <t>機会があれば
参加したい</t>
    <phoneticPr fontId="8"/>
  </si>
  <si>
    <t>積極的に
参加したい</t>
    <phoneticPr fontId="8"/>
  </si>
  <si>
    <t>13.</t>
  </si>
  <si>
    <t>議長へのはがき</t>
  </si>
  <si>
    <t>議会インターネット中継</t>
  </si>
  <si>
    <t>会議録（市ホームページ内・図書館）</t>
  </si>
  <si>
    <t>議会報告会</t>
  </si>
  <si>
    <t>市議会だより</t>
  </si>
  <si>
    <t>14.</t>
  </si>
  <si>
    <t>公共施設にWi-Fiスポットを整備する</t>
  </si>
  <si>
    <t>市公式LINEアカウント</t>
  </si>
  <si>
    <t>ケーブルテレビ（J:COM）</t>
  </si>
  <si>
    <t>自治会の回覧</t>
  </si>
  <si>
    <t>市ホームページ</t>
  </si>
  <si>
    <t>市報ちょうふ</t>
  </si>
  <si>
    <t>「よく読む・見る・聴く」＋「たまに読む・見る・聴く」</t>
    <phoneticPr fontId="8"/>
  </si>
  <si>
    <t>読んだ・見た・
聴いたことが
ない</t>
    <rPh sb="4" eb="5">
      <t>ミ</t>
    </rPh>
    <rPh sb="8" eb="9">
      <t>キ</t>
    </rPh>
    <phoneticPr fontId="8"/>
  </si>
  <si>
    <t>ほとんど読ま
ない・見ない・
聴かない</t>
    <phoneticPr fontId="8"/>
  </si>
  <si>
    <t>たまに
読む・見る・聴く</t>
    <phoneticPr fontId="8"/>
  </si>
  <si>
    <t>よく
読む・見る・聴く</t>
    <rPh sb="6" eb="7">
      <t>ミ</t>
    </rPh>
    <rPh sb="9" eb="10">
      <t>キ</t>
    </rPh>
    <phoneticPr fontId="8"/>
  </si>
  <si>
    <t>よく読む</t>
  </si>
  <si>
    <t>たまに読む</t>
  </si>
  <si>
    <t>よく見る</t>
  </si>
  <si>
    <t>たまに見る</t>
  </si>
  <si>
    <t>調布ＦＭラジオ（83.8MHz）</t>
  </si>
  <si>
    <t>よく聴く</t>
  </si>
  <si>
    <t>たまに聴く</t>
  </si>
  <si>
    <t>メールサービス（防災安全情報メールなど）</t>
  </si>
  <si>
    <t>公共施設に掲示したポスター，チラシなど</t>
  </si>
  <si>
    <t>ほとんど
読まない</t>
    <phoneticPr fontId="8"/>
  </si>
  <si>
    <t>読んだことが
ない</t>
    <phoneticPr fontId="8"/>
  </si>
  <si>
    <t>ほとんど
見ない</t>
    <phoneticPr fontId="8"/>
  </si>
  <si>
    <t>見たことが
ない</t>
    <phoneticPr fontId="8"/>
  </si>
  <si>
    <t>ほとんど
聴かない</t>
    <phoneticPr fontId="8"/>
  </si>
  <si>
    <t>聴いたことが
ない</t>
    <phoneticPr fontId="8"/>
  </si>
  <si>
    <t>R２</t>
  </si>
  <si>
    <t>R１</t>
  </si>
  <si>
    <t>R4</t>
  </si>
  <si>
    <t>どちらかといえば
そう思う</t>
    <phoneticPr fontId="8"/>
  </si>
  <si>
    <t>どちらかといえば
そう思わない</t>
    <phoneticPr fontId="8"/>
  </si>
  <si>
    <t xml:space="preserve"> </t>
    <phoneticPr fontId="8"/>
  </si>
  <si>
    <t>積極的に参加したい</t>
  </si>
  <si>
    <t>機会があれば
参加したい</t>
    <phoneticPr fontId="8"/>
  </si>
  <si>
    <t>パブリック・コメント手続</t>
  </si>
  <si>
    <t>委員会・審議会</t>
  </si>
  <si>
    <t>どちらかといえば
そう思う</t>
    <phoneticPr fontId="8"/>
  </si>
  <si>
    <t>どちらかといえば
そう思わない</t>
    <phoneticPr fontId="8"/>
  </si>
  <si>
    <t>街頭やイベント会場などでのアンケート調査</t>
  </si>
  <si>
    <t>R3</t>
  </si>
  <si>
    <t>R5</t>
    <phoneticPr fontId="8"/>
  </si>
  <si>
    <t>日常の会話の中で</t>
  </si>
  <si>
    <t>ニュースや報道を見聞きしたとき</t>
  </si>
  <si>
    <t>勉強会や学習活動の中で</t>
  </si>
  <si>
    <t>市の平和祈念事業（展示や講演等）</t>
  </si>
  <si>
    <t>サークルや市民団体などのグループ</t>
  </si>
  <si>
    <t>市役所各窓口</t>
  </si>
  <si>
    <t>男女共同参画推進センターのホームページ</t>
  </si>
  <si>
    <t>チラシ・パンフレット・カード等</t>
  </si>
  <si>
    <t>市の平和祈念事業（展示や講演等）に参加したとき</t>
  </si>
  <si>
    <t>R６</t>
  </si>
  <si>
    <t>問56-1　それはどんな時ですか。（○はいくつでも）</t>
  </si>
  <si>
    <t>問56-2　それは誰と話し合ったり，誰から聞いたりしましたか。（○はいくつでも）</t>
  </si>
  <si>
    <t>問57　【ア　児童虐待に関する相談窓口】（知っている窓口すべてに○をつけてください）</t>
  </si>
  <si>
    <t>問57　【イ　DV（ドメスティックバイオレンス）に関する相談窓口】（知っている窓口すべてに○をつけてください）</t>
  </si>
  <si>
    <t>問61　あなたは，多様な性に関する啓発などについて，どのような取組が必要だと思いますか。（○はいくつでも）</t>
  </si>
  <si>
    <t>問65　市議会が行っている広報・広聴活動のうち，あなたが知っているものについてあてはまるものに○をつけてください。（○はいくつでも）</t>
  </si>
  <si>
    <t>全体</t>
    <phoneticPr fontId="8"/>
  </si>
  <si>
    <t>（無効回答）</t>
    <phoneticPr fontId="8"/>
  </si>
  <si>
    <t>75歳
以上</t>
    <phoneticPr fontId="8"/>
  </si>
  <si>
    <t>n=1210</t>
    <phoneticPr fontId="8"/>
  </si>
  <si>
    <t>75歳以上</t>
    <phoneticPr fontId="8"/>
  </si>
  <si>
    <t>市公式X（旧Twitter）</t>
  </si>
  <si>
    <t>市公式Facebook</t>
  </si>
  <si>
    <t>市公式Instagram</t>
  </si>
  <si>
    <t>問57　あなたは，児童虐待やDV（ドメスティックバイオレンス）に関する次の相談窓口を知っていますか。（○は１つ）</t>
  </si>
  <si>
    <t>ア　児童虐待に関する相談窓口</t>
  </si>
  <si>
    <t>ア　児童虐待に関する相談窓口</t>
    <phoneticPr fontId="8"/>
  </si>
  <si>
    <t>イ　DV（ドメスティックバイオレンス）に関する相談窓口</t>
  </si>
  <si>
    <t>イ　DV（ドメスティックバイオレンス）に関する相談窓口</t>
    <phoneticPr fontId="8"/>
  </si>
  <si>
    <t>１　調布市パートナーシップ宣誓制度</t>
  </si>
  <si>
    <t>１　調布市パートナーシップ宣誓制度</t>
    <phoneticPr fontId="8"/>
  </si>
  <si>
    <t>２　多様な性に関する相談</t>
  </si>
  <si>
    <t>２　多様な性に関する相談</t>
    <phoneticPr fontId="8"/>
  </si>
  <si>
    <t>３　ＬＧＢＴやＳＯＧＩに関する講座</t>
  </si>
  <si>
    <t>３　ＬＧＢＴやＳＯＧＩに関する講座</t>
    <phoneticPr fontId="8"/>
  </si>
  <si>
    <t>次のそれぞれについて，あてはまるものに○をつけてください。（○はそれぞれ１つ）</t>
    <phoneticPr fontId="8"/>
  </si>
  <si>
    <t>問64 あなたの市政・まちづくりに関する情報の入手方法をうかがいます。（１つ回答）</t>
  </si>
  <si>
    <t>問57　あなたは，この１年間に，身近な人と戦争や平和について話し合ったり，戦争中の話を聞いたりしたことがありますか。（○は１つ）</t>
    <phoneticPr fontId="8"/>
  </si>
  <si>
    <t>R７</t>
  </si>
  <si>
    <t>問57-1　それはどんな時ですか。（○はいくつでも）</t>
    <phoneticPr fontId="8"/>
  </si>
  <si>
    <t xml:space="preserve">(1) </t>
  </si>
  <si>
    <t xml:space="preserve">(2) </t>
  </si>
  <si>
    <t xml:space="preserve">(3) </t>
  </si>
  <si>
    <t xml:space="preserve">(4) </t>
  </si>
  <si>
    <t xml:space="preserve">(5) </t>
  </si>
  <si>
    <t>問57-2　それは誰と話し合ったり，誰から聞いたりしましたか。（○はいくつでも）</t>
    <phoneticPr fontId="8"/>
  </si>
  <si>
    <t>問58　あなたは，児童虐待やDV（ドメスティックバイオレンス）に関する次の相談窓口を知っていますか。（○は１つ）</t>
    <phoneticPr fontId="8"/>
  </si>
  <si>
    <t>調布市男女共同参画推進センター（国領駅北側 市民プラザあくろす内）</t>
  </si>
  <si>
    <t xml:space="preserve">(6) </t>
  </si>
  <si>
    <t xml:space="preserve">(7) </t>
  </si>
  <si>
    <t xml:space="preserve">(8) </t>
  </si>
  <si>
    <t xml:space="preserve">(9) </t>
  </si>
  <si>
    <t>問59　あなたは，家事・子育て・介護などの家庭内での役割は男女がともに担う必要があると思いますか。（○は１つ）</t>
    <phoneticPr fontId="8"/>
  </si>
  <si>
    <t>問60 次の場面について，あなたは男女平等だと感じていますか。（１つ回答）</t>
    <phoneticPr fontId="8"/>
  </si>
  <si>
    <t>問61　あなたは，多様な性に関する市の取組について知っていますか。知っている場合は何によって知ったかあてはまるものに○をつけてください。（○はいくつでも）【１　調布市パートナーシ</t>
    <phoneticPr fontId="8"/>
  </si>
  <si>
    <t>ひとつも知らない</t>
  </si>
  <si>
    <t>問61　あなたは，多様な性に関する市の取組について知っていますか。知っている場合は何によって知ったかあてはまるものに○をつけてください。（○はいくつでも）</t>
    <phoneticPr fontId="8"/>
  </si>
  <si>
    <t>問62　あなたは，多様な性に関する啓発などについて，どのような取組が必要だと思いますか。（○はいくつでも）</t>
    <phoneticPr fontId="8"/>
  </si>
  <si>
    <t>社会制度の見直し（法改正やパートナーシップ宣誓制度の活用など）</t>
  </si>
  <si>
    <t>教育現場での啓発活動（ＬＧＢＴ・ＳＯＧＩに関する講演会や授業など）の実施</t>
  </si>
  <si>
    <t>ＬＧＢＴ・ＳＯＧＩについての専門の相談機関（電話相談や面接相談など）の充実</t>
  </si>
  <si>
    <t>ＬＧＢＴ・ＳＯＧＩの人が安心して集まれるコミュニティスペースの開設</t>
  </si>
  <si>
    <t>行政による啓発活動（広報紙やポスターによるＬＧＢＴ・ＳＯＧＩに関しての発言など）の実施</t>
  </si>
  <si>
    <t>問63　あなたは，市政・まちづくりに参加したいと思いますか。（○は１つ）</t>
    <phoneticPr fontId="8"/>
  </si>
  <si>
    <t>問64　あなたは，どのような市民参加の手法なら参加できますか。（○はいくつでも）</t>
    <phoneticPr fontId="8"/>
  </si>
  <si>
    <t>対面での説明会や意見交換会・ワークショップ</t>
  </si>
  <si>
    <t>Zoom等のオンライン会議システムを活用した説明会や意見交換会・ワークショップ</t>
  </si>
  <si>
    <t>オンラインの意見投稿</t>
  </si>
  <si>
    <t>問65　あなたの市政・まちづくりに関する情報の入手方法をうかがいます。</t>
    <phoneticPr fontId="8"/>
  </si>
  <si>
    <t>市公式X</t>
  </si>
  <si>
    <t>「よく読む・見る・聴く」＋「たまに読む・見る・聴く」降順、n=1370</t>
    <rPh sb="26" eb="28">
      <t>コウジュン</t>
    </rPh>
    <phoneticPr fontId="8"/>
  </si>
  <si>
    <t>問66　市議会が行っている広報・広聴活動のうち，あなたが知っているものについてあてはまるものに○をつけてください。（○はいくつでも）</t>
    <phoneticPr fontId="8"/>
  </si>
  <si>
    <t>視察，政務活動費，議長交際費の報告（市ホームページ内）</t>
  </si>
  <si>
    <t>問67　あなたが，調布市が行う行政サービスのデジタル化の取組について，特に力を入れて欲しいと思う取組は何ですか。（○はいくつでも）</t>
    <phoneticPr fontId="8"/>
  </si>
  <si>
    <t xml:space="preserve">(10) </t>
  </si>
  <si>
    <t xml:space="preserve">(11) </t>
  </si>
  <si>
    <t xml:space="preserve">(12) </t>
  </si>
  <si>
    <t xml:space="preserve">(13) </t>
  </si>
  <si>
    <t>問65 あなたの市政・まちづくりに関する情報の入手方法をうかがいます。（１つ回答）</t>
    <phoneticPr fontId="8"/>
  </si>
  <si>
    <t>「積極的に参加したい」と「機会があれば参加したい」</t>
    <phoneticPr fontId="8"/>
  </si>
  <si>
    <t>「読んだ・見た・聴いたことがない」と「ほとんど読まない・見ない・聴かない」</t>
    <phoneticPr fontId="8"/>
  </si>
  <si>
    <t>「読んだ・見た・聴いたことがない」+「ほとんど読まない・見ない・聴かない」+「知らない」</t>
    <rPh sb="39" eb="40">
      <t>シ</t>
    </rPh>
    <phoneticPr fontId="8"/>
  </si>
  <si>
    <t>市公式Facebook</t>
    <phoneticPr fontId="8"/>
  </si>
  <si>
    <t>市公式LINEアカウント</t>
    <phoneticPr fontId="8"/>
  </si>
  <si>
    <t>市公式Instagram</t>
    <phoneticPr fontId="8"/>
  </si>
  <si>
    <t>メールサービス（防災安全情報メールなど）</t>
    <phoneticPr fontId="8"/>
  </si>
  <si>
    <t>公共施設に掲示したポスター，チラシなど</t>
    <phoneticPr fontId="8"/>
  </si>
  <si>
    <t>自治会の回覧</t>
    <phoneticPr fontId="8"/>
  </si>
  <si>
    <t>インターネットで市役所への申請や届出ができる</t>
    <phoneticPr fontId="8"/>
  </si>
  <si>
    <t>市役所各相談窓口</t>
    <phoneticPr fontId="8"/>
  </si>
  <si>
    <t>その他</t>
    <rPh sb="2" eb="3">
      <t>ホカ</t>
    </rPh>
    <phoneticPr fontId="8"/>
  </si>
  <si>
    <t>センサー等を利用して，河川の増水や
地下道の水没，道路の冠水の監視を強化する</t>
    <phoneticPr fontId="8"/>
  </si>
  <si>
    <t>行政情報や緊急情報が必要な時に
スマートフォン等に配信される</t>
    <phoneticPr fontId="8"/>
  </si>
  <si>
    <t>市役所のサービスで，わからないことを
いつでも問い合わせできる</t>
    <phoneticPr fontId="8"/>
  </si>
  <si>
    <t>インターネットで公共施設の
利用状況の確認や予約等ができる</t>
    <phoneticPr fontId="8"/>
  </si>
  <si>
    <t>ＡＩ（人工知能）などを活用し，知りたい情報が検索しやすく
なるなど，市ホームページが誰にとっても使いやすくなる</t>
    <phoneticPr fontId="8"/>
  </si>
  <si>
    <t>センサーやカメラを利用して，
高齢者や子どもの見守りを強化する</t>
    <phoneticPr fontId="8"/>
  </si>
  <si>
    <t>ＡＩなどデジタルツールで市役所業務を効率化し，
住民サービスを向上させる</t>
    <phoneticPr fontId="8"/>
  </si>
  <si>
    <t>公共データ（個人情報を除く）を誰もが
使えるデータとしてホームページで公開する</t>
    <phoneticPr fontId="8"/>
  </si>
  <si>
    <t>スマートフォン教室（操作方法，行政の
オンラインサービスの使い方など）を実施する</t>
    <phoneticPr fontId="8"/>
  </si>
  <si>
    <t>税金や公共施設の利用料，証明書の手数料が
キャッシュレスで支払える</t>
    <phoneticPr fontId="8"/>
  </si>
  <si>
    <t>１位</t>
    <rPh sb="1" eb="2">
      <t>イ</t>
    </rPh>
    <phoneticPr fontId="8"/>
  </si>
  <si>
    <t>割合</t>
    <rPh sb="0" eb="2">
      <t>ワリアイ</t>
    </rPh>
    <phoneticPr fontId="8"/>
  </si>
  <si>
    <t>２位</t>
    <rPh sb="1" eb="2">
      <t>イ</t>
    </rPh>
    <phoneticPr fontId="8"/>
  </si>
  <si>
    <t>全体</t>
    <rPh sb="0" eb="2">
      <t>ゼンタイ</t>
    </rPh>
    <phoneticPr fontId="6"/>
  </si>
  <si>
    <t>無回答</t>
  </si>
  <si>
    <t>回答者数</t>
    <rPh sb="0" eb="3">
      <t>カイトウシャ</t>
    </rPh>
    <rPh sb="3" eb="4">
      <t>スウ</t>
    </rPh>
    <phoneticPr fontId="4"/>
  </si>
  <si>
    <t>市役所各相談窓口</t>
  </si>
  <si>
    <t>ＡＩ（人工知能）などを活用し，知りたい情報が検索しやすいなど，市ホームページが使いやすくなる</t>
  </si>
  <si>
    <t>行政情報や緊急情報が必要な時にスマートフォン等に配信される</t>
  </si>
  <si>
    <t>公共データ（個人情報を除く）を誰もが使える　　データとしてホームページで公開する</t>
  </si>
  <si>
    <t>インターネットで市役所への申請や届出ができる</t>
  </si>
  <si>
    <t>税金や公共施設の利用料，証明書の手数料がキャッシュレスで支払える</t>
  </si>
  <si>
    <t>インターネットで公共施設の利用状況の確認や予約等ができる</t>
  </si>
  <si>
    <t>市役所のサービスで，わからないことをいつでも問い合わせできる</t>
  </si>
  <si>
    <t>ＡＩなどデジタルツールで市役所業務を効率化し，住民サービスを向上させる</t>
  </si>
  <si>
    <t>スマートフォン教室（操作方法，行政のオンラインサービスの使い方など）を実施する</t>
  </si>
  <si>
    <t>センサーやカメラを利用して，高齢者や子どもの見守りを強化する</t>
  </si>
  <si>
    <t>センサー等を利用して，河川の増水や地下道の水没，道路の冠水の監視を強化する</t>
  </si>
  <si>
    <t>16～
19歳</t>
    <phoneticPr fontId="8"/>
  </si>
  <si>
    <t>20～
29歳</t>
    <phoneticPr fontId="8"/>
  </si>
  <si>
    <t>30～
39歳</t>
    <phoneticPr fontId="8"/>
  </si>
  <si>
    <t>40～
49歳</t>
    <phoneticPr fontId="8"/>
  </si>
  <si>
    <t>50～
59歳</t>
    <phoneticPr fontId="8"/>
  </si>
  <si>
    <t>60～
64歳</t>
    <phoneticPr fontId="8"/>
  </si>
  <si>
    <t>65～
69歳</t>
    <phoneticPr fontId="8"/>
  </si>
  <si>
    <t>70～
74歳</t>
    <phoneticPr fontId="8"/>
  </si>
  <si>
    <t xml:space="preserve">(8) </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</si>
</sst>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quot;%&quot;"/>
    <numFmt numFmtId="178" formatCode="0.0"/>
    <numFmt numFmtId="179" formatCode="#,##0;&quot;△ &quot;#,##0"/>
    <numFmt numFmtId="180" formatCode="0.0%"/>
    <numFmt numFmtId="181" formatCode="0.0_ "/>
  </numFmts>
  <fonts count="26" x14ac:knownFonts="1">
    <font>
      <sz val="12"/>
      <color theme="1"/>
      <name val="ＭＳ ゴシック"/>
      <family val="2"/>
      <charset val="128"/>
    </font>
    <font>
      <sz val="10"/>
      <color theme="1"/>
      <name val="ＭＳ Ｐゴシック"/>
      <family val="2"/>
      <charset val="128"/>
    </font>
    <font>
      <sz val="11"/>
      <color theme="1"/>
      <name val="ＭＳ ゴシック"/>
      <family val="2"/>
      <charset val="128"/>
    </font>
    <font>
      <sz val="11"/>
      <color theme="1"/>
      <name val="ＭＳ ゴシック"/>
      <family val="2"/>
      <charset val="128"/>
    </font>
    <font>
      <sz val="11"/>
      <color theme="1"/>
      <name val="ＭＳ ゴシック"/>
      <family val="2"/>
      <charset val="128"/>
    </font>
    <font>
      <sz val="11"/>
      <color theme="1"/>
      <name val="ＭＳ ゴシック"/>
      <family val="2"/>
      <charset val="128"/>
    </font>
    <font>
      <sz val="18"/>
      <color theme="3"/>
      <name val="游ゴシック Light"/>
      <family val="2"/>
      <charset val="128"/>
      <scheme val="major"/>
    </font>
    <font>
      <b/>
      <sz val="12"/>
      <color rgb="FFFF0000"/>
      <name val="BIZ UDPゴシック"/>
      <family val="3"/>
      <charset val="128"/>
    </font>
    <font>
      <sz val="6"/>
      <name val="ＭＳ ゴシック"/>
      <family val="2"/>
      <charset val="128"/>
    </font>
    <font>
      <sz val="12"/>
      <color theme="1"/>
      <name val="BIZ UDPゴシック"/>
      <family val="3"/>
      <charset val="128"/>
    </font>
    <font>
      <sz val="9"/>
      <color theme="1"/>
      <name val="ＭＳ Ｐゴシック"/>
      <family val="2"/>
      <charset val="128"/>
    </font>
    <font>
      <sz val="12"/>
      <name val="BIZ UDPゴシック"/>
      <family val="3"/>
      <charset val="128"/>
    </font>
    <font>
      <b/>
      <sz val="12"/>
      <color theme="1"/>
      <name val="BIZ UDPゴシック"/>
      <family val="3"/>
      <charset val="128"/>
    </font>
    <font>
      <sz val="6"/>
      <color theme="1"/>
      <name val="BIZ UDPゴシック"/>
      <family val="3"/>
      <charset val="128"/>
    </font>
    <font>
      <sz val="9"/>
      <name val="ＭＳ Ｐゴシック"/>
      <family val="3"/>
      <charset val="128"/>
    </font>
    <font>
      <sz val="12"/>
      <color rgb="FFFF0000"/>
      <name val="BIZ UDPゴシック"/>
      <family val="3"/>
      <charset val="128"/>
    </font>
    <font>
      <sz val="6"/>
      <name val="游ゴシック"/>
      <family val="2"/>
      <charset val="128"/>
      <scheme val="minor"/>
    </font>
    <font>
      <b/>
      <sz val="12"/>
      <color theme="7" tint="0.39997558519241921"/>
      <name val="BIZ UDPゴシック"/>
      <family val="3"/>
      <charset val="128"/>
    </font>
    <font>
      <b/>
      <sz val="12"/>
      <color rgb="FFC00000"/>
      <name val="BIZ UDPゴシック"/>
      <family val="3"/>
      <charset val="128"/>
    </font>
    <font>
      <sz val="12"/>
      <color theme="0"/>
      <name val="BIZ UDPゴシック"/>
      <family val="3"/>
      <charset val="128"/>
    </font>
    <font>
      <b/>
      <sz val="12"/>
      <color rgb="FF3333FF"/>
      <name val="BIZ UDPゴシック"/>
      <family val="3"/>
      <charset val="128"/>
    </font>
    <font>
      <b/>
      <sz val="12"/>
      <color theme="4"/>
      <name val="BIZ UDPゴシック"/>
      <family val="3"/>
      <charset val="128"/>
    </font>
    <font>
      <sz val="11"/>
      <name val="BIZ UDPゴシック"/>
      <family val="3"/>
      <charset val="128"/>
    </font>
    <font>
      <sz val="10"/>
      <color theme="1"/>
      <name val="BIZ UDPゴシック"/>
      <family val="3"/>
      <charset val="128"/>
    </font>
    <font>
      <sz val="9"/>
      <color theme="1"/>
      <name val="BIZ UDPゴシック"/>
      <family val="3"/>
      <charset val="128"/>
    </font>
    <font>
      <sz val="11"/>
      <color theme="1"/>
      <name val="BIZ UDPゴシック"/>
      <family val="3"/>
      <charset val="128"/>
    </font>
  </fonts>
  <fills count="10">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4" tint="0.3999450666829432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rgb="FFFFFF00"/>
        <bgColor indexed="64"/>
      </patternFill>
    </fill>
  </fills>
  <borders count="23">
    <border>
      <left/>
      <right/>
      <top/>
      <bottom/>
      <diagonal/>
    </border>
    <border>
      <left style="thin">
        <color theme="4"/>
      </left>
      <right style="thin">
        <color theme="4"/>
      </right>
      <top style="thin">
        <color theme="4"/>
      </top>
      <bottom style="thin">
        <color theme="4"/>
      </bottom>
      <diagonal/>
    </border>
    <border>
      <left style="thin">
        <color auto="1"/>
      </left>
      <right/>
      <top style="thin">
        <color auto="1"/>
      </top>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s>
  <cellStyleXfs count="8">
    <xf numFmtId="0" fontId="0" fillId="0" borderId="0">
      <alignment vertical="center"/>
    </xf>
    <xf numFmtId="0" fontId="10" fillId="0" borderId="0">
      <alignment vertical="center"/>
    </xf>
    <xf numFmtId="0" fontId="14"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01">
    <xf numFmtId="0" fontId="0" fillId="0" borderId="0" xfId="0">
      <alignment vertical="center"/>
    </xf>
    <xf numFmtId="0" fontId="7" fillId="0" borderId="0" xfId="0" applyFont="1">
      <alignment vertical="center"/>
    </xf>
    <xf numFmtId="0" fontId="9" fillId="0" borderId="0" xfId="0" applyFont="1">
      <alignment vertical="center"/>
    </xf>
    <xf numFmtId="0" fontId="11" fillId="2" borderId="1" xfId="1" quotePrefix="1" applyFont="1" applyFill="1" applyBorder="1" applyAlignment="1">
      <alignment horizontal="right" vertical="center"/>
    </xf>
    <xf numFmtId="0" fontId="11" fillId="3" borderId="1" xfId="0" quotePrefix="1" applyFont="1" applyFill="1" applyBorder="1" applyAlignment="1">
      <alignment vertical="center" shrinkToFit="1"/>
    </xf>
    <xf numFmtId="176" fontId="11" fillId="3" borderId="1" xfId="1" applyNumberFormat="1" applyFont="1" applyFill="1" applyBorder="1" applyAlignment="1">
      <alignment horizontal="right" vertical="center" shrinkToFit="1"/>
    </xf>
    <xf numFmtId="177" fontId="11" fillId="3" borderId="1" xfId="1" applyNumberFormat="1" applyFont="1" applyFill="1" applyBorder="1" applyAlignment="1">
      <alignment vertical="center" shrinkToFit="1"/>
    </xf>
    <xf numFmtId="0" fontId="11" fillId="2" borderId="1" xfId="1" applyFont="1" applyFill="1" applyBorder="1">
      <alignment vertical="center"/>
    </xf>
    <xf numFmtId="0" fontId="11" fillId="3" borderId="1" xfId="1" applyFont="1" applyFill="1" applyBorder="1" applyAlignment="1">
      <alignment vertical="center" shrinkToFit="1"/>
    </xf>
    <xf numFmtId="0" fontId="12" fillId="0" borderId="0" xfId="0" applyFont="1">
      <alignment vertical="center"/>
    </xf>
    <xf numFmtId="0" fontId="9" fillId="4" borderId="1" xfId="0" applyFont="1" applyFill="1" applyBorder="1" applyAlignment="1">
      <alignment horizontal="center" vertical="center" shrinkToFit="1"/>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13" fillId="4" borderId="1" xfId="0" applyFont="1" applyFill="1" applyBorder="1">
      <alignment vertical="center"/>
    </xf>
    <xf numFmtId="0" fontId="13" fillId="3" borderId="1" xfId="0" applyFont="1" applyFill="1" applyBorder="1" applyAlignment="1">
      <alignment vertical="center" wrapText="1"/>
    </xf>
    <xf numFmtId="0" fontId="9" fillId="3" borderId="1" xfId="0" applyFont="1" applyFill="1" applyBorder="1">
      <alignment vertical="center"/>
    </xf>
    <xf numFmtId="0" fontId="9" fillId="4" borderId="1" xfId="0" applyFont="1" applyFill="1" applyBorder="1" applyAlignment="1">
      <alignment vertical="center" shrinkToFit="1"/>
    </xf>
    <xf numFmtId="178" fontId="11" fillId="3" borderId="1" xfId="2" applyNumberFormat="1" applyFont="1" applyFill="1" applyBorder="1" applyAlignment="1">
      <alignment vertical="center"/>
    </xf>
    <xf numFmtId="177" fontId="9" fillId="0" borderId="0" xfId="0" applyNumberFormat="1" applyFont="1">
      <alignment vertical="center"/>
    </xf>
    <xf numFmtId="0" fontId="15" fillId="0" borderId="0" xfId="0" applyFont="1">
      <alignment vertical="center"/>
    </xf>
    <xf numFmtId="177" fontId="11" fillId="3" borderId="1" xfId="0" applyNumberFormat="1" applyFont="1" applyFill="1" applyBorder="1" applyAlignment="1">
      <alignment vertical="center" shrinkToFit="1"/>
    </xf>
    <xf numFmtId="0" fontId="9" fillId="0" borderId="0" xfId="1" applyFont="1">
      <alignment vertical="center"/>
    </xf>
    <xf numFmtId="0" fontId="11" fillId="3" borderId="1" xfId="0" quotePrefix="1" applyFont="1" applyFill="1" applyBorder="1" applyAlignment="1">
      <alignment vertical="center" wrapText="1" shrinkToFit="1"/>
    </xf>
    <xf numFmtId="181" fontId="9" fillId="0" borderId="0" xfId="0" applyNumberFormat="1" applyFont="1">
      <alignment vertical="center"/>
    </xf>
    <xf numFmtId="0" fontId="11" fillId="2" borderId="1" xfId="1" applyFont="1" applyFill="1" applyBorder="1" applyAlignment="1">
      <alignment horizontal="right" vertical="center"/>
    </xf>
    <xf numFmtId="178" fontId="15" fillId="0" borderId="0" xfId="0" applyNumberFormat="1" applyFont="1">
      <alignment vertical="center"/>
    </xf>
    <xf numFmtId="0" fontId="17" fillId="0" borderId="0" xfId="0" applyFont="1">
      <alignment vertical="center"/>
    </xf>
    <xf numFmtId="0" fontId="9" fillId="0" borderId="0" xfId="0" applyFont="1" applyAlignment="1">
      <alignment vertical="center" wrapText="1"/>
    </xf>
    <xf numFmtId="0" fontId="18" fillId="0" borderId="0" xfId="6" applyFont="1">
      <alignment vertical="center"/>
    </xf>
    <xf numFmtId="0" fontId="9" fillId="0" borderId="0" xfId="0" quotePrefix="1" applyFont="1">
      <alignment vertical="center"/>
    </xf>
    <xf numFmtId="0" fontId="9" fillId="0" borderId="0" xfId="0" quotePrefix="1" applyFont="1" applyAlignment="1">
      <alignment horizontal="right" vertical="center"/>
    </xf>
    <xf numFmtId="0" fontId="11" fillId="3" borderId="1" xfId="0" quotePrefix="1" applyFont="1" applyFill="1" applyBorder="1">
      <alignment vertical="center"/>
    </xf>
    <xf numFmtId="0" fontId="11" fillId="3" borderId="1" xfId="1" applyFont="1" applyFill="1" applyBorder="1">
      <alignment vertical="center"/>
    </xf>
    <xf numFmtId="0" fontId="9" fillId="4" borderId="1" xfId="0" applyFont="1" applyFill="1" applyBorder="1">
      <alignment vertical="center"/>
    </xf>
    <xf numFmtId="0" fontId="9" fillId="0" borderId="0" xfId="0" applyFont="1" applyAlignment="1">
      <alignment horizontal="right" vertical="center"/>
    </xf>
    <xf numFmtId="0" fontId="11" fillId="0" borderId="0" xfId="3" applyFont="1">
      <alignment vertical="center"/>
    </xf>
    <xf numFmtId="0" fontId="9" fillId="0" borderId="0" xfId="3" applyFont="1">
      <alignment vertical="center"/>
    </xf>
    <xf numFmtId="0" fontId="11" fillId="5" borderId="2" xfId="3" applyFont="1" applyFill="1" applyBorder="1" applyAlignment="1">
      <alignment horizontal="center" vertical="center"/>
    </xf>
    <xf numFmtId="0" fontId="11" fillId="5" borderId="3" xfId="3" applyFont="1" applyFill="1" applyBorder="1" applyAlignment="1">
      <alignment horizontal="center" vertical="center"/>
    </xf>
    <xf numFmtId="0" fontId="11" fillId="5" borderId="5" xfId="3" quotePrefix="1" applyFont="1" applyFill="1" applyBorder="1" applyAlignment="1">
      <alignment horizontal="center" vertical="center"/>
    </xf>
    <xf numFmtId="179" fontId="11" fillId="0" borderId="6" xfId="3" applyNumberFormat="1" applyFont="1" applyBorder="1">
      <alignment vertical="center"/>
    </xf>
    <xf numFmtId="179" fontId="11" fillId="0" borderId="7" xfId="3" applyNumberFormat="1" applyFont="1" applyBorder="1">
      <alignment vertical="center"/>
    </xf>
    <xf numFmtId="179" fontId="11" fillId="0" borderId="8" xfId="3" applyNumberFormat="1" applyFont="1" applyBorder="1">
      <alignment vertical="center"/>
    </xf>
    <xf numFmtId="179" fontId="11" fillId="0" borderId="12" xfId="3" applyNumberFormat="1" applyFont="1" applyBorder="1">
      <alignment vertical="center"/>
    </xf>
    <xf numFmtId="179" fontId="11" fillId="0" borderId="13" xfId="3" applyNumberFormat="1" applyFont="1" applyBorder="1">
      <alignment vertical="center"/>
    </xf>
    <xf numFmtId="179" fontId="11" fillId="0" borderId="14" xfId="3" applyNumberFormat="1" applyFont="1" applyBorder="1">
      <alignment vertical="center"/>
    </xf>
    <xf numFmtId="177" fontId="11" fillId="0" borderId="15" xfId="3" applyNumberFormat="1" applyFont="1" applyBorder="1" applyAlignment="1">
      <alignment horizontal="right" vertical="center"/>
    </xf>
    <xf numFmtId="177" fontId="11" fillId="0" borderId="16" xfId="3" applyNumberFormat="1" applyFont="1" applyBorder="1" applyAlignment="1">
      <alignment horizontal="right" vertical="center"/>
    </xf>
    <xf numFmtId="177" fontId="11" fillId="0" borderId="17" xfId="3" applyNumberFormat="1" applyFont="1" applyBorder="1" applyAlignment="1">
      <alignment horizontal="right" vertical="center"/>
    </xf>
    <xf numFmtId="179" fontId="11" fillId="0" borderId="15" xfId="3" applyNumberFormat="1" applyFont="1" applyBorder="1">
      <alignment vertical="center"/>
    </xf>
    <xf numFmtId="179" fontId="11" fillId="0" borderId="16" xfId="3" applyNumberFormat="1" applyFont="1" applyBorder="1">
      <alignment vertical="center"/>
    </xf>
    <xf numFmtId="179" fontId="11" fillId="0" borderId="17" xfId="3" applyNumberFormat="1" applyFont="1" applyBorder="1">
      <alignment vertical="center"/>
    </xf>
    <xf numFmtId="177" fontId="11" fillId="0" borderId="9" xfId="3" applyNumberFormat="1" applyFont="1" applyBorder="1" applyAlignment="1">
      <alignment horizontal="right" vertical="center" shrinkToFit="1"/>
    </xf>
    <xf numFmtId="177" fontId="11" fillId="0" borderId="10" xfId="3" applyNumberFormat="1" applyFont="1" applyBorder="1" applyAlignment="1">
      <alignment horizontal="right" vertical="center" shrinkToFit="1"/>
    </xf>
    <xf numFmtId="177" fontId="11" fillId="0" borderId="11" xfId="3" applyNumberFormat="1" applyFont="1" applyBorder="1" applyAlignment="1">
      <alignment horizontal="right" vertical="center" shrinkToFit="1"/>
    </xf>
    <xf numFmtId="0" fontId="9" fillId="0" borderId="0" xfId="3" applyFont="1" applyAlignment="1">
      <alignment vertical="center" shrinkToFit="1"/>
    </xf>
    <xf numFmtId="0" fontId="11" fillId="5" borderId="4" xfId="3" quotePrefix="1" applyFont="1" applyFill="1" applyBorder="1" applyAlignment="1">
      <alignment horizontal="center" vertical="center" wrapText="1"/>
    </xf>
    <xf numFmtId="0" fontId="11" fillId="5" borderId="5" xfId="3" quotePrefix="1" applyFont="1" applyFill="1" applyBorder="1" applyAlignment="1">
      <alignment horizontal="center" vertical="center" wrapText="1"/>
    </xf>
    <xf numFmtId="0" fontId="9" fillId="6" borderId="0" xfId="3" applyFont="1" applyFill="1">
      <alignment vertical="center"/>
    </xf>
    <xf numFmtId="0" fontId="11" fillId="6" borderId="0" xfId="3" applyFont="1" applyFill="1">
      <alignment vertical="center"/>
    </xf>
    <xf numFmtId="177" fontId="11" fillId="6" borderId="0" xfId="3" applyNumberFormat="1" applyFont="1" applyFill="1">
      <alignment vertical="center"/>
    </xf>
    <xf numFmtId="177" fontId="11" fillId="6" borderId="18" xfId="3" applyNumberFormat="1" applyFont="1" applyFill="1" applyBorder="1">
      <alignment vertical="center"/>
    </xf>
    <xf numFmtId="177" fontId="11" fillId="6" borderId="18" xfId="3" applyNumberFormat="1" applyFont="1" applyFill="1" applyBorder="1" applyAlignment="1">
      <alignment horizontal="right" vertical="center"/>
    </xf>
    <xf numFmtId="0" fontId="11" fillId="6" borderId="0" xfId="3" applyFont="1" applyFill="1" applyAlignment="1">
      <alignment horizontal="right" vertical="center"/>
    </xf>
    <xf numFmtId="180" fontId="19" fillId="7" borderId="19" xfId="3" applyNumberFormat="1" applyFont="1" applyFill="1" applyBorder="1" applyAlignment="1">
      <alignment horizontal="center" vertical="center"/>
    </xf>
    <xf numFmtId="180" fontId="11" fillId="8" borderId="19" xfId="3" applyNumberFormat="1" applyFont="1" applyFill="1" applyBorder="1" applyAlignment="1">
      <alignment horizontal="center" vertical="center"/>
    </xf>
    <xf numFmtId="0" fontId="11" fillId="0" borderId="0" xfId="4" applyFont="1">
      <alignment vertical="center"/>
    </xf>
    <xf numFmtId="0" fontId="9" fillId="0" borderId="0" xfId="4" applyFont="1">
      <alignment vertical="center"/>
    </xf>
    <xf numFmtId="0" fontId="11" fillId="5" borderId="2" xfId="4" applyFont="1" applyFill="1" applyBorder="1" applyAlignment="1">
      <alignment horizontal="center" vertical="center"/>
    </xf>
    <xf numFmtId="0" fontId="11" fillId="5" borderId="3" xfId="4" applyFont="1" applyFill="1" applyBorder="1" applyAlignment="1">
      <alignment horizontal="center" vertical="center"/>
    </xf>
    <xf numFmtId="0" fontId="11" fillId="5" borderId="5" xfId="4" quotePrefix="1" applyFont="1" applyFill="1" applyBorder="1" applyAlignment="1">
      <alignment horizontal="center" vertical="center"/>
    </xf>
    <xf numFmtId="179" fontId="11" fillId="0" borderId="6" xfId="4" applyNumberFormat="1" applyFont="1" applyBorder="1">
      <alignment vertical="center"/>
    </xf>
    <xf numFmtId="179" fontId="11" fillId="0" borderId="7" xfId="4" applyNumberFormat="1" applyFont="1" applyBorder="1">
      <alignment vertical="center"/>
    </xf>
    <xf numFmtId="179" fontId="11" fillId="0" borderId="8" xfId="4" applyNumberFormat="1" applyFont="1" applyBorder="1">
      <alignment vertical="center"/>
    </xf>
    <xf numFmtId="179" fontId="11" fillId="0" borderId="12" xfId="4" applyNumberFormat="1" applyFont="1" applyBorder="1">
      <alignment vertical="center"/>
    </xf>
    <xf numFmtId="179" fontId="11" fillId="0" borderId="13" xfId="4" applyNumberFormat="1" applyFont="1" applyBorder="1">
      <alignment vertical="center"/>
    </xf>
    <xf numFmtId="179" fontId="11" fillId="0" borderId="14" xfId="4" applyNumberFormat="1" applyFont="1" applyBorder="1">
      <alignment vertical="center"/>
    </xf>
    <xf numFmtId="177" fontId="11" fillId="0" borderId="15" xfId="4" applyNumberFormat="1" applyFont="1" applyBorder="1" applyAlignment="1">
      <alignment horizontal="right" vertical="center"/>
    </xf>
    <xf numFmtId="177" fontId="11" fillId="0" borderId="16" xfId="4" applyNumberFormat="1" applyFont="1" applyBorder="1" applyAlignment="1">
      <alignment horizontal="right" vertical="center"/>
    </xf>
    <xf numFmtId="177" fontId="11" fillId="0" borderId="17" xfId="4" applyNumberFormat="1" applyFont="1" applyBorder="1" applyAlignment="1">
      <alignment horizontal="right" vertical="center"/>
    </xf>
    <xf numFmtId="179" fontId="11" fillId="0" borderId="15" xfId="4" applyNumberFormat="1" applyFont="1" applyBorder="1">
      <alignment vertical="center"/>
    </xf>
    <xf numFmtId="179" fontId="11" fillId="0" borderId="16" xfId="4" applyNumberFormat="1" applyFont="1" applyBorder="1">
      <alignment vertical="center"/>
    </xf>
    <xf numFmtId="179" fontId="11" fillId="0" borderId="17" xfId="4" applyNumberFormat="1" applyFont="1" applyBorder="1">
      <alignment vertical="center"/>
    </xf>
    <xf numFmtId="177" fontId="11" fillId="0" borderId="9" xfId="4" applyNumberFormat="1" applyFont="1" applyBorder="1" applyAlignment="1">
      <alignment horizontal="right" vertical="center" shrinkToFit="1"/>
    </xf>
    <xf numFmtId="177" fontId="11" fillId="0" borderId="10" xfId="4" applyNumberFormat="1" applyFont="1" applyBorder="1" applyAlignment="1">
      <alignment horizontal="right" vertical="center" shrinkToFit="1"/>
    </xf>
    <xf numFmtId="177" fontId="11" fillId="0" borderId="11" xfId="4" applyNumberFormat="1" applyFont="1" applyBorder="1" applyAlignment="1">
      <alignment horizontal="right" vertical="center" shrinkToFit="1"/>
    </xf>
    <xf numFmtId="0" fontId="9" fillId="0" borderId="0" xfId="4" applyFont="1" applyAlignment="1">
      <alignment vertical="center" shrinkToFit="1"/>
    </xf>
    <xf numFmtId="0" fontId="11" fillId="5" borderId="4" xfId="4" quotePrefix="1" applyFont="1" applyFill="1" applyBorder="1" applyAlignment="1">
      <alignment horizontal="center" vertical="center" wrapText="1"/>
    </xf>
    <xf numFmtId="0" fontId="11" fillId="5" borderId="5" xfId="4" quotePrefix="1" applyFont="1" applyFill="1" applyBorder="1" applyAlignment="1">
      <alignment horizontal="center" vertical="center" wrapText="1"/>
    </xf>
    <xf numFmtId="0" fontId="9" fillId="6" borderId="0" xfId="4" applyFont="1" applyFill="1">
      <alignment vertical="center"/>
    </xf>
    <xf numFmtId="0" fontId="11" fillId="6" borderId="0" xfId="4" applyFont="1" applyFill="1">
      <alignment vertical="center"/>
    </xf>
    <xf numFmtId="177" fontId="11" fillId="6" borderId="0" xfId="4" applyNumberFormat="1" applyFont="1" applyFill="1">
      <alignment vertical="center"/>
    </xf>
    <xf numFmtId="177" fontId="11" fillId="6" borderId="18" xfId="4" applyNumberFormat="1" applyFont="1" applyFill="1" applyBorder="1">
      <alignment vertical="center"/>
    </xf>
    <xf numFmtId="177" fontId="11" fillId="6" borderId="18" xfId="4" applyNumberFormat="1" applyFont="1" applyFill="1" applyBorder="1" applyAlignment="1">
      <alignment horizontal="right" vertical="center"/>
    </xf>
    <xf numFmtId="0" fontId="11" fillId="6" borderId="0" xfId="4" applyFont="1" applyFill="1" applyAlignment="1">
      <alignment horizontal="right" vertical="center"/>
    </xf>
    <xf numFmtId="180" fontId="19" fillId="7" borderId="19" xfId="4" applyNumberFormat="1" applyFont="1" applyFill="1" applyBorder="1" applyAlignment="1">
      <alignment horizontal="center" vertical="center"/>
    </xf>
    <xf numFmtId="180" fontId="11" fillId="8" borderId="19" xfId="4" applyNumberFormat="1" applyFont="1" applyFill="1" applyBorder="1" applyAlignment="1">
      <alignment horizontal="center" vertical="center"/>
    </xf>
    <xf numFmtId="0" fontId="11" fillId="3" borderId="1" xfId="0" quotePrefix="1" applyFont="1" applyFill="1" applyBorder="1" applyAlignment="1">
      <alignment vertical="center" wrapText="1"/>
    </xf>
    <xf numFmtId="178" fontId="9" fillId="0" borderId="0" xfId="0" applyNumberFormat="1" applyFont="1">
      <alignment vertical="center"/>
    </xf>
    <xf numFmtId="0" fontId="11" fillId="5" borderId="5" xfId="4" applyFont="1" applyFill="1" applyBorder="1" applyAlignment="1">
      <alignment horizontal="center" vertical="center"/>
    </xf>
    <xf numFmtId="0" fontId="9" fillId="6" borderId="0" xfId="4" applyFont="1" applyFill="1" applyAlignment="1">
      <alignment horizontal="right" vertical="center"/>
    </xf>
    <xf numFmtId="177" fontId="11" fillId="6" borderId="0" xfId="4" applyNumberFormat="1" applyFont="1" applyFill="1" applyAlignment="1">
      <alignment horizontal="right" vertical="center"/>
    </xf>
    <xf numFmtId="0" fontId="9" fillId="0" borderId="0" xfId="4" applyFont="1" applyAlignment="1">
      <alignment horizontal="right" vertical="center"/>
    </xf>
    <xf numFmtId="180" fontId="19" fillId="7" borderId="19" xfId="4" applyNumberFormat="1" applyFont="1" applyFill="1" applyBorder="1" applyAlignment="1">
      <alignment horizontal="right" vertical="center"/>
    </xf>
    <xf numFmtId="180" fontId="11" fillId="8" borderId="19" xfId="4" applyNumberFormat="1" applyFont="1" applyFill="1" applyBorder="1" applyAlignment="1">
      <alignment horizontal="right" vertical="center"/>
    </xf>
    <xf numFmtId="0" fontId="11" fillId="0" borderId="0" xfId="5" applyFont="1">
      <alignment vertical="center"/>
    </xf>
    <xf numFmtId="0" fontId="9" fillId="0" borderId="0" xfId="5" applyFont="1">
      <alignment vertical="center"/>
    </xf>
    <xf numFmtId="0" fontId="11" fillId="5" borderId="5" xfId="5" applyFont="1" applyFill="1" applyBorder="1" applyAlignment="1">
      <alignment horizontal="center" vertical="center"/>
    </xf>
    <xf numFmtId="0" fontId="11" fillId="5" borderId="3" xfId="5" applyFont="1" applyFill="1" applyBorder="1" applyAlignment="1">
      <alignment horizontal="center" vertical="center"/>
    </xf>
    <xf numFmtId="0" fontId="11" fillId="5" borderId="5" xfId="5" quotePrefix="1" applyFont="1" applyFill="1" applyBorder="1" applyAlignment="1">
      <alignment horizontal="center" vertical="center"/>
    </xf>
    <xf numFmtId="179" fontId="11" fillId="0" borderId="6" xfId="5" applyNumberFormat="1" applyFont="1" applyBorder="1">
      <alignment vertical="center"/>
    </xf>
    <xf numFmtId="179" fontId="11" fillId="0" borderId="7" xfId="5" applyNumberFormat="1" applyFont="1" applyBorder="1">
      <alignment vertical="center"/>
    </xf>
    <xf numFmtId="179" fontId="11" fillId="0" borderId="8" xfId="5" applyNumberFormat="1" applyFont="1" applyBorder="1">
      <alignment vertical="center"/>
    </xf>
    <xf numFmtId="179" fontId="11" fillId="0" borderId="12" xfId="5" applyNumberFormat="1" applyFont="1" applyBorder="1">
      <alignment vertical="center"/>
    </xf>
    <xf numFmtId="179" fontId="11" fillId="0" borderId="13" xfId="5" applyNumberFormat="1" applyFont="1" applyBorder="1">
      <alignment vertical="center"/>
    </xf>
    <xf numFmtId="179" fontId="11" fillId="0" borderId="14" xfId="5" applyNumberFormat="1" applyFont="1" applyBorder="1">
      <alignment vertical="center"/>
    </xf>
    <xf numFmtId="177" fontId="11" fillId="0" borderId="15" xfId="5" applyNumberFormat="1" applyFont="1" applyBorder="1" applyAlignment="1">
      <alignment horizontal="right" vertical="center"/>
    </xf>
    <xf numFmtId="177" fontId="11" fillId="0" borderId="16" xfId="5" applyNumberFormat="1" applyFont="1" applyBorder="1" applyAlignment="1">
      <alignment horizontal="right" vertical="center"/>
    </xf>
    <xf numFmtId="177" fontId="11" fillId="0" borderId="17" xfId="5" applyNumberFormat="1" applyFont="1" applyBorder="1" applyAlignment="1">
      <alignment horizontal="right" vertical="center"/>
    </xf>
    <xf numFmtId="179" fontId="11" fillId="0" borderId="15" xfId="5" applyNumberFormat="1" applyFont="1" applyBorder="1">
      <alignment vertical="center"/>
    </xf>
    <xf numFmtId="179" fontId="11" fillId="0" borderId="16" xfId="5" applyNumberFormat="1" applyFont="1" applyBorder="1">
      <alignment vertical="center"/>
    </xf>
    <xf numFmtId="179" fontId="11" fillId="0" borderId="17" xfId="5" applyNumberFormat="1" applyFont="1" applyBorder="1">
      <alignment vertical="center"/>
    </xf>
    <xf numFmtId="177" fontId="11" fillId="0" borderId="9" xfId="5" applyNumberFormat="1" applyFont="1" applyBorder="1" applyAlignment="1">
      <alignment horizontal="right" vertical="center" shrinkToFit="1"/>
    </xf>
    <xf numFmtId="177" fontId="11" fillId="0" borderId="10" xfId="5" applyNumberFormat="1" applyFont="1" applyBorder="1" applyAlignment="1">
      <alignment horizontal="right" vertical="center" shrinkToFit="1"/>
    </xf>
    <xf numFmtId="177" fontId="11" fillId="0" borderId="11" xfId="5" applyNumberFormat="1" applyFont="1" applyBorder="1" applyAlignment="1">
      <alignment horizontal="right" vertical="center" shrinkToFit="1"/>
    </xf>
    <xf numFmtId="0" fontId="9" fillId="0" borderId="0" xfId="5" applyFont="1" applyAlignment="1">
      <alignment vertical="center" shrinkToFit="1"/>
    </xf>
    <xf numFmtId="0" fontId="11" fillId="5" borderId="4" xfId="5" quotePrefix="1" applyFont="1" applyFill="1" applyBorder="1" applyAlignment="1">
      <alignment horizontal="center" vertical="center" wrapText="1"/>
    </xf>
    <xf numFmtId="0" fontId="11" fillId="5" borderId="5" xfId="5" quotePrefix="1" applyFont="1" applyFill="1" applyBorder="1" applyAlignment="1">
      <alignment horizontal="center" vertical="center" wrapText="1"/>
    </xf>
    <xf numFmtId="0" fontId="9" fillId="6" borderId="0" xfId="5" applyFont="1" applyFill="1">
      <alignment vertical="center"/>
    </xf>
    <xf numFmtId="0" fontId="11" fillId="6" borderId="0" xfId="5" applyFont="1" applyFill="1">
      <alignment vertical="center"/>
    </xf>
    <xf numFmtId="177" fontId="11" fillId="6" borderId="0" xfId="5" applyNumberFormat="1" applyFont="1" applyFill="1">
      <alignment vertical="center"/>
    </xf>
    <xf numFmtId="177" fontId="11" fillId="6" borderId="18" xfId="5" applyNumberFormat="1" applyFont="1" applyFill="1" applyBorder="1">
      <alignment vertical="center"/>
    </xf>
    <xf numFmtId="177" fontId="11" fillId="6" borderId="18" xfId="5" applyNumberFormat="1" applyFont="1" applyFill="1" applyBorder="1" applyAlignment="1">
      <alignment horizontal="right" vertical="center"/>
    </xf>
    <xf numFmtId="0" fontId="11" fillId="6" borderId="0" xfId="5" applyFont="1" applyFill="1" applyAlignment="1">
      <alignment horizontal="right" vertical="center"/>
    </xf>
    <xf numFmtId="180" fontId="19" fillId="7" borderId="19" xfId="5" applyNumberFormat="1" applyFont="1" applyFill="1" applyBorder="1" applyAlignment="1">
      <alignment horizontal="center" vertical="center"/>
    </xf>
    <xf numFmtId="180" fontId="11" fillId="8" borderId="19" xfId="5" applyNumberFormat="1" applyFont="1" applyFill="1" applyBorder="1" applyAlignment="1">
      <alignment horizontal="center" vertical="center"/>
    </xf>
    <xf numFmtId="0" fontId="9" fillId="3" borderId="1" xfId="0" applyFont="1" applyFill="1" applyBorder="1" applyAlignment="1">
      <alignment vertical="center" wrapText="1"/>
    </xf>
    <xf numFmtId="0" fontId="11" fillId="0" borderId="0" xfId="6" applyFont="1">
      <alignment vertical="center"/>
    </xf>
    <xf numFmtId="0" fontId="9" fillId="0" borderId="0" xfId="6" applyFont="1">
      <alignment vertical="center"/>
    </xf>
    <xf numFmtId="0" fontId="11" fillId="5" borderId="5" xfId="6" applyFont="1" applyFill="1" applyBorder="1" applyAlignment="1">
      <alignment horizontal="center" vertical="center"/>
    </xf>
    <xf numFmtId="0" fontId="11" fillId="5" borderId="3" xfId="6" applyFont="1" applyFill="1" applyBorder="1" applyAlignment="1">
      <alignment horizontal="center" vertical="center"/>
    </xf>
    <xf numFmtId="0" fontId="11" fillId="5" borderId="5" xfId="6" quotePrefix="1" applyFont="1" applyFill="1" applyBorder="1" applyAlignment="1">
      <alignment horizontal="center" vertical="center"/>
    </xf>
    <xf numFmtId="179" fontId="11" fillId="0" borderId="6" xfId="6" applyNumberFormat="1" applyFont="1" applyBorder="1">
      <alignment vertical="center"/>
    </xf>
    <xf numFmtId="179" fontId="11" fillId="0" borderId="7" xfId="6" applyNumberFormat="1" applyFont="1" applyBorder="1">
      <alignment vertical="center"/>
    </xf>
    <xf numFmtId="179" fontId="11" fillId="0" borderId="8" xfId="6" applyNumberFormat="1" applyFont="1" applyBorder="1">
      <alignment vertical="center"/>
    </xf>
    <xf numFmtId="179" fontId="11" fillId="0" borderId="12" xfId="0" applyNumberFormat="1" applyFont="1" applyBorder="1">
      <alignment vertical="center"/>
    </xf>
    <xf numFmtId="179" fontId="11" fillId="0" borderId="13" xfId="0" applyNumberFormat="1" applyFont="1" applyBorder="1">
      <alignment vertical="center"/>
    </xf>
    <xf numFmtId="179" fontId="11" fillId="0" borderId="14" xfId="0" applyNumberFormat="1" applyFont="1" applyBorder="1">
      <alignment vertical="center"/>
    </xf>
    <xf numFmtId="0" fontId="20" fillId="0" borderId="0" xfId="6" applyFont="1">
      <alignment vertical="center"/>
    </xf>
    <xf numFmtId="177" fontId="11" fillId="0" borderId="15" xfId="0" applyNumberFormat="1" applyFont="1" applyBorder="1" applyAlignment="1">
      <alignment horizontal="right" vertical="center"/>
    </xf>
    <xf numFmtId="177" fontId="11" fillId="0" borderId="16" xfId="0" applyNumberFormat="1" applyFont="1" applyBorder="1" applyAlignment="1">
      <alignment horizontal="right" vertical="center"/>
    </xf>
    <xf numFmtId="177" fontId="11" fillId="0" borderId="17" xfId="0" applyNumberFormat="1" applyFont="1" applyBorder="1" applyAlignment="1">
      <alignment horizontal="right" vertical="center"/>
    </xf>
    <xf numFmtId="179" fontId="11" fillId="0" borderId="15" xfId="0" applyNumberFormat="1" applyFont="1" applyBorder="1">
      <alignment vertical="center"/>
    </xf>
    <xf numFmtId="179" fontId="11" fillId="0" borderId="16" xfId="0" applyNumberFormat="1" applyFont="1" applyBorder="1">
      <alignment vertical="center"/>
    </xf>
    <xf numFmtId="179" fontId="11" fillId="0" borderId="17" xfId="0" applyNumberFormat="1" applyFont="1" applyBorder="1">
      <alignment vertical="center"/>
    </xf>
    <xf numFmtId="179" fontId="11" fillId="0" borderId="15" xfId="6" applyNumberFormat="1" applyFont="1" applyBorder="1">
      <alignment vertical="center"/>
    </xf>
    <xf numFmtId="179" fontId="11" fillId="0" borderId="16" xfId="6" applyNumberFormat="1" applyFont="1" applyBorder="1">
      <alignment vertical="center"/>
    </xf>
    <xf numFmtId="179" fontId="11" fillId="0" borderId="17" xfId="6" applyNumberFormat="1" applyFont="1" applyBorder="1">
      <alignment vertical="center"/>
    </xf>
    <xf numFmtId="177" fontId="11" fillId="0" borderId="15" xfId="6" applyNumberFormat="1" applyFont="1" applyBorder="1" applyAlignment="1">
      <alignment horizontal="right" vertical="center"/>
    </xf>
    <xf numFmtId="177" fontId="11" fillId="0" borderId="16" xfId="6" applyNumberFormat="1" applyFont="1" applyBorder="1" applyAlignment="1">
      <alignment horizontal="right" vertical="center"/>
    </xf>
    <xf numFmtId="177" fontId="11" fillId="0" borderId="17" xfId="6" applyNumberFormat="1" applyFont="1" applyBorder="1" applyAlignment="1">
      <alignment horizontal="right" vertical="center"/>
    </xf>
    <xf numFmtId="177" fontId="11" fillId="0" borderId="9" xfId="6" applyNumberFormat="1" applyFont="1" applyBorder="1" applyAlignment="1">
      <alignment horizontal="right" vertical="center" shrinkToFit="1"/>
    </xf>
    <xf numFmtId="177" fontId="11" fillId="0" borderId="10" xfId="6" applyNumberFormat="1" applyFont="1" applyBorder="1" applyAlignment="1">
      <alignment horizontal="right" vertical="center" shrinkToFit="1"/>
    </xf>
    <xf numFmtId="177" fontId="11" fillId="0" borderId="11" xfId="6" applyNumberFormat="1" applyFont="1" applyBorder="1" applyAlignment="1">
      <alignment horizontal="right" vertical="center" shrinkToFit="1"/>
    </xf>
    <xf numFmtId="0" fontId="9" fillId="0" borderId="0" xfId="6" applyFont="1" applyAlignment="1">
      <alignment vertical="center" shrinkToFit="1"/>
    </xf>
    <xf numFmtId="0" fontId="11" fillId="5" borderId="4" xfId="6" quotePrefix="1" applyFont="1" applyFill="1" applyBorder="1" applyAlignment="1">
      <alignment horizontal="center" vertical="center" wrapText="1"/>
    </xf>
    <xf numFmtId="0" fontId="11" fillId="5" borderId="5" xfId="6" quotePrefix="1" applyFont="1" applyFill="1" applyBorder="1" applyAlignment="1">
      <alignment horizontal="center" vertical="center" wrapText="1"/>
    </xf>
    <xf numFmtId="0" fontId="9" fillId="6" borderId="0" xfId="6" applyFont="1" applyFill="1">
      <alignment vertical="center"/>
    </xf>
    <xf numFmtId="0" fontId="11" fillId="6" borderId="0" xfId="6" applyFont="1" applyFill="1">
      <alignment vertical="center"/>
    </xf>
    <xf numFmtId="177" fontId="11" fillId="6" borderId="0" xfId="6" applyNumberFormat="1" applyFont="1" applyFill="1">
      <alignment vertical="center"/>
    </xf>
    <xf numFmtId="177" fontId="11" fillId="6" borderId="18" xfId="6" applyNumberFormat="1" applyFont="1" applyFill="1" applyBorder="1">
      <alignment vertical="center"/>
    </xf>
    <xf numFmtId="177" fontId="11" fillId="6" borderId="18" xfId="6" applyNumberFormat="1" applyFont="1" applyFill="1" applyBorder="1" applyAlignment="1">
      <alignment horizontal="right" vertical="center"/>
    </xf>
    <xf numFmtId="0" fontId="11" fillId="6" borderId="0" xfId="6" applyFont="1" applyFill="1" applyAlignment="1">
      <alignment horizontal="right" vertical="center"/>
    </xf>
    <xf numFmtId="180" fontId="19" fillId="7" borderId="19" xfId="6" applyNumberFormat="1" applyFont="1" applyFill="1" applyBorder="1" applyAlignment="1">
      <alignment horizontal="center" vertical="center"/>
    </xf>
    <xf numFmtId="180" fontId="11" fillId="8" borderId="19" xfId="6" applyNumberFormat="1" applyFont="1" applyFill="1" applyBorder="1" applyAlignment="1">
      <alignment horizontal="center" vertical="center"/>
    </xf>
    <xf numFmtId="0" fontId="21" fillId="0" borderId="0" xfId="0" applyFont="1">
      <alignment vertical="center"/>
    </xf>
    <xf numFmtId="179" fontId="9" fillId="0" borderId="0" xfId="6" applyNumberFormat="1" applyFont="1">
      <alignment vertical="center"/>
    </xf>
    <xf numFmtId="0" fontId="9" fillId="9" borderId="0" xfId="6" applyFont="1" applyFill="1">
      <alignment vertical="center"/>
    </xf>
    <xf numFmtId="177" fontId="11" fillId="0" borderId="17" xfId="3" applyNumberFormat="1" applyFont="1" applyBorder="1" applyAlignment="1">
      <alignment horizontal="right" vertical="center" shrinkToFit="1"/>
    </xf>
    <xf numFmtId="177" fontId="11" fillId="0" borderId="17" xfId="4" applyNumberFormat="1" applyFont="1" applyBorder="1" applyAlignment="1">
      <alignment horizontal="right" vertical="center" shrinkToFit="1"/>
    </xf>
    <xf numFmtId="177" fontId="22" fillId="0" borderId="16" xfId="4" applyNumberFormat="1" applyFont="1" applyBorder="1" applyAlignment="1">
      <alignment horizontal="right" vertical="center"/>
    </xf>
    <xf numFmtId="177" fontId="22" fillId="0" borderId="17" xfId="4" applyNumberFormat="1" applyFont="1" applyBorder="1" applyAlignment="1">
      <alignment horizontal="right" vertical="center"/>
    </xf>
    <xf numFmtId="0" fontId="9" fillId="0" borderId="0" xfId="0" applyFont="1" applyFill="1">
      <alignment vertical="center"/>
    </xf>
    <xf numFmtId="181" fontId="9" fillId="0" borderId="0" xfId="0" applyNumberFormat="1" applyFont="1" applyFill="1">
      <alignment vertical="center"/>
    </xf>
    <xf numFmtId="177" fontId="9" fillId="0" borderId="0" xfId="0" applyNumberFormat="1" applyFont="1" applyFill="1">
      <alignment vertical="center"/>
    </xf>
    <xf numFmtId="0" fontId="15" fillId="0" borderId="0" xfId="0" applyFont="1" applyFill="1">
      <alignment vertical="center"/>
    </xf>
    <xf numFmtId="0" fontId="9" fillId="0" borderId="17" xfId="0" applyFont="1" applyBorder="1" applyAlignment="1">
      <alignment vertical="center" wrapText="1"/>
    </xf>
    <xf numFmtId="0" fontId="9" fillId="0" borderId="8" xfId="0" applyFont="1" applyBorder="1" applyAlignment="1">
      <alignment vertical="center" wrapText="1"/>
    </xf>
    <xf numFmtId="0" fontId="9" fillId="0" borderId="11" xfId="0" applyFont="1" applyBorder="1" applyAlignment="1">
      <alignment vertical="center" wrapText="1"/>
    </xf>
    <xf numFmtId="0" fontId="9" fillId="0" borderId="14" xfId="0" applyFont="1" applyBorder="1" applyAlignment="1">
      <alignmen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25" fillId="0" borderId="20" xfId="0" applyFont="1" applyBorder="1" applyAlignment="1">
      <alignment horizontal="left" vertical="center" wrapText="1"/>
    </xf>
    <xf numFmtId="0" fontId="25" fillId="0" borderId="21" xfId="0" applyFont="1" applyBorder="1" applyAlignment="1">
      <alignment horizontal="left" vertical="center" wrapText="1"/>
    </xf>
    <xf numFmtId="0" fontId="24" fillId="0" borderId="20" xfId="0" applyFont="1" applyBorder="1" applyAlignment="1">
      <alignment horizontal="left" vertical="center" wrapText="1"/>
    </xf>
    <xf numFmtId="0" fontId="24" fillId="0" borderId="21" xfId="0" applyFont="1" applyBorder="1" applyAlignment="1">
      <alignment horizontal="left" vertical="center" wrapText="1"/>
    </xf>
    <xf numFmtId="0" fontId="23" fillId="0" borderId="22" xfId="0" applyFont="1" applyBorder="1" applyAlignment="1">
      <alignment horizontal="left" vertical="center" wrapText="1"/>
    </xf>
    <xf numFmtId="0" fontId="23" fillId="0" borderId="21" xfId="0" applyFont="1" applyBorder="1" applyAlignment="1">
      <alignment horizontal="left" vertical="center" wrapText="1"/>
    </xf>
    <xf numFmtId="0" fontId="23" fillId="3" borderId="1" xfId="0" applyFont="1" applyFill="1" applyBorder="1" applyAlignment="1">
      <alignment vertical="center" wrapText="1"/>
    </xf>
    <xf numFmtId="178" fontId="15" fillId="0" borderId="0" xfId="0" applyNumberFormat="1" applyFont="1" applyFill="1">
      <alignment vertical="center"/>
    </xf>
  </cellXfs>
  <cellStyles count="8">
    <cellStyle name="標準" xfId="0" builtinId="0"/>
    <cellStyle name="標準 2" xfId="1" xr:uid="{00000000-0005-0000-0000-000001000000}"/>
    <cellStyle name="標準 3" xfId="3" xr:uid="{00000000-0005-0000-0000-000002000000}"/>
    <cellStyle name="標準 3 2" xfId="5" xr:uid="{00000000-0005-0000-0000-000003000000}"/>
    <cellStyle name="標準 3 2 2" xfId="6" xr:uid="{00000000-0005-0000-0000-000004000000}"/>
    <cellStyle name="標準 4" xfId="4" xr:uid="{00000000-0005-0000-0000-000005000000}"/>
    <cellStyle name="標準 5" xfId="7" xr:uid="{266FF638-724A-4239-8004-263F1C427F32}"/>
    <cellStyle name="標準_Ｑ１_大和図表(ﾘﾃｰﾙ)" xfId="2" xr:uid="{00000000-0005-0000-0000-000006000000}"/>
  </cellStyles>
  <dxfs count="44">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
      <fill>
        <patternFill>
          <bgColor theme="0" tint="-0.24994659260841701"/>
        </patternFill>
      </fill>
    </dxf>
    <dxf>
      <fill>
        <patternFill>
          <bgColor theme="0" tint="-0.24994659260841701"/>
        </patternFill>
      </fill>
    </dxf>
    <dxf>
      <font>
        <color theme="0"/>
      </font>
      <fill>
        <patternFill>
          <bgColor theme="1" tint="0.499984740745262"/>
        </patternFill>
      </fill>
    </dxf>
    <dxf>
      <font>
        <color theme="0"/>
      </font>
      <fill>
        <patternFill>
          <bgColor theme="1" tint="0.499984740745262"/>
        </patternFill>
      </fill>
    </dxf>
  </dxfs>
  <tableStyles count="0" defaultTableStyle="TableStyleMedium2" defaultPivotStyle="PivotStyleLight16"/>
  <colors>
    <mruColors>
      <color rgb="FFFF505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662C-42E4-99AE-ADB50B885A15}"/>
              </c:ext>
            </c:extLst>
          </c:dPt>
          <c:dPt>
            <c:idx val="1"/>
            <c:bubble3D val="0"/>
            <c:spPr>
              <a:pattFill prst="smGrid">
                <a:fgClr>
                  <a:srgbClr val="FF0000"/>
                </a:fgClr>
                <a:bgClr>
                  <a:schemeClr val="bg1"/>
                </a:bgClr>
              </a:pattFill>
              <a:ln w="9525">
                <a:solidFill>
                  <a:schemeClr val="tx1"/>
                </a:solidFill>
              </a:ln>
              <a:effectLst/>
            </c:spPr>
            <c:extLst>
              <c:ext xmlns:c16="http://schemas.microsoft.com/office/drawing/2014/chart" uri="{C3380CC4-5D6E-409C-BE32-E72D297353CC}">
                <c16:uniqueId val="{00000003-662C-42E4-99AE-ADB50B885A15}"/>
              </c:ext>
            </c:extLst>
          </c:dPt>
          <c:dPt>
            <c:idx val="2"/>
            <c:bubble3D val="0"/>
            <c:spPr>
              <a:solidFill>
                <a:schemeClr val="bg1"/>
              </a:solidFill>
              <a:ln w="9525">
                <a:solidFill>
                  <a:schemeClr val="tx1"/>
                </a:solidFill>
              </a:ln>
              <a:effectLst/>
            </c:spPr>
            <c:extLst>
              <c:ext xmlns:c16="http://schemas.microsoft.com/office/drawing/2014/chart" uri="{C3380CC4-5D6E-409C-BE32-E72D297353CC}">
                <c16:uniqueId val="{00000005-662C-42E4-99AE-ADB50B885A15}"/>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662C-42E4-99AE-ADB50B885A15}"/>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662C-42E4-99AE-ADB50B885A15}"/>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662C-42E4-99AE-ADB50B885A1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問57!$N$4:$N$6</c:f>
              <c:strCache>
                <c:ptCount val="3"/>
                <c:pt idx="0">
                  <c:v>ある</c:v>
                </c:pt>
                <c:pt idx="1">
                  <c:v>ない</c:v>
                </c:pt>
                <c:pt idx="2">
                  <c:v>（無効回答）</c:v>
                </c:pt>
              </c:strCache>
            </c:strRef>
          </c:cat>
          <c:val>
            <c:numRef>
              <c:f>問57!$P$4:$P$6</c:f>
              <c:numCache>
                <c:formatCode>0.0"%"</c:formatCode>
                <c:ptCount val="3"/>
                <c:pt idx="0">
                  <c:v>57.591240875912405</c:v>
                </c:pt>
                <c:pt idx="1">
                  <c:v>41.094890510948908</c:v>
                </c:pt>
                <c:pt idx="2">
                  <c:v>1.3138686131386861</c:v>
                </c:pt>
              </c:numCache>
            </c:numRef>
          </c:val>
          <c:extLst>
            <c:ext xmlns:c16="http://schemas.microsoft.com/office/drawing/2014/chart" uri="{C3380CC4-5D6E-409C-BE32-E72D297353CC}">
              <c16:uniqueId val="{00000006-662C-42E4-99AE-ADB50B885A15}"/>
            </c:ext>
          </c:extLst>
        </c:ser>
        <c:dLbls>
          <c:showLegendKey val="0"/>
          <c:showVal val="0"/>
          <c:showCatName val="0"/>
          <c:showSerName val="0"/>
          <c:showPercent val="0"/>
          <c:showBubbleSize val="0"/>
          <c:showLeaderLines val="1"/>
        </c:dLbls>
        <c:firstSliceAng val="0"/>
      </c:pieChart>
      <c:spPr>
        <a:solidFill>
          <a:schemeClr val="bg1"/>
        </a:soli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2793969849246227"/>
          <c:h val="0.67741935483870963"/>
        </c:manualLayout>
      </c:layout>
      <c:barChart>
        <c:barDir val="bar"/>
        <c:grouping val="percentStacked"/>
        <c:varyColors val="0"/>
        <c:ser>
          <c:idx val="0"/>
          <c:order val="0"/>
          <c:tx>
            <c:strRef>
              <c:f>問58ア年齢層!$T$5</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A4F-4E25-B1B0-8E38C16B16B4}"/>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A4F-4E25-B1B0-8E38C16B16B4}"/>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問58ア年齢層!$S$4</c:f>
              <c:strCache>
                <c:ptCount val="1"/>
                <c:pt idx="0">
                  <c:v>凡例</c:v>
                </c:pt>
              </c:strCache>
            </c:strRef>
          </c:cat>
          <c:val>
            <c:numRef>
              <c:f>問58ア年齢層!$T$4</c:f>
              <c:numCache>
                <c:formatCode>General</c:formatCode>
                <c:ptCount val="1"/>
                <c:pt idx="0">
                  <c:v>1</c:v>
                </c:pt>
              </c:numCache>
            </c:numRef>
          </c:val>
          <c:extLst>
            <c:ext xmlns:c16="http://schemas.microsoft.com/office/drawing/2014/chart" uri="{C3380CC4-5D6E-409C-BE32-E72D297353CC}">
              <c16:uniqueId val="{00000002-6A4F-4E25-B1B0-8E38C16B16B4}"/>
            </c:ext>
          </c:extLst>
        </c:ser>
        <c:ser>
          <c:idx val="1"/>
          <c:order val="1"/>
          <c:tx>
            <c:strRef>
              <c:f>問58ア年齢層!$U$5</c:f>
              <c:strCache>
                <c:ptCount val="1"/>
                <c:pt idx="0">
                  <c:v>知らない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6A4F-4E25-B1B0-8E38C16B16B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問58ア年齢層!$S$4</c:f>
              <c:strCache>
                <c:ptCount val="1"/>
                <c:pt idx="0">
                  <c:v>凡例</c:v>
                </c:pt>
              </c:strCache>
            </c:strRef>
          </c:cat>
          <c:val>
            <c:numRef>
              <c:f>問58ア年齢層!$U$4</c:f>
              <c:numCache>
                <c:formatCode>General</c:formatCode>
                <c:ptCount val="1"/>
                <c:pt idx="0">
                  <c:v>1</c:v>
                </c:pt>
              </c:numCache>
            </c:numRef>
          </c:val>
          <c:extLst>
            <c:ext xmlns:c16="http://schemas.microsoft.com/office/drawing/2014/chart" uri="{C3380CC4-5D6E-409C-BE32-E72D297353CC}">
              <c16:uniqueId val="{00000004-6A4F-4E25-B1B0-8E38C16B16B4}"/>
            </c:ext>
          </c:extLst>
        </c:ser>
        <c:ser>
          <c:idx val="2"/>
          <c:order val="2"/>
          <c:tx>
            <c:strRef>
              <c:f>問58ア年齢層!$V$5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6A4F-4E25-B1B0-8E38C16B16B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問58ア年齢層!$S$4</c:f>
              <c:strCache>
                <c:ptCount val="1"/>
                <c:pt idx="0">
                  <c:v>凡例</c:v>
                </c:pt>
              </c:strCache>
            </c:strRef>
          </c:cat>
          <c:val>
            <c:numRef>
              <c:f>問58ア年齢層!$V$4</c:f>
              <c:numCache>
                <c:formatCode>General</c:formatCode>
                <c:ptCount val="1"/>
                <c:pt idx="0">
                  <c:v>1</c:v>
                </c:pt>
              </c:numCache>
            </c:numRef>
          </c:val>
          <c:extLst>
            <c:ext xmlns:c16="http://schemas.microsoft.com/office/drawing/2014/chart" uri="{C3380CC4-5D6E-409C-BE32-E72D297353CC}">
              <c16:uniqueId val="{00000006-6A4F-4E25-B1B0-8E38C16B16B4}"/>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0.1571232823168453"/>
          <c:w val="0.50178186060075824"/>
          <c:h val="0.76421315800913325"/>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問58ア窓口!$R$4:$R$7</c:f>
              <c:strCache>
                <c:ptCount val="4"/>
                <c:pt idx="0">
                  <c:v>調布警察署</c:v>
                </c:pt>
                <c:pt idx="1">
                  <c:v>子ども家庭支援センターすこやか（国領駅南側）</c:v>
                </c:pt>
                <c:pt idx="2">
                  <c:v>東京都多摩児童相談所</c:v>
                </c:pt>
                <c:pt idx="3">
                  <c:v>（無効回答）</c:v>
                </c:pt>
              </c:strCache>
            </c:strRef>
          </c:cat>
          <c:val>
            <c:numRef>
              <c:f>問58ア窓口!$T$4:$T$7</c:f>
              <c:numCache>
                <c:formatCode>0.0"%"</c:formatCode>
                <c:ptCount val="4"/>
                <c:pt idx="0">
                  <c:v>65.764023210831724</c:v>
                </c:pt>
                <c:pt idx="1">
                  <c:v>54.158607350096709</c:v>
                </c:pt>
                <c:pt idx="2">
                  <c:v>35.20309477756286</c:v>
                </c:pt>
                <c:pt idx="3">
                  <c:v>4.2553191489361701</c:v>
                </c:pt>
              </c:numCache>
            </c:numRef>
          </c:val>
          <c:extLst>
            <c:ext xmlns:c16="http://schemas.microsoft.com/office/drawing/2014/chart" uri="{C3380CC4-5D6E-409C-BE32-E72D297353CC}">
              <c16:uniqueId val="{00000000-D8DA-46C2-8592-F46086C1223F}"/>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max val="80"/>
          <c:min val="0"/>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2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4514-4E20-B52F-0FC0D9CCDCBF}"/>
              </c:ext>
            </c:extLst>
          </c:dPt>
          <c:dPt>
            <c:idx val="1"/>
            <c:bubble3D val="0"/>
            <c:spPr>
              <a:pattFill prst="smGrid">
                <a:fgClr>
                  <a:srgbClr val="FF0000"/>
                </a:fgClr>
                <a:bgClr>
                  <a:schemeClr val="bg1"/>
                </a:bgClr>
              </a:pattFill>
              <a:ln w="9525">
                <a:solidFill>
                  <a:schemeClr val="tx1"/>
                </a:solidFill>
              </a:ln>
              <a:effectLst/>
            </c:spPr>
            <c:extLst>
              <c:ext xmlns:c16="http://schemas.microsoft.com/office/drawing/2014/chart" uri="{C3380CC4-5D6E-409C-BE32-E72D297353CC}">
                <c16:uniqueId val="{00000003-4514-4E20-B52F-0FC0D9CCDCBF}"/>
              </c:ext>
            </c:extLst>
          </c:dPt>
          <c:dPt>
            <c:idx val="2"/>
            <c:bubble3D val="0"/>
            <c:spPr>
              <a:solidFill>
                <a:schemeClr val="bg1"/>
              </a:solidFill>
              <a:ln w="9525">
                <a:solidFill>
                  <a:schemeClr val="tx1"/>
                </a:solidFill>
              </a:ln>
              <a:effectLst/>
            </c:spPr>
            <c:extLst>
              <c:ext xmlns:c16="http://schemas.microsoft.com/office/drawing/2014/chart" uri="{C3380CC4-5D6E-409C-BE32-E72D297353CC}">
                <c16:uniqueId val="{00000005-4514-4E20-B52F-0FC0D9CCDCBF}"/>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4514-4E20-B52F-0FC0D9CCDCBF}"/>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4514-4E20-B52F-0FC0D9CCDCBF}"/>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4514-4E20-B52F-0FC0D9CCDCB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問58イ!$N$4:$N$6</c:f>
              <c:strCache>
                <c:ptCount val="3"/>
                <c:pt idx="0">
                  <c:v>知っている</c:v>
                </c:pt>
                <c:pt idx="1">
                  <c:v>知らない</c:v>
                </c:pt>
                <c:pt idx="2">
                  <c:v>（無効回答）</c:v>
                </c:pt>
              </c:strCache>
            </c:strRef>
          </c:cat>
          <c:val>
            <c:numRef>
              <c:f>問58イ!$P$4:$P$6</c:f>
              <c:numCache>
                <c:formatCode>0.0"%"</c:formatCode>
                <c:ptCount val="3"/>
                <c:pt idx="0">
                  <c:v>30.364963503649633</c:v>
                </c:pt>
                <c:pt idx="1">
                  <c:v>65.547445255474457</c:v>
                </c:pt>
                <c:pt idx="2">
                  <c:v>4.0875912408759127</c:v>
                </c:pt>
              </c:numCache>
            </c:numRef>
          </c:val>
          <c:extLst>
            <c:ext xmlns:c16="http://schemas.microsoft.com/office/drawing/2014/chart" uri="{C3380CC4-5D6E-409C-BE32-E72D297353CC}">
              <c16:uniqueId val="{00000006-4514-4E20-B52F-0FC0D9CCDCB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問58イ年齢層!$T$5</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問58イ年齢層!$S$6:$S$14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問58イ年齢層!$T$6:$T$14</c:f>
              <c:numCache>
                <c:formatCode>0.0</c:formatCode>
                <c:ptCount val="9"/>
                <c:pt idx="0">
                  <c:v>10</c:v>
                </c:pt>
                <c:pt idx="1">
                  <c:v>25.555555555555554</c:v>
                </c:pt>
                <c:pt idx="2">
                  <c:v>20.606060606060606</c:v>
                </c:pt>
                <c:pt idx="3">
                  <c:v>34.433962264150942</c:v>
                </c:pt>
                <c:pt idx="4">
                  <c:v>34.814814814814817</c:v>
                </c:pt>
                <c:pt idx="5">
                  <c:v>34.4</c:v>
                </c:pt>
                <c:pt idx="6">
                  <c:v>31.067961165048541</c:v>
                </c:pt>
                <c:pt idx="7">
                  <c:v>33.720930232558139</c:v>
                </c:pt>
                <c:pt idx="8">
                  <c:v>27.979274611398964</c:v>
                </c:pt>
              </c:numCache>
            </c:numRef>
          </c:val>
          <c:extLst>
            <c:ext xmlns:c16="http://schemas.microsoft.com/office/drawing/2014/chart" uri="{C3380CC4-5D6E-409C-BE32-E72D297353CC}">
              <c16:uniqueId val="{00000000-2D26-44B9-B087-37B5A70FC778}"/>
            </c:ext>
          </c:extLst>
        </c:ser>
        <c:ser>
          <c:idx val="1"/>
          <c:order val="1"/>
          <c:tx>
            <c:strRef>
              <c:f>問58イ年齢層!$U$5</c:f>
              <c:strCache>
                <c:ptCount val="1"/>
                <c:pt idx="0">
                  <c:v>知らない</c:v>
                </c:pt>
              </c:strCache>
            </c:strRef>
          </c:tx>
          <c:spPr>
            <a:pattFill prst="smGrid">
              <a:fgClr>
                <a:schemeClr val="bg1"/>
              </a:fgClr>
              <a:bgClr>
                <a:srgbClr val="FF5050"/>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問58イ年齢層!$S$6:$S$14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問58イ年齢層!$U$6:$U$14</c:f>
              <c:numCache>
                <c:formatCode>0.0</c:formatCode>
                <c:ptCount val="9"/>
                <c:pt idx="0">
                  <c:v>90</c:v>
                </c:pt>
                <c:pt idx="1">
                  <c:v>72.222222222222214</c:v>
                </c:pt>
                <c:pt idx="2">
                  <c:v>77.575757575757578</c:v>
                </c:pt>
                <c:pt idx="3">
                  <c:v>65.094339622641513</c:v>
                </c:pt>
                <c:pt idx="4">
                  <c:v>63.703703703703709</c:v>
                </c:pt>
                <c:pt idx="5">
                  <c:v>64</c:v>
                </c:pt>
                <c:pt idx="6">
                  <c:v>66.019417475728162</c:v>
                </c:pt>
                <c:pt idx="7">
                  <c:v>58.720930232558146</c:v>
                </c:pt>
                <c:pt idx="8">
                  <c:v>59.067357512953365</c:v>
                </c:pt>
              </c:numCache>
            </c:numRef>
          </c:val>
          <c:extLst>
            <c:ext xmlns:c16="http://schemas.microsoft.com/office/drawing/2014/chart" uri="{C3380CC4-5D6E-409C-BE32-E72D297353CC}">
              <c16:uniqueId val="{00000001-2D26-44B9-B087-37B5A70FC778}"/>
            </c:ext>
          </c:extLst>
        </c:ser>
        <c:ser>
          <c:idx val="2"/>
          <c:order val="2"/>
          <c:tx>
            <c:strRef>
              <c:f>問58イ年齢層!$V$5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問58イ年齢層!$S$6:$S$14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問58イ年齢層!$V$6:$V$14</c:f>
              <c:numCache>
                <c:formatCode>0.0</c:formatCode>
                <c:ptCount val="9"/>
                <c:pt idx="0">
                  <c:v>0</c:v>
                </c:pt>
                <c:pt idx="1">
                  <c:v>2.2222222222222223</c:v>
                </c:pt>
                <c:pt idx="2">
                  <c:v>1.8181818181818181</c:v>
                </c:pt>
                <c:pt idx="3">
                  <c:v>0.47169811320754718</c:v>
                </c:pt>
                <c:pt idx="4">
                  <c:v>1.4814814814814816</c:v>
                </c:pt>
                <c:pt idx="5">
                  <c:v>1.6</c:v>
                </c:pt>
                <c:pt idx="6">
                  <c:v>2.912621359223301</c:v>
                </c:pt>
                <c:pt idx="7">
                  <c:v>7.5581395348837201</c:v>
                </c:pt>
                <c:pt idx="8">
                  <c:v>12.953367875647666</c:v>
                </c:pt>
              </c:numCache>
            </c:numRef>
          </c:val>
          <c:extLst>
            <c:ext xmlns:c16="http://schemas.microsoft.com/office/drawing/2014/chart" uri="{C3380CC4-5D6E-409C-BE32-E72D297353CC}">
              <c16:uniqueId val="{00000002-2D26-44B9-B087-37B5A70FC778}"/>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2793969849246227"/>
          <c:h val="0.67741935483870963"/>
        </c:manualLayout>
      </c:layout>
      <c:barChart>
        <c:barDir val="bar"/>
        <c:grouping val="percentStacked"/>
        <c:varyColors val="0"/>
        <c:ser>
          <c:idx val="0"/>
          <c:order val="0"/>
          <c:tx>
            <c:strRef>
              <c:f>問58イ年齢層!$T$5</c:f>
              <c:strCache>
                <c:ptCount val="1"/>
                <c:pt idx="0">
                  <c:v>知っている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6522-418E-B888-34D95A675006}"/>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522-418E-B888-34D95A675006}"/>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問58イ年齢層!$S$4</c:f>
              <c:strCache>
                <c:ptCount val="1"/>
                <c:pt idx="0">
                  <c:v>凡例</c:v>
                </c:pt>
              </c:strCache>
            </c:strRef>
          </c:cat>
          <c:val>
            <c:numRef>
              <c:f>問58イ年齢層!$T$4</c:f>
              <c:numCache>
                <c:formatCode>General</c:formatCode>
                <c:ptCount val="1"/>
                <c:pt idx="0">
                  <c:v>1</c:v>
                </c:pt>
              </c:numCache>
            </c:numRef>
          </c:val>
          <c:extLst>
            <c:ext xmlns:c16="http://schemas.microsoft.com/office/drawing/2014/chart" uri="{C3380CC4-5D6E-409C-BE32-E72D297353CC}">
              <c16:uniqueId val="{00000002-6522-418E-B888-34D95A675006}"/>
            </c:ext>
          </c:extLst>
        </c:ser>
        <c:ser>
          <c:idx val="1"/>
          <c:order val="1"/>
          <c:tx>
            <c:strRef>
              <c:f>問58イ年齢層!$U$5</c:f>
              <c:strCache>
                <c:ptCount val="1"/>
                <c:pt idx="0">
                  <c:v>知らない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6522-418E-B888-34D95A67500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問58イ年齢層!$S$4</c:f>
              <c:strCache>
                <c:ptCount val="1"/>
                <c:pt idx="0">
                  <c:v>凡例</c:v>
                </c:pt>
              </c:strCache>
            </c:strRef>
          </c:cat>
          <c:val>
            <c:numRef>
              <c:f>問58イ年齢層!$U$4</c:f>
              <c:numCache>
                <c:formatCode>General</c:formatCode>
                <c:ptCount val="1"/>
                <c:pt idx="0">
                  <c:v>1</c:v>
                </c:pt>
              </c:numCache>
            </c:numRef>
          </c:val>
          <c:extLst>
            <c:ext xmlns:c16="http://schemas.microsoft.com/office/drawing/2014/chart" uri="{C3380CC4-5D6E-409C-BE32-E72D297353CC}">
              <c16:uniqueId val="{00000004-6522-418E-B888-34D95A675006}"/>
            </c:ext>
          </c:extLst>
        </c:ser>
        <c:ser>
          <c:idx val="2"/>
          <c:order val="2"/>
          <c:tx>
            <c:strRef>
              <c:f>問58イ年齢層!$V$5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6522-418E-B888-34D95A675006}"/>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問58イ年齢層!$S$4</c:f>
              <c:strCache>
                <c:ptCount val="1"/>
                <c:pt idx="0">
                  <c:v>凡例</c:v>
                </c:pt>
              </c:strCache>
            </c:strRef>
          </c:cat>
          <c:val>
            <c:numRef>
              <c:f>問58イ年齢層!$V$4</c:f>
              <c:numCache>
                <c:formatCode>General</c:formatCode>
                <c:ptCount val="1"/>
                <c:pt idx="0">
                  <c:v>1</c:v>
                </c:pt>
              </c:numCache>
            </c:numRef>
          </c:val>
          <c:extLst>
            <c:ext xmlns:c16="http://schemas.microsoft.com/office/drawing/2014/chart" uri="{C3380CC4-5D6E-409C-BE32-E72D297353CC}">
              <c16:uniqueId val="{00000006-6522-418E-B888-34D95A675006}"/>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8.9628436694172517E-2"/>
          <c:w val="0.50178186060075824"/>
          <c:h val="0.87006749099919622"/>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問58イ窓口!$R$4:$R$13</c:f>
              <c:strCache>
                <c:ptCount val="10"/>
                <c:pt idx="0">
                  <c:v>調布警察署</c:v>
                </c:pt>
                <c:pt idx="1">
                  <c:v>市役所各相談窓口</c:v>
                </c:pt>
                <c:pt idx="2">
                  <c:v>調布市男女共同参画推進センター（国領駅北側 市民プラザあくろす内）</c:v>
                </c:pt>
                <c:pt idx="3">
                  <c:v>法テラス</c:v>
                </c:pt>
                <c:pt idx="4">
                  <c:v>弁護士</c:v>
                </c:pt>
                <c:pt idx="5">
                  <c:v>民間シェルター</c:v>
                </c:pt>
                <c:pt idx="6">
                  <c:v>東京都女性相談センター</c:v>
                </c:pt>
                <c:pt idx="7">
                  <c:v>東京ウィメンズプラザ</c:v>
                </c:pt>
                <c:pt idx="8">
                  <c:v>その他窓口</c:v>
                </c:pt>
                <c:pt idx="9">
                  <c:v>（無効回答）</c:v>
                </c:pt>
              </c:strCache>
            </c:strRef>
          </c:cat>
          <c:val>
            <c:numRef>
              <c:f>問58イ窓口!$T$4:$T$13</c:f>
              <c:numCache>
                <c:formatCode>0.0"%"</c:formatCode>
                <c:ptCount val="10"/>
                <c:pt idx="0">
                  <c:v>74.038461538461547</c:v>
                </c:pt>
                <c:pt idx="1">
                  <c:v>50.480769230769226</c:v>
                </c:pt>
                <c:pt idx="2">
                  <c:v>28.365384615384613</c:v>
                </c:pt>
                <c:pt idx="3">
                  <c:v>22.115384615384613</c:v>
                </c:pt>
                <c:pt idx="4">
                  <c:v>21.634615384615387</c:v>
                </c:pt>
                <c:pt idx="5">
                  <c:v>16.826923076923077</c:v>
                </c:pt>
                <c:pt idx="6">
                  <c:v>15.625</c:v>
                </c:pt>
                <c:pt idx="7">
                  <c:v>11.057692307692307</c:v>
                </c:pt>
                <c:pt idx="8">
                  <c:v>0.24038461538461539</c:v>
                </c:pt>
                <c:pt idx="9">
                  <c:v>2.6442307692307692</c:v>
                </c:pt>
              </c:numCache>
            </c:numRef>
          </c:val>
          <c:extLst>
            <c:ext xmlns:c16="http://schemas.microsoft.com/office/drawing/2014/chart" uri="{C3380CC4-5D6E-409C-BE32-E72D297353CC}">
              <c16:uniqueId val="{00000000-3B90-449B-9FA7-8FA96366D69C}"/>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2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1611-45EF-82CD-178837DA4531}"/>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1611-45EF-82CD-178837DA4531}"/>
              </c:ext>
            </c:extLst>
          </c:dPt>
          <c:dPt>
            <c:idx val="2"/>
            <c:bubble3D val="0"/>
            <c:spPr>
              <a:pattFill prst="smGrid">
                <a:fgClr>
                  <a:srgbClr val="FF9999"/>
                </a:fgClr>
                <a:bgClr>
                  <a:schemeClr val="bg1"/>
                </a:bgClr>
              </a:pattFill>
              <a:ln w="9525">
                <a:solidFill>
                  <a:schemeClr val="tx1"/>
                </a:solidFill>
              </a:ln>
              <a:effectLst/>
            </c:spPr>
            <c:extLst>
              <c:ext xmlns:c16="http://schemas.microsoft.com/office/drawing/2014/chart" uri="{C3380CC4-5D6E-409C-BE32-E72D297353CC}">
                <c16:uniqueId val="{00000005-1611-45EF-82CD-178837DA4531}"/>
              </c:ext>
            </c:extLst>
          </c:dPt>
          <c:dPt>
            <c:idx val="3"/>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7-1611-45EF-82CD-178837DA4531}"/>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1611-45EF-82CD-178837DA4531}"/>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1611-45EF-82CD-178837DA4531}"/>
                </c:ext>
              </c:extLst>
            </c:dLbl>
            <c:dLbl>
              <c:idx val="1"/>
              <c:layout>
                <c:manualLayout>
                  <c:x val="1.0663254425250587E-2"/>
                  <c:y val="6.1491160645657184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D68C86B2-D2EB-4FAB-AA1C-76233D257379}"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3B1A73EF-8A11-4E94-AE70-C4FF13615632}"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236502586888731"/>
                      <c:h val="0.13425570074301818"/>
                    </c:manualLayout>
                  </c15:layout>
                  <c15:dlblFieldTable/>
                  <c15:showDataLabelsRange val="0"/>
                </c:ext>
                <c:ext xmlns:c16="http://schemas.microsoft.com/office/drawing/2014/chart" uri="{C3380CC4-5D6E-409C-BE32-E72D297353CC}">
                  <c16:uniqueId val="{00000003-1611-45EF-82CD-178837DA4531}"/>
                </c:ext>
              </c:extLst>
            </c:dLbl>
            <c:dLbl>
              <c:idx val="2"/>
              <c:layout>
                <c:manualLayout>
                  <c:x val="-0.12049485896796491"/>
                  <c:y val="4.9961568024596455E-2"/>
                </c:manualLayout>
              </c:layout>
              <c:tx>
                <c:rich>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7AAF34C2-65F3-4908-A127-8CBF745FC765}"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938A4451-4594-45F8-8425-F5A999770AE3}"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530381878848632"/>
                      <c:h val="0.14962849090443248"/>
                    </c:manualLayout>
                  </c15:layout>
                  <c15:dlblFieldTable/>
                  <c15:showDataLabelsRange val="0"/>
                </c:ext>
                <c:ext xmlns:c16="http://schemas.microsoft.com/office/drawing/2014/chart" uri="{C3380CC4-5D6E-409C-BE32-E72D297353CC}">
                  <c16:uniqueId val="{00000005-1611-45EF-82CD-178837DA4531}"/>
                </c:ext>
              </c:extLst>
            </c:dLbl>
            <c:dLbl>
              <c:idx val="3"/>
              <c:layout>
                <c:manualLayout>
                  <c:x val="-3.4122414160801841E-2"/>
                  <c:y val="-7.4301819113502435E-2"/>
                </c:manualLayout>
              </c:layout>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1611-45EF-82CD-178837DA4531}"/>
                </c:ext>
              </c:extLst>
            </c:dLbl>
            <c:dLbl>
              <c:idx val="4"/>
              <c:layout>
                <c:manualLayout>
                  <c:x val="0.10663254425250579"/>
                  <c:y val="-6.6615424032795287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1611-45EF-82CD-178837DA4531}"/>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問59!$N$4:$N$8</c:f>
              <c:strCache>
                <c:ptCount val="5"/>
                <c:pt idx="0">
                  <c:v>そう思う</c:v>
                </c:pt>
                <c:pt idx="1">
                  <c:v>どちらかといえば
そう思う</c:v>
                </c:pt>
                <c:pt idx="2">
                  <c:v>どちらかといえば
そう思わない</c:v>
                </c:pt>
                <c:pt idx="3">
                  <c:v>そう思わない</c:v>
                </c:pt>
                <c:pt idx="4">
                  <c:v>（無効回答）</c:v>
                </c:pt>
              </c:strCache>
            </c:strRef>
          </c:cat>
          <c:val>
            <c:numRef>
              <c:f>問59!$P$4:$P$8</c:f>
              <c:numCache>
                <c:formatCode>0.0"%"</c:formatCode>
                <c:ptCount val="5"/>
                <c:pt idx="0">
                  <c:v>73.284671532846716</c:v>
                </c:pt>
                <c:pt idx="1">
                  <c:v>22.335766423357665</c:v>
                </c:pt>
                <c:pt idx="2">
                  <c:v>1.824817518248175</c:v>
                </c:pt>
                <c:pt idx="3">
                  <c:v>0.94890510948905105</c:v>
                </c:pt>
                <c:pt idx="4">
                  <c:v>1.6058394160583942</c:v>
                </c:pt>
              </c:numCache>
            </c:numRef>
          </c:val>
          <c:extLst>
            <c:ext xmlns:c16="http://schemas.microsoft.com/office/drawing/2014/chart" uri="{C3380CC4-5D6E-409C-BE32-E72D297353CC}">
              <c16:uniqueId val="{0000000A-1611-45EF-82CD-178837DA453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099387014825394"/>
          <c:w val="0.74166005768331478"/>
          <c:h val="0.75008219478183202"/>
        </c:manualLayout>
      </c:layout>
      <c:barChart>
        <c:barDir val="bar"/>
        <c:grouping val="percentStacked"/>
        <c:varyColors val="0"/>
        <c:ser>
          <c:idx val="0"/>
          <c:order val="0"/>
          <c:tx>
            <c:strRef>
              <c:f>問59経年!$T$5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問59経年!$S$7:$S$12</c:f>
              <c:strCache>
                <c:ptCount val="6"/>
                <c:pt idx="0">
                  <c:v>R２(n=1,378)</c:v>
                </c:pt>
                <c:pt idx="1">
                  <c:v>R3(n=1,105)</c:v>
                </c:pt>
                <c:pt idx="2">
                  <c:v>R4(n=1,193)</c:v>
                </c:pt>
                <c:pt idx="3">
                  <c:v>R5(n=1,211)</c:v>
                </c:pt>
                <c:pt idx="4">
                  <c:v>R６(n=1,210)</c:v>
                </c:pt>
                <c:pt idx="5">
                  <c:v>R７(n=1,370)</c:v>
                </c:pt>
              </c:strCache>
            </c:strRef>
          </c:cat>
          <c:val>
            <c:numRef>
              <c:f>問59経年!$T$7:$T$12</c:f>
              <c:numCache>
                <c:formatCode>0.0</c:formatCode>
                <c:ptCount val="6"/>
                <c:pt idx="0">
                  <c:v>70.464441219158203</c:v>
                </c:pt>
                <c:pt idx="1">
                  <c:v>69.400000000000006</c:v>
                </c:pt>
                <c:pt idx="2">
                  <c:v>71.8</c:v>
                </c:pt>
                <c:pt idx="3">
                  <c:v>72.900000000000006</c:v>
                </c:pt>
                <c:pt idx="4">
                  <c:v>73.7</c:v>
                </c:pt>
                <c:pt idx="5">
                  <c:v>73.284671532846716</c:v>
                </c:pt>
              </c:numCache>
            </c:numRef>
          </c:val>
          <c:extLst>
            <c:ext xmlns:c16="http://schemas.microsoft.com/office/drawing/2014/chart" uri="{C3380CC4-5D6E-409C-BE32-E72D297353CC}">
              <c16:uniqueId val="{00000000-37FC-4CA0-9795-9D226C39CF5F}"/>
            </c:ext>
          </c:extLst>
        </c:ser>
        <c:ser>
          <c:idx val="1"/>
          <c:order val="1"/>
          <c:tx>
            <c:strRef>
              <c:f>問59経年!$U$5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問59経年!$S$7:$S$12</c:f>
              <c:strCache>
                <c:ptCount val="6"/>
                <c:pt idx="0">
                  <c:v>R２(n=1,378)</c:v>
                </c:pt>
                <c:pt idx="1">
                  <c:v>R3(n=1,105)</c:v>
                </c:pt>
                <c:pt idx="2">
                  <c:v>R4(n=1,193)</c:v>
                </c:pt>
                <c:pt idx="3">
                  <c:v>R5(n=1,211)</c:v>
                </c:pt>
                <c:pt idx="4">
                  <c:v>R６(n=1,210)</c:v>
                </c:pt>
                <c:pt idx="5">
                  <c:v>R７(n=1,370)</c:v>
                </c:pt>
              </c:strCache>
            </c:strRef>
          </c:cat>
          <c:val>
            <c:numRef>
              <c:f>問59経年!$U$7:$U$12</c:f>
              <c:numCache>
                <c:formatCode>0.0</c:formatCode>
                <c:ptCount val="6"/>
                <c:pt idx="0">
                  <c:v>24.600870827285924</c:v>
                </c:pt>
                <c:pt idx="1">
                  <c:v>25.3</c:v>
                </c:pt>
                <c:pt idx="2">
                  <c:v>22.2</c:v>
                </c:pt>
                <c:pt idx="3">
                  <c:v>23.6</c:v>
                </c:pt>
                <c:pt idx="4">
                  <c:v>22.8</c:v>
                </c:pt>
                <c:pt idx="5">
                  <c:v>22.335766423357665</c:v>
                </c:pt>
              </c:numCache>
            </c:numRef>
          </c:val>
          <c:extLst>
            <c:ext xmlns:c16="http://schemas.microsoft.com/office/drawing/2014/chart" uri="{C3380CC4-5D6E-409C-BE32-E72D297353CC}">
              <c16:uniqueId val="{00000001-37FC-4CA0-9795-9D226C39CF5F}"/>
            </c:ext>
          </c:extLst>
        </c:ser>
        <c:ser>
          <c:idx val="2"/>
          <c:order val="2"/>
          <c:tx>
            <c:strRef>
              <c:f>問59経年!$V$5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問59経年!$S$7:$S$12</c:f>
              <c:strCache>
                <c:ptCount val="6"/>
                <c:pt idx="0">
                  <c:v>R２(n=1,378)</c:v>
                </c:pt>
                <c:pt idx="1">
                  <c:v>R3(n=1,105)</c:v>
                </c:pt>
                <c:pt idx="2">
                  <c:v>R4(n=1,193)</c:v>
                </c:pt>
                <c:pt idx="3">
                  <c:v>R5(n=1,211)</c:v>
                </c:pt>
                <c:pt idx="4">
                  <c:v>R６(n=1,210)</c:v>
                </c:pt>
                <c:pt idx="5">
                  <c:v>R７(n=1,370)</c:v>
                </c:pt>
              </c:strCache>
            </c:strRef>
          </c:cat>
          <c:val>
            <c:numRef>
              <c:f>問59経年!$V$7:$V$12</c:f>
              <c:numCache>
                <c:formatCode>0.0</c:formatCode>
                <c:ptCount val="6"/>
                <c:pt idx="0">
                  <c:v>1.6690856313497822</c:v>
                </c:pt>
                <c:pt idx="1">
                  <c:v>1.3</c:v>
                </c:pt>
                <c:pt idx="2">
                  <c:v>2.5</c:v>
                </c:pt>
                <c:pt idx="3">
                  <c:v>1.1000000000000001</c:v>
                </c:pt>
                <c:pt idx="4">
                  <c:v>1.4</c:v>
                </c:pt>
                <c:pt idx="5">
                  <c:v>1.824817518248175</c:v>
                </c:pt>
              </c:numCache>
            </c:numRef>
          </c:val>
          <c:extLst>
            <c:ext xmlns:c16="http://schemas.microsoft.com/office/drawing/2014/chart" uri="{C3380CC4-5D6E-409C-BE32-E72D297353CC}">
              <c16:uniqueId val="{00000002-37FC-4CA0-9795-9D226C39CF5F}"/>
            </c:ext>
          </c:extLst>
        </c:ser>
        <c:ser>
          <c:idx val="3"/>
          <c:order val="3"/>
          <c:tx>
            <c:strRef>
              <c:f>問59経年!$W$5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dLbl>
              <c:idx val="0"/>
              <c:layout>
                <c:manualLayout>
                  <c:x val="-2.0781434272814782E-16"/>
                  <c:y val="-5.359798939818435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FC-4CA0-9795-9D226C39CF5F}"/>
                </c:ext>
              </c:extLst>
            </c:dLbl>
            <c:dLbl>
              <c:idx val="1"/>
              <c:layout>
                <c:manualLayout>
                  <c:x val="0"/>
                  <c:y val="-6.02999368168942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FC-4CA0-9795-9D226C39CF5F}"/>
                </c:ext>
              </c:extLst>
            </c:dLbl>
            <c:dLbl>
              <c:idx val="2"/>
              <c:layout>
                <c:manualLayout>
                  <c:x val="0"/>
                  <c:y val="-6.02999368168942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FC-4CA0-9795-9D226C39CF5F}"/>
                </c:ext>
              </c:extLst>
            </c:dLbl>
            <c:dLbl>
              <c:idx val="3"/>
              <c:layout>
                <c:manualLayout>
                  <c:x val="-1.4169323414807982E-3"/>
                  <c:y val="-5.8064957580072976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6-37FC-4CA0-9795-9D226C39CF5F}"/>
                </c:ext>
              </c:extLst>
            </c:dLbl>
            <c:dLbl>
              <c:idx val="4"/>
              <c:layout>
                <c:manualLayout>
                  <c:x val="0"/>
                  <c:y val="-5.583191323791605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7FC-4CA0-9795-9D226C39CF5F}"/>
                </c:ext>
              </c:extLst>
            </c:dLbl>
            <c:dLbl>
              <c:idx val="5"/>
              <c:layout>
                <c:manualLayout>
                  <c:x val="1.4169323414807982E-3"/>
                  <c:y val="-4.24208617113308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7FC-4CA0-9795-9D226C39CF5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問59経年!$S$7:$S$12</c:f>
              <c:strCache>
                <c:ptCount val="6"/>
                <c:pt idx="0">
                  <c:v>R２(n=1,378)</c:v>
                </c:pt>
                <c:pt idx="1">
                  <c:v>R3(n=1,105)</c:v>
                </c:pt>
                <c:pt idx="2">
                  <c:v>R4(n=1,193)</c:v>
                </c:pt>
                <c:pt idx="3">
                  <c:v>R5(n=1,211)</c:v>
                </c:pt>
                <c:pt idx="4">
                  <c:v>R６(n=1,210)</c:v>
                </c:pt>
                <c:pt idx="5">
                  <c:v>R７(n=1,370)</c:v>
                </c:pt>
              </c:strCache>
            </c:strRef>
          </c:cat>
          <c:val>
            <c:numRef>
              <c:f>問59経年!$W$7:$W$12</c:f>
              <c:numCache>
                <c:formatCode>0.0</c:formatCode>
                <c:ptCount val="6"/>
                <c:pt idx="0">
                  <c:v>1.2336719883889695</c:v>
                </c:pt>
                <c:pt idx="1">
                  <c:v>1.2</c:v>
                </c:pt>
                <c:pt idx="2">
                  <c:v>1.1000000000000001</c:v>
                </c:pt>
                <c:pt idx="3">
                  <c:v>0.7</c:v>
                </c:pt>
                <c:pt idx="4">
                  <c:v>1</c:v>
                </c:pt>
                <c:pt idx="5">
                  <c:v>0.94890510948905105</c:v>
                </c:pt>
              </c:numCache>
            </c:numRef>
          </c:val>
          <c:extLst>
            <c:ext xmlns:c16="http://schemas.microsoft.com/office/drawing/2014/chart" uri="{C3380CC4-5D6E-409C-BE32-E72D297353CC}">
              <c16:uniqueId val="{00000009-37FC-4CA0-9795-9D226C39CF5F}"/>
            </c:ext>
          </c:extLst>
        </c:ser>
        <c:ser>
          <c:idx val="4"/>
          <c:order val="4"/>
          <c:tx>
            <c:strRef>
              <c:f>問59経年!$X$5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solidFill>
                      <a:round/>
                    </a:ln>
                    <a:effectLst/>
                  </c:spPr>
                </c15:leaderLines>
              </c:ext>
            </c:extLst>
          </c:dLbls>
          <c:cat>
            <c:strRef>
              <c:f>問59経年!$S$7:$S$12</c:f>
              <c:strCache>
                <c:ptCount val="6"/>
                <c:pt idx="0">
                  <c:v>R２(n=1,378)</c:v>
                </c:pt>
                <c:pt idx="1">
                  <c:v>R3(n=1,105)</c:v>
                </c:pt>
                <c:pt idx="2">
                  <c:v>R4(n=1,193)</c:v>
                </c:pt>
                <c:pt idx="3">
                  <c:v>R5(n=1,211)</c:v>
                </c:pt>
                <c:pt idx="4">
                  <c:v>R６(n=1,210)</c:v>
                </c:pt>
                <c:pt idx="5">
                  <c:v>R７(n=1,370)</c:v>
                </c:pt>
              </c:strCache>
            </c:strRef>
          </c:cat>
          <c:val>
            <c:numRef>
              <c:f>問59経年!$X$7:$X$12</c:f>
              <c:numCache>
                <c:formatCode>0.0</c:formatCode>
                <c:ptCount val="6"/>
                <c:pt idx="0">
                  <c:v>2.0319303338171264</c:v>
                </c:pt>
                <c:pt idx="1">
                  <c:v>2.8</c:v>
                </c:pt>
                <c:pt idx="2">
                  <c:v>2.2999999999999998</c:v>
                </c:pt>
                <c:pt idx="3">
                  <c:v>1.7</c:v>
                </c:pt>
                <c:pt idx="4">
                  <c:v>1.1000000000000001</c:v>
                </c:pt>
                <c:pt idx="5">
                  <c:v>1.6058394160583942</c:v>
                </c:pt>
              </c:numCache>
            </c:numRef>
          </c:val>
          <c:extLst>
            <c:ext xmlns:c16="http://schemas.microsoft.com/office/drawing/2014/chart" uri="{C3380CC4-5D6E-409C-BE32-E72D297353CC}">
              <c16:uniqueId val="{0000000A-37FC-4CA0-9795-9D226C39CF5F}"/>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7.7508833671077929E-2"/>
          <c:w val="0.92295851091701642"/>
          <c:h val="0.8440866623869886"/>
        </c:manualLayout>
      </c:layout>
      <c:barChart>
        <c:barDir val="bar"/>
        <c:grouping val="percentStacked"/>
        <c:varyColors val="0"/>
        <c:ser>
          <c:idx val="0"/>
          <c:order val="0"/>
          <c:tx>
            <c:strRef>
              <c:f>問59経年!$T$5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0D6E-47A7-A52A-41F644AB46C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D6E-47A7-A52A-41F644AB46C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問59経年!$S$4</c:f>
              <c:strCache>
                <c:ptCount val="1"/>
                <c:pt idx="0">
                  <c:v>凡例</c:v>
                </c:pt>
              </c:strCache>
            </c:strRef>
          </c:cat>
          <c:val>
            <c:numRef>
              <c:f>問59経年!$T$4</c:f>
              <c:numCache>
                <c:formatCode>General</c:formatCode>
                <c:ptCount val="1"/>
                <c:pt idx="0">
                  <c:v>1</c:v>
                </c:pt>
              </c:numCache>
            </c:numRef>
          </c:val>
          <c:extLst>
            <c:ext xmlns:c16="http://schemas.microsoft.com/office/drawing/2014/chart" uri="{C3380CC4-5D6E-409C-BE32-E72D297353CC}">
              <c16:uniqueId val="{00000002-0D6E-47A7-A52A-41F644AB46C1}"/>
            </c:ext>
          </c:extLst>
        </c:ser>
        <c:ser>
          <c:idx val="1"/>
          <c:order val="1"/>
          <c:tx>
            <c:strRef>
              <c:f>問59経年!$U$5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0D6E-47A7-A52A-41F644AB46C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問59経年!$S$4</c:f>
              <c:strCache>
                <c:ptCount val="1"/>
                <c:pt idx="0">
                  <c:v>凡例</c:v>
                </c:pt>
              </c:strCache>
            </c:strRef>
          </c:cat>
          <c:val>
            <c:numRef>
              <c:f>問59経年!$U$4</c:f>
              <c:numCache>
                <c:formatCode>General</c:formatCode>
                <c:ptCount val="1"/>
                <c:pt idx="0">
                  <c:v>1</c:v>
                </c:pt>
              </c:numCache>
            </c:numRef>
          </c:val>
          <c:extLst>
            <c:ext xmlns:c16="http://schemas.microsoft.com/office/drawing/2014/chart" uri="{C3380CC4-5D6E-409C-BE32-E72D297353CC}">
              <c16:uniqueId val="{00000004-0D6E-47A7-A52A-41F644AB46C1}"/>
            </c:ext>
          </c:extLst>
        </c:ser>
        <c:ser>
          <c:idx val="2"/>
          <c:order val="2"/>
          <c:tx>
            <c:strRef>
              <c:f>問59経年!$V$5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0D6E-47A7-A52A-41F644AB46C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問59経年!$S$4</c:f>
              <c:strCache>
                <c:ptCount val="1"/>
                <c:pt idx="0">
                  <c:v>凡例</c:v>
                </c:pt>
              </c:strCache>
            </c:strRef>
          </c:cat>
          <c:val>
            <c:numRef>
              <c:f>問59経年!$V$4</c:f>
              <c:numCache>
                <c:formatCode>General</c:formatCode>
                <c:ptCount val="1"/>
                <c:pt idx="0">
                  <c:v>1</c:v>
                </c:pt>
              </c:numCache>
            </c:numRef>
          </c:val>
          <c:extLst>
            <c:ext xmlns:c16="http://schemas.microsoft.com/office/drawing/2014/chart" uri="{C3380CC4-5D6E-409C-BE32-E72D297353CC}">
              <c16:uniqueId val="{00000007-0D6E-47A7-A52A-41F644AB46C1}"/>
            </c:ext>
          </c:extLst>
        </c:ser>
        <c:ser>
          <c:idx val="3"/>
          <c:order val="3"/>
          <c:tx>
            <c:strRef>
              <c:f>問59経年!$W$5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問59経年!$S$4</c:f>
              <c:strCache>
                <c:ptCount val="1"/>
                <c:pt idx="0">
                  <c:v>凡例</c:v>
                </c:pt>
              </c:strCache>
            </c:strRef>
          </c:cat>
          <c:val>
            <c:numRef>
              <c:f>問59経年!$W$4</c:f>
              <c:numCache>
                <c:formatCode>General</c:formatCode>
                <c:ptCount val="1"/>
                <c:pt idx="0">
                  <c:v>1</c:v>
                </c:pt>
              </c:numCache>
            </c:numRef>
          </c:val>
          <c:extLst>
            <c:ext xmlns:c16="http://schemas.microsoft.com/office/drawing/2014/chart" uri="{C3380CC4-5D6E-409C-BE32-E72D297353CC}">
              <c16:uniqueId val="{00000008-0D6E-47A7-A52A-41F644AB46C1}"/>
            </c:ext>
          </c:extLst>
        </c:ser>
        <c:ser>
          <c:idx val="4"/>
          <c:order val="4"/>
          <c:tx>
            <c:strRef>
              <c:f>問59経年!$X$5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0D6E-47A7-A52A-41F644AB46C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問59経年!$S$4</c:f>
              <c:strCache>
                <c:ptCount val="1"/>
                <c:pt idx="0">
                  <c:v>凡例</c:v>
                </c:pt>
              </c:strCache>
            </c:strRef>
          </c:cat>
          <c:val>
            <c:numRef>
              <c:f>問59経年!$X$4</c:f>
              <c:numCache>
                <c:formatCode>General</c:formatCode>
                <c:ptCount val="1"/>
                <c:pt idx="0">
                  <c:v>1</c:v>
                </c:pt>
              </c:numCache>
            </c:numRef>
          </c:val>
          <c:extLst>
            <c:ext xmlns:c16="http://schemas.microsoft.com/office/drawing/2014/chart" uri="{C3380CC4-5D6E-409C-BE32-E72D297353CC}">
              <c16:uniqueId val="{0000000B-0D6E-47A7-A52A-41F644AB46C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3388102851541499"/>
          <c:w val="0.74166005768331478"/>
          <c:h val="0.59938940263800533"/>
        </c:manualLayout>
      </c:layout>
      <c:barChart>
        <c:barDir val="bar"/>
        <c:grouping val="percentStacked"/>
        <c:varyColors val="0"/>
        <c:ser>
          <c:idx val="0"/>
          <c:order val="0"/>
          <c:tx>
            <c:strRef>
              <c:f>問59性別!$T$5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問59性別!$S$6:$S$8</c:f>
              <c:strCache>
                <c:ptCount val="3"/>
                <c:pt idx="0">
                  <c:v>男性(n=574)</c:v>
                </c:pt>
                <c:pt idx="1">
                  <c:v>女性(n=777)</c:v>
                </c:pt>
                <c:pt idx="2">
                  <c:v>その他(n=6)</c:v>
                </c:pt>
              </c:strCache>
            </c:strRef>
          </c:cat>
          <c:val>
            <c:numRef>
              <c:f>問59性別!$T$6:$T$8</c:f>
              <c:numCache>
                <c:formatCode>0.0</c:formatCode>
                <c:ptCount val="3"/>
                <c:pt idx="0">
                  <c:v>67.42160278745645</c:v>
                </c:pt>
                <c:pt idx="1">
                  <c:v>77.863577863577859</c:v>
                </c:pt>
                <c:pt idx="2">
                  <c:v>50</c:v>
                </c:pt>
              </c:numCache>
            </c:numRef>
          </c:val>
          <c:extLst>
            <c:ext xmlns:c16="http://schemas.microsoft.com/office/drawing/2014/chart" uri="{C3380CC4-5D6E-409C-BE32-E72D297353CC}">
              <c16:uniqueId val="{00000000-81C7-42BD-B61C-8AF5FF04A14F}"/>
            </c:ext>
          </c:extLst>
        </c:ser>
        <c:ser>
          <c:idx val="1"/>
          <c:order val="1"/>
          <c:tx>
            <c:strRef>
              <c:f>問59性別!$U$5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問59性別!$S$6:$S$8</c:f>
              <c:strCache>
                <c:ptCount val="3"/>
                <c:pt idx="0">
                  <c:v>男性(n=574)</c:v>
                </c:pt>
                <c:pt idx="1">
                  <c:v>女性(n=777)</c:v>
                </c:pt>
                <c:pt idx="2">
                  <c:v>その他(n=6)</c:v>
                </c:pt>
              </c:strCache>
            </c:strRef>
          </c:cat>
          <c:val>
            <c:numRef>
              <c:f>問59性別!$U$6:$U$8</c:f>
              <c:numCache>
                <c:formatCode>0.0</c:formatCode>
                <c:ptCount val="3"/>
                <c:pt idx="0">
                  <c:v>26.132404181184672</c:v>
                </c:pt>
                <c:pt idx="1">
                  <c:v>19.433719433719435</c:v>
                </c:pt>
                <c:pt idx="2">
                  <c:v>50</c:v>
                </c:pt>
              </c:numCache>
            </c:numRef>
          </c:val>
          <c:extLst>
            <c:ext xmlns:c16="http://schemas.microsoft.com/office/drawing/2014/chart" uri="{C3380CC4-5D6E-409C-BE32-E72D297353CC}">
              <c16:uniqueId val="{00000001-81C7-42BD-B61C-8AF5FF04A14F}"/>
            </c:ext>
          </c:extLst>
        </c:ser>
        <c:ser>
          <c:idx val="2"/>
          <c:order val="2"/>
          <c:tx>
            <c:strRef>
              <c:f>問59性別!$V$5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dLbl>
              <c:idx val="2"/>
              <c:layout>
                <c:manualLayout>
                  <c:x val="-3.6522602581159823E-2"/>
                  <c:y val="-8.226034377408761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0FC-4AFD-A9B4-974463290DF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問59性別!$S$6:$S$8</c:f>
              <c:strCache>
                <c:ptCount val="3"/>
                <c:pt idx="0">
                  <c:v>男性(n=574)</c:v>
                </c:pt>
                <c:pt idx="1">
                  <c:v>女性(n=777)</c:v>
                </c:pt>
                <c:pt idx="2">
                  <c:v>その他(n=6)</c:v>
                </c:pt>
              </c:strCache>
            </c:strRef>
          </c:cat>
          <c:val>
            <c:numRef>
              <c:f>問59性別!$V$6:$V$8</c:f>
              <c:numCache>
                <c:formatCode>0.0</c:formatCode>
                <c:ptCount val="3"/>
                <c:pt idx="0">
                  <c:v>2.9616724738675959</c:v>
                </c:pt>
                <c:pt idx="1">
                  <c:v>1.0296010296010296</c:v>
                </c:pt>
                <c:pt idx="2">
                  <c:v>0</c:v>
                </c:pt>
              </c:numCache>
            </c:numRef>
          </c:val>
          <c:extLst>
            <c:ext xmlns:c16="http://schemas.microsoft.com/office/drawing/2014/chart" uri="{C3380CC4-5D6E-409C-BE32-E72D297353CC}">
              <c16:uniqueId val="{00000002-81C7-42BD-B61C-8AF5FF04A14F}"/>
            </c:ext>
          </c:extLst>
        </c:ser>
        <c:ser>
          <c:idx val="3"/>
          <c:order val="3"/>
          <c:tx>
            <c:strRef>
              <c:f>問59性別!$W$5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dLbl>
              <c:idx val="0"/>
              <c:layout>
                <c:manualLayout>
                  <c:x val="-1.3293503030506924E-3"/>
                  <c:y val="-8.9117149192599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66-48C9-8E0B-C5496E58C5E4}"/>
                </c:ext>
              </c:extLst>
            </c:dLbl>
            <c:dLbl>
              <c:idx val="1"/>
              <c:layout>
                <c:manualLayout>
                  <c:x val="-4.3735234477199383E-5"/>
                  <c:y val="-8.22619631093828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466-48C9-8E0B-C5496E58C5E4}"/>
                </c:ext>
              </c:extLst>
            </c:dLbl>
            <c:dLbl>
              <c:idx val="2"/>
              <c:layout>
                <c:manualLayout>
                  <c:x val="7.0846617074032635E-3"/>
                  <c:y val="-8.22619631093828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42-496B-BA75-09D38B62038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問59性別!$S$6:$S$8</c:f>
              <c:strCache>
                <c:ptCount val="3"/>
                <c:pt idx="0">
                  <c:v>男性(n=574)</c:v>
                </c:pt>
                <c:pt idx="1">
                  <c:v>女性(n=777)</c:v>
                </c:pt>
                <c:pt idx="2">
                  <c:v>その他(n=6)</c:v>
                </c:pt>
              </c:strCache>
            </c:strRef>
          </c:cat>
          <c:val>
            <c:numRef>
              <c:f>問59性別!$W$6:$W$8</c:f>
              <c:numCache>
                <c:formatCode>0.0</c:formatCode>
                <c:ptCount val="3"/>
                <c:pt idx="0">
                  <c:v>1.5679442508710801</c:v>
                </c:pt>
                <c:pt idx="1">
                  <c:v>0.51480051480051481</c:v>
                </c:pt>
                <c:pt idx="2">
                  <c:v>0</c:v>
                </c:pt>
              </c:numCache>
            </c:numRef>
          </c:val>
          <c:extLst>
            <c:ext xmlns:c16="http://schemas.microsoft.com/office/drawing/2014/chart" uri="{C3380CC4-5D6E-409C-BE32-E72D297353CC}">
              <c16:uniqueId val="{00000003-81C7-42BD-B61C-8AF5FF04A14F}"/>
            </c:ext>
          </c:extLst>
        </c:ser>
        <c:ser>
          <c:idx val="4"/>
          <c:order val="4"/>
          <c:tx>
            <c:strRef>
              <c:f>問59性別!$X$5</c:f>
              <c:strCache>
                <c:ptCount val="1"/>
                <c:pt idx="0">
                  <c:v>（無効回答）</c:v>
                </c:pt>
              </c:strCache>
            </c:strRef>
          </c:tx>
          <c:spPr>
            <a:solidFill>
              <a:schemeClr val="bg1"/>
            </a:solidFill>
            <a:ln>
              <a:solidFill>
                <a:schemeClr val="tx1"/>
              </a:solidFill>
            </a:ln>
            <a:effectLst/>
          </c:spPr>
          <c:invertIfNegative val="0"/>
          <c:dLbls>
            <c:dLbl>
              <c:idx val="2"/>
              <c:layout>
                <c:manualLayout>
                  <c:x val="2.5187143849314267E-2"/>
                  <c:y val="1.2567695969467413E-16"/>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4ED3-49A7-8A2D-0283F640BFE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問59性別!$S$6:$S$8</c:f>
              <c:strCache>
                <c:ptCount val="3"/>
                <c:pt idx="0">
                  <c:v>男性(n=574)</c:v>
                </c:pt>
                <c:pt idx="1">
                  <c:v>女性(n=777)</c:v>
                </c:pt>
                <c:pt idx="2">
                  <c:v>その他(n=6)</c:v>
                </c:pt>
              </c:strCache>
            </c:strRef>
          </c:cat>
          <c:val>
            <c:numRef>
              <c:f>問59性別!$X$6:$X$8</c:f>
              <c:numCache>
                <c:formatCode>0.0</c:formatCode>
                <c:ptCount val="3"/>
                <c:pt idx="0">
                  <c:v>1.9163763066202089</c:v>
                </c:pt>
                <c:pt idx="1">
                  <c:v>1.1583011583011582</c:v>
                </c:pt>
                <c:pt idx="2">
                  <c:v>0</c:v>
                </c:pt>
              </c:numCache>
            </c:numRef>
          </c:val>
          <c:extLst>
            <c:ext xmlns:c16="http://schemas.microsoft.com/office/drawing/2014/chart" uri="{C3380CC4-5D6E-409C-BE32-E72D297353CC}">
              <c16:uniqueId val="{00000004-81C7-42BD-B61C-8AF5FF04A14F}"/>
            </c:ext>
          </c:extLst>
        </c:ser>
        <c:dLbls>
          <c:showLegendKey val="0"/>
          <c:showVal val="0"/>
          <c:showCatName val="0"/>
          <c:showSerName val="0"/>
          <c:showPercent val="0"/>
          <c:showBubbleSize val="0"/>
        </c:dLbls>
        <c:gapWidth val="10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23675868102694059"/>
          <c:w val="0.74166005768331478"/>
          <c:h val="0.72326213533653116"/>
        </c:manualLayout>
      </c:layout>
      <c:barChart>
        <c:barDir val="bar"/>
        <c:grouping val="percentStacked"/>
        <c:varyColors val="0"/>
        <c:ser>
          <c:idx val="0"/>
          <c:order val="0"/>
          <c:tx>
            <c:strRef>
              <c:f>問57経年!$T$5</c:f>
              <c:strCache>
                <c:ptCount val="1"/>
                <c:pt idx="0">
                  <c:v>ある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問57経年!$S$6:$S$12</c15:sqref>
                  </c15:fullRef>
                </c:ext>
              </c:extLst>
              <c:f>問57経年!$S$9:$S$12</c:f>
              <c:strCache>
                <c:ptCount val="4"/>
                <c:pt idx="0">
                  <c:v>R4(n=1,286)</c:v>
                </c:pt>
                <c:pt idx="1">
                  <c:v>R5(n=1,211)</c:v>
                </c:pt>
                <c:pt idx="2">
                  <c:v>R６(n=1,210)</c:v>
                </c:pt>
                <c:pt idx="3">
                  <c:v>R７(n=1,370)</c:v>
                </c:pt>
              </c:strCache>
            </c:strRef>
          </c:cat>
          <c:val>
            <c:numRef>
              <c:extLst>
                <c:ext xmlns:c15="http://schemas.microsoft.com/office/drawing/2012/chart" uri="{02D57815-91ED-43cb-92C2-25804820EDAC}">
                  <c15:fullRef>
                    <c15:sqref>問57経年!$T$6:$T$12</c15:sqref>
                  </c15:fullRef>
                </c:ext>
              </c:extLst>
              <c:f>問57経年!$T$9:$T$12</c:f>
              <c:numCache>
                <c:formatCode>0.0</c:formatCode>
                <c:ptCount val="4"/>
                <c:pt idx="0">
                  <c:v>76.5</c:v>
                </c:pt>
                <c:pt idx="1">
                  <c:v>67.2</c:v>
                </c:pt>
                <c:pt idx="2">
                  <c:v>61.4</c:v>
                </c:pt>
                <c:pt idx="3">
                  <c:v>57.591240875912405</c:v>
                </c:pt>
              </c:numCache>
            </c:numRef>
          </c:val>
          <c:extLst>
            <c:ext xmlns:c16="http://schemas.microsoft.com/office/drawing/2014/chart" uri="{C3380CC4-5D6E-409C-BE32-E72D297353CC}">
              <c16:uniqueId val="{00000000-1058-4291-833B-352EA5366C2A}"/>
            </c:ext>
          </c:extLst>
        </c:ser>
        <c:ser>
          <c:idx val="1"/>
          <c:order val="1"/>
          <c:tx>
            <c:strRef>
              <c:f>問57経年!$U$5</c:f>
              <c:strCache>
                <c:ptCount val="1"/>
                <c:pt idx="0">
                  <c:v>ない</c:v>
                </c:pt>
              </c:strCache>
            </c:strRef>
          </c:tx>
          <c:spPr>
            <a:pattFill prst="smGrid">
              <a:fgClr>
                <a:schemeClr val="bg1"/>
              </a:fgClr>
              <a:bgClr>
                <a:srgbClr val="FF5050"/>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問57経年!$S$6:$S$12</c15:sqref>
                  </c15:fullRef>
                </c:ext>
              </c:extLst>
              <c:f>問57経年!$S$9:$S$12</c:f>
              <c:strCache>
                <c:ptCount val="4"/>
                <c:pt idx="0">
                  <c:v>R4(n=1,286)</c:v>
                </c:pt>
                <c:pt idx="1">
                  <c:v>R5(n=1,211)</c:v>
                </c:pt>
                <c:pt idx="2">
                  <c:v>R６(n=1,210)</c:v>
                </c:pt>
                <c:pt idx="3">
                  <c:v>R７(n=1,370)</c:v>
                </c:pt>
              </c:strCache>
            </c:strRef>
          </c:cat>
          <c:val>
            <c:numRef>
              <c:extLst>
                <c:ext xmlns:c15="http://schemas.microsoft.com/office/drawing/2012/chart" uri="{02D57815-91ED-43cb-92C2-25804820EDAC}">
                  <c15:fullRef>
                    <c15:sqref>問57経年!$U$6:$U$12</c15:sqref>
                  </c15:fullRef>
                </c:ext>
              </c:extLst>
              <c:f>問57経年!$U$9:$U$12</c:f>
              <c:numCache>
                <c:formatCode>0.0</c:formatCode>
                <c:ptCount val="4"/>
                <c:pt idx="0">
                  <c:v>22.2</c:v>
                </c:pt>
                <c:pt idx="1">
                  <c:v>32</c:v>
                </c:pt>
                <c:pt idx="2">
                  <c:v>37.1</c:v>
                </c:pt>
                <c:pt idx="3">
                  <c:v>41.094890510948908</c:v>
                </c:pt>
              </c:numCache>
            </c:numRef>
          </c:val>
          <c:extLst>
            <c:ext xmlns:c16="http://schemas.microsoft.com/office/drawing/2014/chart" uri="{C3380CC4-5D6E-409C-BE32-E72D297353CC}">
              <c16:uniqueId val="{00000001-1058-4291-833B-352EA5366C2A}"/>
            </c:ext>
          </c:extLst>
        </c:ser>
        <c:ser>
          <c:idx val="2"/>
          <c:order val="2"/>
          <c:tx>
            <c:strRef>
              <c:f>問57経年!$V$5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問57経年!$S$6:$S$12</c15:sqref>
                  </c15:fullRef>
                </c:ext>
              </c:extLst>
              <c:f>問57経年!$S$9:$S$12</c:f>
              <c:strCache>
                <c:ptCount val="4"/>
                <c:pt idx="0">
                  <c:v>R4(n=1,286)</c:v>
                </c:pt>
                <c:pt idx="1">
                  <c:v>R5(n=1,211)</c:v>
                </c:pt>
                <c:pt idx="2">
                  <c:v>R６(n=1,210)</c:v>
                </c:pt>
                <c:pt idx="3">
                  <c:v>R７(n=1,370)</c:v>
                </c:pt>
              </c:strCache>
            </c:strRef>
          </c:cat>
          <c:val>
            <c:numRef>
              <c:extLst>
                <c:ext xmlns:c15="http://schemas.microsoft.com/office/drawing/2012/chart" uri="{02D57815-91ED-43cb-92C2-25804820EDAC}">
                  <c15:fullRef>
                    <c15:sqref>問57経年!$V$6:$V$12</c15:sqref>
                  </c15:fullRef>
                </c:ext>
              </c:extLst>
              <c:f>問57経年!$V$9:$V$12</c:f>
              <c:numCache>
                <c:formatCode>0.0</c:formatCode>
                <c:ptCount val="4"/>
                <c:pt idx="0">
                  <c:v>1.3</c:v>
                </c:pt>
                <c:pt idx="1">
                  <c:v>0.7</c:v>
                </c:pt>
                <c:pt idx="2">
                  <c:v>1.5</c:v>
                </c:pt>
                <c:pt idx="3">
                  <c:v>1.3138686131386861</c:v>
                </c:pt>
              </c:numCache>
            </c:numRef>
          </c:val>
          <c:extLst>
            <c:ext xmlns:c16="http://schemas.microsoft.com/office/drawing/2014/chart" uri="{C3380CC4-5D6E-409C-BE32-E72D297353CC}">
              <c16:uniqueId val="{00000002-1058-4291-833B-352EA5366C2A}"/>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9.1397737749057031E-2"/>
          <c:w val="0.92296285340797735"/>
          <c:h val="0.83019775830900955"/>
        </c:manualLayout>
      </c:layout>
      <c:barChart>
        <c:barDir val="bar"/>
        <c:grouping val="percentStacked"/>
        <c:varyColors val="0"/>
        <c:ser>
          <c:idx val="0"/>
          <c:order val="0"/>
          <c:tx>
            <c:strRef>
              <c:f>問59性別!$T$5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8A5D-4450-9F32-C10CCCC9F24E}"/>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A5D-4450-9F32-C10CCCC9F24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問59性別!$S$4</c:f>
              <c:strCache>
                <c:ptCount val="1"/>
                <c:pt idx="0">
                  <c:v>凡例</c:v>
                </c:pt>
              </c:strCache>
            </c:strRef>
          </c:cat>
          <c:val>
            <c:numRef>
              <c:f>問59性別!$T$4</c:f>
              <c:numCache>
                <c:formatCode>General</c:formatCode>
                <c:ptCount val="1"/>
                <c:pt idx="0">
                  <c:v>1</c:v>
                </c:pt>
              </c:numCache>
            </c:numRef>
          </c:val>
          <c:extLst>
            <c:ext xmlns:c16="http://schemas.microsoft.com/office/drawing/2014/chart" uri="{C3380CC4-5D6E-409C-BE32-E72D297353CC}">
              <c16:uniqueId val="{00000002-8A5D-4450-9F32-C10CCCC9F24E}"/>
            </c:ext>
          </c:extLst>
        </c:ser>
        <c:ser>
          <c:idx val="1"/>
          <c:order val="1"/>
          <c:tx>
            <c:strRef>
              <c:f>問59性別!$U$5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8A5D-4450-9F32-C10CCCC9F24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問59性別!$S$4</c:f>
              <c:strCache>
                <c:ptCount val="1"/>
                <c:pt idx="0">
                  <c:v>凡例</c:v>
                </c:pt>
              </c:strCache>
            </c:strRef>
          </c:cat>
          <c:val>
            <c:numRef>
              <c:f>問59性別!$U$4</c:f>
              <c:numCache>
                <c:formatCode>General</c:formatCode>
                <c:ptCount val="1"/>
                <c:pt idx="0">
                  <c:v>1</c:v>
                </c:pt>
              </c:numCache>
            </c:numRef>
          </c:val>
          <c:extLst>
            <c:ext xmlns:c16="http://schemas.microsoft.com/office/drawing/2014/chart" uri="{C3380CC4-5D6E-409C-BE32-E72D297353CC}">
              <c16:uniqueId val="{00000004-8A5D-4450-9F32-C10CCCC9F24E}"/>
            </c:ext>
          </c:extLst>
        </c:ser>
        <c:ser>
          <c:idx val="2"/>
          <c:order val="2"/>
          <c:tx>
            <c:strRef>
              <c:f>問59性別!$V$5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8A5D-4450-9F32-C10CCCC9F24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問59性別!$S$4</c:f>
              <c:strCache>
                <c:ptCount val="1"/>
                <c:pt idx="0">
                  <c:v>凡例</c:v>
                </c:pt>
              </c:strCache>
            </c:strRef>
          </c:cat>
          <c:val>
            <c:numRef>
              <c:f>問59性別!$V$4</c:f>
              <c:numCache>
                <c:formatCode>General</c:formatCode>
                <c:ptCount val="1"/>
                <c:pt idx="0">
                  <c:v>1</c:v>
                </c:pt>
              </c:numCache>
            </c:numRef>
          </c:val>
          <c:extLst>
            <c:ext xmlns:c16="http://schemas.microsoft.com/office/drawing/2014/chart" uri="{C3380CC4-5D6E-409C-BE32-E72D297353CC}">
              <c16:uniqueId val="{00000007-8A5D-4450-9F32-C10CCCC9F24E}"/>
            </c:ext>
          </c:extLst>
        </c:ser>
        <c:ser>
          <c:idx val="3"/>
          <c:order val="3"/>
          <c:tx>
            <c:strRef>
              <c:f>問59性別!$W$5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問59性別!$S$4</c:f>
              <c:strCache>
                <c:ptCount val="1"/>
                <c:pt idx="0">
                  <c:v>凡例</c:v>
                </c:pt>
              </c:strCache>
            </c:strRef>
          </c:cat>
          <c:val>
            <c:numRef>
              <c:f>問59性別!$W$4</c:f>
              <c:numCache>
                <c:formatCode>General</c:formatCode>
                <c:ptCount val="1"/>
                <c:pt idx="0">
                  <c:v>1</c:v>
                </c:pt>
              </c:numCache>
            </c:numRef>
          </c:val>
          <c:extLst>
            <c:ext xmlns:c16="http://schemas.microsoft.com/office/drawing/2014/chart" uri="{C3380CC4-5D6E-409C-BE32-E72D297353CC}">
              <c16:uniqueId val="{00000008-8A5D-4450-9F32-C10CCCC9F24E}"/>
            </c:ext>
          </c:extLst>
        </c:ser>
        <c:ser>
          <c:idx val="4"/>
          <c:order val="4"/>
          <c:tx>
            <c:strRef>
              <c:f>問59性別!$X$5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8A5D-4450-9F32-C10CCCC9F24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問59性別!$S$4</c:f>
              <c:strCache>
                <c:ptCount val="1"/>
                <c:pt idx="0">
                  <c:v>凡例</c:v>
                </c:pt>
              </c:strCache>
            </c:strRef>
          </c:cat>
          <c:val>
            <c:numRef>
              <c:f>問59性別!$X$4</c:f>
              <c:numCache>
                <c:formatCode>General</c:formatCode>
                <c:ptCount val="1"/>
                <c:pt idx="0">
                  <c:v>1</c:v>
                </c:pt>
              </c:numCache>
            </c:numRef>
          </c:val>
          <c:extLst>
            <c:ext xmlns:c16="http://schemas.microsoft.com/office/drawing/2014/chart" uri="{C3380CC4-5D6E-409C-BE32-E72D297353CC}">
              <c16:uniqueId val="{0000000B-8A5D-4450-9F32-C10CCCC9F24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問59年齢層!$T$5</c:f>
              <c:strCache>
                <c:ptCount val="1"/>
                <c:pt idx="0">
                  <c:v>そう思う</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問59年齢層!$T$6:$T$14</c:f>
              <c:numCache>
                <c:formatCode>0.0</c:formatCode>
                <c:ptCount val="9"/>
                <c:pt idx="0">
                  <c:v>73.333333333333329</c:v>
                </c:pt>
                <c:pt idx="1">
                  <c:v>72.222222222222214</c:v>
                </c:pt>
                <c:pt idx="2">
                  <c:v>81.818181818181827</c:v>
                </c:pt>
                <c:pt idx="3">
                  <c:v>76.886792452830193</c:v>
                </c:pt>
                <c:pt idx="4">
                  <c:v>77.407407407407405</c:v>
                </c:pt>
                <c:pt idx="5">
                  <c:v>66.400000000000006</c:v>
                </c:pt>
                <c:pt idx="6">
                  <c:v>66.990291262135926</c:v>
                </c:pt>
                <c:pt idx="7">
                  <c:v>68.604651162790702</c:v>
                </c:pt>
                <c:pt idx="8">
                  <c:v>68.393782383419691</c:v>
                </c:pt>
              </c:numCache>
            </c:numRef>
          </c:val>
          <c:extLst>
            <c:ext xmlns:c16="http://schemas.microsoft.com/office/drawing/2014/chart" uri="{C3380CC4-5D6E-409C-BE32-E72D297353CC}">
              <c16:uniqueId val="{00000000-82F0-4EAE-87AE-7846CF4FD8F5}"/>
            </c:ext>
          </c:extLst>
        </c:ser>
        <c:ser>
          <c:idx val="1"/>
          <c:order val="1"/>
          <c:tx>
            <c:strRef>
              <c:f>問59年齢層!$U$5</c:f>
              <c:strCache>
                <c:ptCount val="1"/>
                <c:pt idx="0">
                  <c:v>どちらかといえば
そう思う</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問59年齢層!$U$6:$U$14</c:f>
              <c:numCache>
                <c:formatCode>0.0</c:formatCode>
                <c:ptCount val="9"/>
                <c:pt idx="0">
                  <c:v>10</c:v>
                </c:pt>
                <c:pt idx="1">
                  <c:v>24.444444444444443</c:v>
                </c:pt>
                <c:pt idx="2">
                  <c:v>15.757575757575756</c:v>
                </c:pt>
                <c:pt idx="3">
                  <c:v>18.867924528301888</c:v>
                </c:pt>
                <c:pt idx="4">
                  <c:v>21.111111111111111</c:v>
                </c:pt>
                <c:pt idx="5">
                  <c:v>28.799999999999997</c:v>
                </c:pt>
                <c:pt idx="6">
                  <c:v>29.126213592233007</c:v>
                </c:pt>
                <c:pt idx="7">
                  <c:v>25</c:v>
                </c:pt>
                <c:pt idx="8">
                  <c:v>24.870466321243523</c:v>
                </c:pt>
              </c:numCache>
            </c:numRef>
          </c:val>
          <c:extLst>
            <c:ext xmlns:c16="http://schemas.microsoft.com/office/drawing/2014/chart" uri="{C3380CC4-5D6E-409C-BE32-E72D297353CC}">
              <c16:uniqueId val="{00000001-82F0-4EAE-87AE-7846CF4FD8F5}"/>
            </c:ext>
          </c:extLst>
        </c:ser>
        <c:ser>
          <c:idx val="2"/>
          <c:order val="2"/>
          <c:tx>
            <c:strRef>
              <c:f>問59年齢層!$V$5</c:f>
              <c:strCache>
                <c:ptCount val="1"/>
                <c:pt idx="0">
                  <c:v>どちらかといえば
そう思わない</c:v>
                </c:pt>
              </c:strCache>
            </c:strRef>
          </c:tx>
          <c:spPr>
            <a:pattFill prst="smGrid">
              <a:fgClr>
                <a:srgbClr val="FF9999"/>
              </a:fgClr>
              <a:bgClr>
                <a:schemeClr val="bg1"/>
              </a:bgClr>
            </a:pattFill>
            <a:ln>
              <a:solidFill>
                <a:schemeClr val="tx1"/>
              </a:solidFill>
            </a:ln>
            <a:effectLst/>
          </c:spPr>
          <c:invertIfNegative val="0"/>
          <c:dLbls>
            <c:dLbl>
              <c:idx val="0"/>
              <c:layout>
                <c:manualLayout>
                  <c:x val="1.7345706388189254E-3"/>
                  <c:y val="7.477697766759884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D4-4734-8EA0-DD9D1BC0B75C}"/>
                </c:ext>
              </c:extLst>
            </c:dLbl>
            <c:dLbl>
              <c:idx val="1"/>
              <c:layout>
                <c:manualLayout>
                  <c:x val="-3.3688737898198429E-2"/>
                  <c:y val="-4.368381302764504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77-4A88-B27F-949B673D9B29}"/>
                </c:ext>
              </c:extLst>
            </c:dLbl>
            <c:dLbl>
              <c:idx val="2"/>
              <c:layout>
                <c:manualLayout>
                  <c:x val="-2.8937663344685633E-2"/>
                  <c:y val="-4.368441124346629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277-4A88-B27F-949B673D9B29}"/>
                </c:ext>
              </c:extLst>
            </c:dLbl>
            <c:dLbl>
              <c:idx val="4"/>
              <c:layout>
                <c:manualLayout>
                  <c:x val="-3.9223699588029813E-2"/>
                  <c:y val="-4.55838960300902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277-4A88-B27F-949B673D9B29}"/>
                </c:ext>
              </c:extLst>
            </c:dLbl>
            <c:dLbl>
              <c:idx val="7"/>
              <c:layout>
                <c:manualLayout>
                  <c:x val="-3.4959179518074613E-3"/>
                  <c:y val="1.899634340579222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277-4A88-B27F-949B673D9B29}"/>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問59年齢層!$S$6:$S$14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問59年齢層!$V$6:$V$14</c:f>
              <c:numCache>
                <c:formatCode>0.0</c:formatCode>
                <c:ptCount val="9"/>
                <c:pt idx="0">
                  <c:v>6.666666666666667</c:v>
                </c:pt>
                <c:pt idx="1">
                  <c:v>1.1111111111111112</c:v>
                </c:pt>
                <c:pt idx="2">
                  <c:v>1.2121212121212122</c:v>
                </c:pt>
                <c:pt idx="3">
                  <c:v>2.358490566037736</c:v>
                </c:pt>
                <c:pt idx="4">
                  <c:v>0.74074074074074081</c:v>
                </c:pt>
                <c:pt idx="5">
                  <c:v>2.4</c:v>
                </c:pt>
                <c:pt idx="6">
                  <c:v>0.97087378640776689</c:v>
                </c:pt>
                <c:pt idx="7">
                  <c:v>2.3255813953488373</c:v>
                </c:pt>
                <c:pt idx="8">
                  <c:v>2.5906735751295336</c:v>
                </c:pt>
              </c:numCache>
            </c:numRef>
          </c:val>
          <c:extLst>
            <c:ext xmlns:c16="http://schemas.microsoft.com/office/drawing/2014/chart" uri="{C3380CC4-5D6E-409C-BE32-E72D297353CC}">
              <c16:uniqueId val="{00000002-82F0-4EAE-87AE-7846CF4FD8F5}"/>
            </c:ext>
          </c:extLst>
        </c:ser>
        <c:ser>
          <c:idx val="3"/>
          <c:order val="3"/>
          <c:tx>
            <c:strRef>
              <c:f>問59年齢層!$W$5</c:f>
              <c:strCache>
                <c:ptCount val="1"/>
                <c:pt idx="0">
                  <c:v>そう思わない</c:v>
                </c:pt>
              </c:strCache>
            </c:strRef>
          </c:tx>
          <c:spPr>
            <a:pattFill prst="smGrid">
              <a:fgClr>
                <a:schemeClr val="bg1"/>
              </a:fgClr>
              <a:bgClr>
                <a:srgbClr val="FF5050"/>
              </a:bgClr>
            </a:pattFill>
            <a:ln>
              <a:solidFill>
                <a:schemeClr val="tx1"/>
              </a:solidFill>
            </a:ln>
            <a:effectLst/>
          </c:spPr>
          <c:invertIfNegative val="0"/>
          <c:dLbls>
            <c:dLbl>
              <c:idx val="0"/>
              <c:layout>
                <c:manualLayout>
                  <c:x val="1.4169323414804866E-3"/>
                  <c:y val="2.991079106564670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77-4A88-B27F-949B673D9B29}"/>
                </c:ext>
              </c:extLst>
            </c:dLbl>
            <c:dLbl>
              <c:idx val="1"/>
              <c:layout>
                <c:manualLayout>
                  <c:x val="1.4169323414804866E-3"/>
                  <c:y val="-4.558299870635828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D4-4734-8EA0-DD9D1BC0B75C}"/>
                </c:ext>
              </c:extLst>
            </c:dLbl>
            <c:dLbl>
              <c:idx val="2"/>
              <c:layout>
                <c:manualLayout>
                  <c:x val="1.4169323414805904E-3"/>
                  <c:y val="-4.48929567564738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D4-4734-8EA0-DD9D1BC0B75C}"/>
                </c:ext>
              </c:extLst>
            </c:dLbl>
            <c:dLbl>
              <c:idx val="3"/>
              <c:layout>
                <c:manualLayout>
                  <c:x val="1.373197107003391E-3"/>
                  <c:y val="-4.74830817088034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D4-4734-8EA0-DD9D1BC0B75C}"/>
                </c:ext>
              </c:extLst>
            </c:dLbl>
            <c:dLbl>
              <c:idx val="4"/>
              <c:layout>
                <c:manualLayout>
                  <c:x val="2.8775999174384839E-3"/>
                  <c:y val="-4.57564812945391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D4-4734-8EA0-DD9D1BC0B75C}"/>
                </c:ext>
              </c:extLst>
            </c:dLbl>
            <c:dLbl>
              <c:idx val="5"/>
              <c:layout>
                <c:manualLayout>
                  <c:x val="-3.502165842447165E-4"/>
                  <c:y val="-4.45470384577994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D4-4734-8EA0-DD9D1BC0B75C}"/>
                </c:ext>
              </c:extLst>
            </c:dLbl>
            <c:dLbl>
              <c:idx val="6"/>
              <c:layout>
                <c:manualLayout>
                  <c:x val="9.2026966342278419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D4-4734-8EA0-DD9D1BC0B75C}"/>
                </c:ext>
              </c:extLst>
            </c:dLbl>
            <c:dLbl>
              <c:idx val="7"/>
              <c:layout>
                <c:manualLayout>
                  <c:x val="1.8800572351409339E-3"/>
                  <c:y val="-4.55837464761347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D4-4734-8EA0-DD9D1BC0B75C}"/>
                </c:ext>
              </c:extLst>
            </c:dLbl>
            <c:dLbl>
              <c:idx val="8"/>
              <c:layout>
                <c:manualLayout>
                  <c:x val="-1.0390717136407391E-16"/>
                  <c:y val="-4.67922919891423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D4-4734-8EA0-DD9D1BC0B75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問59年齢層!$S$6:$S$14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問59年齢層!$W$6:$W$14</c:f>
              <c:numCache>
                <c:formatCode>0.0</c:formatCode>
                <c:ptCount val="9"/>
                <c:pt idx="0">
                  <c:v>10</c:v>
                </c:pt>
                <c:pt idx="1">
                  <c:v>1.1111111111111112</c:v>
                </c:pt>
                <c:pt idx="2">
                  <c:v>0.60606060606060608</c:v>
                </c:pt>
                <c:pt idx="3">
                  <c:v>0.94339622641509435</c:v>
                </c:pt>
                <c:pt idx="4">
                  <c:v>0.37037037037037041</c:v>
                </c:pt>
                <c:pt idx="5">
                  <c:v>1.6</c:v>
                </c:pt>
                <c:pt idx="6">
                  <c:v>0.97087378640776689</c:v>
                </c:pt>
                <c:pt idx="7">
                  <c:v>0.58139534883720934</c:v>
                </c:pt>
                <c:pt idx="8">
                  <c:v>0.5181347150259068</c:v>
                </c:pt>
              </c:numCache>
            </c:numRef>
          </c:val>
          <c:extLst>
            <c:ext xmlns:c16="http://schemas.microsoft.com/office/drawing/2014/chart" uri="{C3380CC4-5D6E-409C-BE32-E72D297353CC}">
              <c16:uniqueId val="{00000003-82F0-4EAE-87AE-7846CF4FD8F5}"/>
            </c:ext>
          </c:extLst>
        </c:ser>
        <c:ser>
          <c:idx val="4"/>
          <c:order val="4"/>
          <c:tx>
            <c:strRef>
              <c:f>問59年齢層!$X$5</c:f>
              <c:strCache>
                <c:ptCount val="1"/>
                <c:pt idx="0">
                  <c:v>（無効回答）</c:v>
                </c:pt>
              </c:strCache>
            </c:strRef>
          </c:tx>
          <c:spPr>
            <a:solidFill>
              <a:schemeClr val="bg1"/>
            </a:solidFill>
            <a:ln>
              <a:solidFill>
                <a:schemeClr val="tx1"/>
              </a:solidFill>
            </a:ln>
            <a:effectLst/>
          </c:spPr>
          <c:invertIfNegative val="0"/>
          <c:dLbls>
            <c:dLbl>
              <c:idx val="3"/>
              <c:layout>
                <c:manualLayout>
                  <c:x val="2.3331185620925971E-2"/>
                  <c:y val="6.96414873601093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C8-449B-A085-2794A3CEF496}"/>
                </c:ext>
              </c:extLst>
            </c:dLbl>
            <c:dLbl>
              <c:idx val="4"/>
              <c:layout>
                <c:manualLayout>
                  <c:x val="2.2286895328307129E-2"/>
                  <c:y val="1.495539553978750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C8-449B-A085-2794A3CEF496}"/>
                </c:ext>
              </c:extLst>
            </c:dLbl>
            <c:dLbl>
              <c:idx val="5"/>
              <c:layout>
                <c:manualLayout>
                  <c:x val="2.3266586894491535E-2"/>
                  <c:y val="1.495539553282335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D4-4734-8EA0-DD9D1BC0B75C}"/>
                </c:ext>
              </c:extLst>
            </c:dLbl>
            <c:dLbl>
              <c:idx val="6"/>
              <c:layout>
                <c:manualLayout>
                  <c:x val="2.9039749414957561E-2"/>
                  <c:y val="1.495539553282335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277-4A88-B27F-949B673D9B29}"/>
                </c:ext>
              </c:extLst>
            </c:dLbl>
            <c:dLbl>
              <c:idx val="7"/>
              <c:layout>
                <c:manualLayout>
                  <c:x val="1.6049269080472064E-2"/>
                  <c:y val="1.495539553282335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C8-449B-A085-2794A3CEF49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問59年齢層!$S$6:$S$14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問59年齢層!$X$6:$X$14</c:f>
              <c:numCache>
                <c:formatCode>0.0</c:formatCode>
                <c:ptCount val="9"/>
                <c:pt idx="0">
                  <c:v>0</c:v>
                </c:pt>
                <c:pt idx="1">
                  <c:v>1.1111111111111112</c:v>
                </c:pt>
                <c:pt idx="2">
                  <c:v>0.60606060606060608</c:v>
                </c:pt>
                <c:pt idx="3">
                  <c:v>0.94339622641509435</c:v>
                </c:pt>
                <c:pt idx="4">
                  <c:v>0.37037037037037041</c:v>
                </c:pt>
                <c:pt idx="5">
                  <c:v>0.8</c:v>
                </c:pt>
                <c:pt idx="6">
                  <c:v>1.9417475728155338</c:v>
                </c:pt>
                <c:pt idx="7">
                  <c:v>3.4883720930232558</c:v>
                </c:pt>
                <c:pt idx="8">
                  <c:v>3.6269430051813467</c:v>
                </c:pt>
              </c:numCache>
            </c:numRef>
          </c:val>
          <c:extLst>
            <c:ext xmlns:c16="http://schemas.microsoft.com/office/drawing/2014/chart" uri="{C3380CC4-5D6E-409C-BE32-E72D297353CC}">
              <c16:uniqueId val="{00000004-82F0-4EAE-87AE-7846CF4FD8F5}"/>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9.1397737749057031E-2"/>
          <c:w val="0.92793969849246227"/>
          <c:h val="0.83019775830900955"/>
        </c:manualLayout>
      </c:layout>
      <c:barChart>
        <c:barDir val="bar"/>
        <c:grouping val="percentStacked"/>
        <c:varyColors val="0"/>
        <c:ser>
          <c:idx val="0"/>
          <c:order val="0"/>
          <c:tx>
            <c:strRef>
              <c:f>問59年齢層!$T$5</c:f>
              <c:strCache>
                <c:ptCount val="1"/>
                <c:pt idx="0">
                  <c:v>そう思う</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964-4E8A-88AD-FA6DF5F2ED32}"/>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964-4E8A-88AD-FA6DF5F2ED32}"/>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問59年齢層!$S$4</c:f>
              <c:strCache>
                <c:ptCount val="1"/>
                <c:pt idx="0">
                  <c:v>凡例</c:v>
                </c:pt>
              </c:strCache>
            </c:strRef>
          </c:cat>
          <c:val>
            <c:numRef>
              <c:f>問59年齢層!$T$4</c:f>
              <c:numCache>
                <c:formatCode>General</c:formatCode>
                <c:ptCount val="1"/>
                <c:pt idx="0">
                  <c:v>1</c:v>
                </c:pt>
              </c:numCache>
            </c:numRef>
          </c:val>
          <c:extLst>
            <c:ext xmlns:c16="http://schemas.microsoft.com/office/drawing/2014/chart" uri="{C3380CC4-5D6E-409C-BE32-E72D297353CC}">
              <c16:uniqueId val="{00000002-3964-4E8A-88AD-FA6DF5F2ED32}"/>
            </c:ext>
          </c:extLst>
        </c:ser>
        <c:ser>
          <c:idx val="1"/>
          <c:order val="1"/>
          <c:tx>
            <c:strRef>
              <c:f>問59年齢層!$U$5</c:f>
              <c:strCache>
                <c:ptCount val="1"/>
                <c:pt idx="0">
                  <c:v>どちらかといえば
そう思う</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964-4E8A-88AD-FA6DF5F2ED3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問59年齢層!$S$4</c:f>
              <c:strCache>
                <c:ptCount val="1"/>
                <c:pt idx="0">
                  <c:v>凡例</c:v>
                </c:pt>
              </c:strCache>
            </c:strRef>
          </c:cat>
          <c:val>
            <c:numRef>
              <c:f>問59年齢層!$U$4</c:f>
              <c:numCache>
                <c:formatCode>General</c:formatCode>
                <c:ptCount val="1"/>
                <c:pt idx="0">
                  <c:v>1</c:v>
                </c:pt>
              </c:numCache>
            </c:numRef>
          </c:val>
          <c:extLst>
            <c:ext xmlns:c16="http://schemas.microsoft.com/office/drawing/2014/chart" uri="{C3380CC4-5D6E-409C-BE32-E72D297353CC}">
              <c16:uniqueId val="{00000004-3964-4E8A-88AD-FA6DF5F2ED32}"/>
            </c:ext>
          </c:extLst>
        </c:ser>
        <c:ser>
          <c:idx val="2"/>
          <c:order val="2"/>
          <c:tx>
            <c:strRef>
              <c:f>問59年齢層!$V$5</c:f>
              <c:strCache>
                <c:ptCount val="1"/>
                <c:pt idx="0">
                  <c:v>どちらかといえば
そう思わない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3964-4E8A-88AD-FA6DF5F2ED3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問59年齢層!$S$4</c:f>
              <c:strCache>
                <c:ptCount val="1"/>
                <c:pt idx="0">
                  <c:v>凡例</c:v>
                </c:pt>
              </c:strCache>
            </c:strRef>
          </c:cat>
          <c:val>
            <c:numRef>
              <c:f>問59年齢層!$V$4</c:f>
              <c:numCache>
                <c:formatCode>General</c:formatCode>
                <c:ptCount val="1"/>
                <c:pt idx="0">
                  <c:v>1</c:v>
                </c:pt>
              </c:numCache>
            </c:numRef>
          </c:val>
          <c:extLst>
            <c:ext xmlns:c16="http://schemas.microsoft.com/office/drawing/2014/chart" uri="{C3380CC4-5D6E-409C-BE32-E72D297353CC}">
              <c16:uniqueId val="{00000007-3964-4E8A-88AD-FA6DF5F2ED32}"/>
            </c:ext>
          </c:extLst>
        </c:ser>
        <c:ser>
          <c:idx val="3"/>
          <c:order val="3"/>
          <c:tx>
            <c:strRef>
              <c:f>問59年齢層!$W$5</c:f>
              <c:strCache>
                <c:ptCount val="1"/>
                <c:pt idx="0">
                  <c:v>そう思わない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問59年齢層!$S$4</c:f>
              <c:strCache>
                <c:ptCount val="1"/>
                <c:pt idx="0">
                  <c:v>凡例</c:v>
                </c:pt>
              </c:strCache>
            </c:strRef>
          </c:cat>
          <c:val>
            <c:numRef>
              <c:f>問59年齢層!$W$4</c:f>
              <c:numCache>
                <c:formatCode>General</c:formatCode>
                <c:ptCount val="1"/>
                <c:pt idx="0">
                  <c:v>1</c:v>
                </c:pt>
              </c:numCache>
            </c:numRef>
          </c:val>
          <c:extLst>
            <c:ext xmlns:c16="http://schemas.microsoft.com/office/drawing/2014/chart" uri="{C3380CC4-5D6E-409C-BE32-E72D297353CC}">
              <c16:uniqueId val="{00000008-3964-4E8A-88AD-FA6DF5F2ED32}"/>
            </c:ext>
          </c:extLst>
        </c:ser>
        <c:ser>
          <c:idx val="4"/>
          <c:order val="4"/>
          <c:tx>
            <c:strRef>
              <c:f>問59年齢層!$X$5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A-3964-4E8A-88AD-FA6DF5F2ED3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問59年齢層!$S$4</c:f>
              <c:strCache>
                <c:ptCount val="1"/>
                <c:pt idx="0">
                  <c:v>凡例</c:v>
                </c:pt>
              </c:strCache>
            </c:strRef>
          </c:cat>
          <c:val>
            <c:numRef>
              <c:f>問59年齢層!$X$4</c:f>
              <c:numCache>
                <c:formatCode>General</c:formatCode>
                <c:ptCount val="1"/>
                <c:pt idx="0">
                  <c:v>1</c:v>
                </c:pt>
              </c:numCache>
            </c:numRef>
          </c:val>
          <c:extLst>
            <c:ext xmlns:c16="http://schemas.microsoft.com/office/drawing/2014/chart" uri="{C3380CC4-5D6E-409C-BE32-E72D297353CC}">
              <c16:uniqueId val="{0000000B-3964-4E8A-88AD-FA6DF5F2ED32}"/>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697920066049131"/>
          <c:y val="0.37419203574927351"/>
          <c:w val="0.74127514184310905"/>
          <c:h val="0.58162400149039795"/>
        </c:manualLayout>
      </c:layout>
      <c:barChart>
        <c:barDir val="bar"/>
        <c:grouping val="percentStacked"/>
        <c:varyColors val="0"/>
        <c:ser>
          <c:idx val="0"/>
          <c:order val="0"/>
          <c:tx>
            <c:strRef>
              <c:f>問60!$T$5</c:f>
              <c:strCache>
                <c:ptCount val="1"/>
                <c:pt idx="0">
                  <c:v>女性が優遇
されている</c:v>
                </c:pt>
              </c:strCache>
            </c:strRef>
          </c:tx>
          <c:spPr>
            <a:solidFill>
              <a:schemeClr val="accent1"/>
            </a:solidFill>
            <a:ln w="9525">
              <a:solidFill>
                <a:schemeClr val="tx1"/>
              </a:solidFill>
            </a:ln>
            <a:effectLst/>
          </c:spPr>
          <c:invertIfNegative val="0"/>
          <c:dLbls>
            <c:dLbl>
              <c:idx val="0"/>
              <c:layout>
                <c:manualLayout>
                  <c:x val="-1.2966286765318767E-3"/>
                  <c:y val="-8.78379573066895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68-431B-86B7-00379813F331}"/>
                </c:ext>
              </c:extLst>
            </c:dLbl>
            <c:dLbl>
              <c:idx val="1"/>
              <c:layout>
                <c:manualLayout>
                  <c:x val="-2.6697192138208999E-3"/>
                  <c:y val="-9.10574195895308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87-46D1-93D6-F9533DEB5752}"/>
                </c:ext>
              </c:extLst>
            </c:dLbl>
            <c:dLbl>
              <c:idx val="2"/>
              <c:layout>
                <c:manualLayout>
                  <c:x val="-2.6751648986713381E-3"/>
                  <c:y val="-8.7837957306689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87-46D1-93D6-F9533DEB575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問60!$S$6:$S$8</c:f>
              <c:strCache>
                <c:ptCount val="3"/>
                <c:pt idx="0">
                  <c:v>学校教育の場</c:v>
                </c:pt>
                <c:pt idx="1">
                  <c:v>家庭生活の場</c:v>
                </c:pt>
                <c:pt idx="2">
                  <c:v>地域活動・コミュニティの場</c:v>
                </c:pt>
              </c:strCache>
            </c:strRef>
          </c:cat>
          <c:val>
            <c:numRef>
              <c:f>問60!$T$6:$T$8</c:f>
              <c:numCache>
                <c:formatCode>0.0</c:formatCode>
                <c:ptCount val="3"/>
                <c:pt idx="0">
                  <c:v>1.5328467153284671</c:v>
                </c:pt>
                <c:pt idx="1">
                  <c:v>2.7007299270072993</c:v>
                </c:pt>
                <c:pt idx="2">
                  <c:v>2.1167883211678831</c:v>
                </c:pt>
              </c:numCache>
            </c:numRef>
          </c:val>
          <c:extLst>
            <c:ext xmlns:c16="http://schemas.microsoft.com/office/drawing/2014/chart" uri="{C3380CC4-5D6E-409C-BE32-E72D297353CC}">
              <c16:uniqueId val="{00000000-1B93-45FB-9692-3C85EA5A87ED}"/>
            </c:ext>
          </c:extLst>
        </c:ser>
        <c:ser>
          <c:idx val="1"/>
          <c:order val="1"/>
          <c:tx>
            <c:strRef>
              <c:f>問60!$U$5</c:f>
              <c:strCache>
                <c:ptCount val="1"/>
                <c:pt idx="0">
                  <c:v>どちらかといえ
ば女性が優遇
されている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問60!$S$6:$S$8</c:f>
              <c:strCache>
                <c:ptCount val="3"/>
                <c:pt idx="0">
                  <c:v>学校教育の場</c:v>
                </c:pt>
                <c:pt idx="1">
                  <c:v>家庭生活の場</c:v>
                </c:pt>
                <c:pt idx="2">
                  <c:v>地域活動・コミュニティの場</c:v>
                </c:pt>
              </c:strCache>
            </c:strRef>
          </c:cat>
          <c:val>
            <c:numRef>
              <c:f>問60!$U$6:$U$8</c:f>
              <c:numCache>
                <c:formatCode>0.0</c:formatCode>
                <c:ptCount val="3"/>
                <c:pt idx="0">
                  <c:v>5.0364963503649633</c:v>
                </c:pt>
                <c:pt idx="1">
                  <c:v>6.6423357664233578</c:v>
                </c:pt>
                <c:pt idx="2">
                  <c:v>10</c:v>
                </c:pt>
              </c:numCache>
            </c:numRef>
          </c:val>
          <c:extLst>
            <c:ext xmlns:c16="http://schemas.microsoft.com/office/drawing/2014/chart" uri="{C3380CC4-5D6E-409C-BE32-E72D297353CC}">
              <c16:uniqueId val="{00000001-1B93-45FB-9692-3C85EA5A87ED}"/>
            </c:ext>
          </c:extLst>
        </c:ser>
        <c:ser>
          <c:idx val="2"/>
          <c:order val="2"/>
          <c:tx>
            <c:strRef>
              <c:f>問60!$V$5</c:f>
              <c:strCache>
                <c:ptCount val="1"/>
                <c:pt idx="0">
                  <c:v>平等に
なっている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問60!$S$6:$S$8</c:f>
              <c:strCache>
                <c:ptCount val="3"/>
                <c:pt idx="0">
                  <c:v>学校教育の場</c:v>
                </c:pt>
                <c:pt idx="1">
                  <c:v>家庭生活の場</c:v>
                </c:pt>
                <c:pt idx="2">
                  <c:v>地域活動・コミュニティの場</c:v>
                </c:pt>
              </c:strCache>
            </c:strRef>
          </c:cat>
          <c:val>
            <c:numRef>
              <c:f>問60!$V$6:$V$8</c:f>
              <c:numCache>
                <c:formatCode>0.0</c:formatCode>
                <c:ptCount val="3"/>
                <c:pt idx="0">
                  <c:v>71.021897810218988</c:v>
                </c:pt>
                <c:pt idx="1">
                  <c:v>42.773722627737229</c:v>
                </c:pt>
                <c:pt idx="2">
                  <c:v>59.635036496350367</c:v>
                </c:pt>
              </c:numCache>
            </c:numRef>
          </c:val>
          <c:extLst>
            <c:ext xmlns:c16="http://schemas.microsoft.com/office/drawing/2014/chart" uri="{C3380CC4-5D6E-409C-BE32-E72D297353CC}">
              <c16:uniqueId val="{00000002-1B93-45FB-9692-3C85EA5A87ED}"/>
            </c:ext>
          </c:extLst>
        </c:ser>
        <c:ser>
          <c:idx val="3"/>
          <c:order val="3"/>
          <c:tx>
            <c:strRef>
              <c:f>問60!$W$5</c:f>
              <c:strCache>
                <c:ptCount val="1"/>
                <c:pt idx="0">
                  <c:v>どちらかといえ
ば男性が優遇
されている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問60!$S$6:$S$8</c:f>
              <c:strCache>
                <c:ptCount val="3"/>
                <c:pt idx="0">
                  <c:v>学校教育の場</c:v>
                </c:pt>
                <c:pt idx="1">
                  <c:v>家庭生活の場</c:v>
                </c:pt>
                <c:pt idx="2">
                  <c:v>地域活動・コミュニティの場</c:v>
                </c:pt>
              </c:strCache>
            </c:strRef>
          </c:cat>
          <c:val>
            <c:numRef>
              <c:f>問60!$W$6:$W$8</c:f>
              <c:numCache>
                <c:formatCode>0.0</c:formatCode>
                <c:ptCount val="3"/>
                <c:pt idx="0">
                  <c:v>14.817518248175181</c:v>
                </c:pt>
                <c:pt idx="1">
                  <c:v>36.861313868613138</c:v>
                </c:pt>
                <c:pt idx="2">
                  <c:v>19.854014598540147</c:v>
                </c:pt>
              </c:numCache>
            </c:numRef>
          </c:val>
          <c:extLst>
            <c:ext xmlns:c16="http://schemas.microsoft.com/office/drawing/2014/chart" uri="{C3380CC4-5D6E-409C-BE32-E72D297353CC}">
              <c16:uniqueId val="{00000003-1B93-45FB-9692-3C85EA5A87ED}"/>
            </c:ext>
          </c:extLst>
        </c:ser>
        <c:ser>
          <c:idx val="4"/>
          <c:order val="4"/>
          <c:tx>
            <c:strRef>
              <c:f>問60!$X$5</c:f>
              <c:strCache>
                <c:ptCount val="1"/>
                <c:pt idx="0">
                  <c:v>男性が優遇
されている</c:v>
                </c:pt>
              </c:strCache>
            </c:strRef>
          </c:tx>
          <c:spPr>
            <a:pattFill prst="smGrid">
              <a:fgClr>
                <a:schemeClr val="bg1"/>
              </a:fgClr>
              <a:bgClr>
                <a:srgbClr val="FF5050"/>
              </a:bgClr>
            </a:pattFill>
            <a:ln>
              <a:solidFill>
                <a:schemeClr val="tx1"/>
              </a:solidFill>
            </a:ln>
            <a:effectLst/>
          </c:spPr>
          <c:invertIfNegative val="0"/>
          <c:dLbls>
            <c:dLbl>
              <c:idx val="0"/>
              <c:layout>
                <c:manualLayout>
                  <c:x val="-4.2507970244420826E-3"/>
                  <c:y val="3.687995574405310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68-431B-86B7-00379813F33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問60!$S$6:$S$8</c:f>
              <c:strCache>
                <c:ptCount val="3"/>
                <c:pt idx="0">
                  <c:v>学校教育の場</c:v>
                </c:pt>
                <c:pt idx="1">
                  <c:v>家庭生活の場</c:v>
                </c:pt>
                <c:pt idx="2">
                  <c:v>地域活動・コミュニティの場</c:v>
                </c:pt>
              </c:strCache>
            </c:strRef>
          </c:cat>
          <c:val>
            <c:numRef>
              <c:f>問60!$X$6:$X$8</c:f>
              <c:numCache>
                <c:formatCode>0.0</c:formatCode>
                <c:ptCount val="3"/>
                <c:pt idx="0">
                  <c:v>1.3138686131386861</c:v>
                </c:pt>
                <c:pt idx="1">
                  <c:v>6.7883211678832112</c:v>
                </c:pt>
                <c:pt idx="2">
                  <c:v>2.9197080291970803</c:v>
                </c:pt>
              </c:numCache>
            </c:numRef>
          </c:val>
          <c:extLst>
            <c:ext xmlns:c16="http://schemas.microsoft.com/office/drawing/2014/chart" uri="{C3380CC4-5D6E-409C-BE32-E72D297353CC}">
              <c16:uniqueId val="{00000004-1B93-45FB-9692-3C85EA5A87ED}"/>
            </c:ext>
          </c:extLst>
        </c:ser>
        <c:ser>
          <c:idx val="5"/>
          <c:order val="5"/>
          <c:tx>
            <c:strRef>
              <c:f>問60!$Y$5</c:f>
              <c:strCache>
                <c:ptCount val="1"/>
                <c:pt idx="0">
                  <c:v>（無効回答）</c:v>
                </c:pt>
              </c:strCache>
            </c:strRef>
          </c:tx>
          <c:spPr>
            <a:solidFill>
              <a:schemeClr val="bg1"/>
            </a:solid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問60!$S$6:$S$8</c:f>
              <c:strCache>
                <c:ptCount val="3"/>
                <c:pt idx="0">
                  <c:v>学校教育の場</c:v>
                </c:pt>
                <c:pt idx="1">
                  <c:v>家庭生活の場</c:v>
                </c:pt>
                <c:pt idx="2">
                  <c:v>地域活動・コミュニティの場</c:v>
                </c:pt>
              </c:strCache>
            </c:strRef>
          </c:cat>
          <c:val>
            <c:numRef>
              <c:f>問60!$Y$6:$Y$8</c:f>
              <c:numCache>
                <c:formatCode>0.0</c:formatCode>
                <c:ptCount val="3"/>
                <c:pt idx="0">
                  <c:v>6.2773722627737225</c:v>
                </c:pt>
                <c:pt idx="1">
                  <c:v>4.2335766423357661</c:v>
                </c:pt>
                <c:pt idx="2">
                  <c:v>5.4744525547445262</c:v>
                </c:pt>
              </c:numCache>
            </c:numRef>
          </c:val>
          <c:extLst>
            <c:ext xmlns:c16="http://schemas.microsoft.com/office/drawing/2014/chart" uri="{C3380CC4-5D6E-409C-BE32-E72D297353CC}">
              <c16:uniqueId val="{00000005-1B93-45FB-9692-3C85EA5A87ED}"/>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
          <c:w val="0.92128907289206263"/>
          <c:h val="1"/>
        </c:manualLayout>
      </c:layout>
      <c:barChart>
        <c:barDir val="bar"/>
        <c:grouping val="percentStacked"/>
        <c:varyColors val="0"/>
        <c:ser>
          <c:idx val="0"/>
          <c:order val="0"/>
          <c:tx>
            <c:strRef>
              <c:f>問60!$T$5</c:f>
              <c:strCache>
                <c:ptCount val="1"/>
                <c:pt idx="0">
                  <c:v>女性が優遇
されている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874-4230-824A-9B5FB1BDA552}"/>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874-4230-824A-9B5FB1BDA552}"/>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問60!$S$4</c:f>
              <c:strCache>
                <c:ptCount val="1"/>
                <c:pt idx="0">
                  <c:v>凡例</c:v>
                </c:pt>
              </c:strCache>
            </c:strRef>
          </c:cat>
          <c:val>
            <c:numRef>
              <c:f>問60!$T$4</c:f>
              <c:numCache>
                <c:formatCode>General</c:formatCode>
                <c:ptCount val="1"/>
                <c:pt idx="0">
                  <c:v>1</c:v>
                </c:pt>
              </c:numCache>
            </c:numRef>
          </c:val>
          <c:extLst>
            <c:ext xmlns:c16="http://schemas.microsoft.com/office/drawing/2014/chart" uri="{C3380CC4-5D6E-409C-BE32-E72D297353CC}">
              <c16:uniqueId val="{00000002-4874-4230-824A-9B5FB1BDA552}"/>
            </c:ext>
          </c:extLst>
        </c:ser>
        <c:ser>
          <c:idx val="1"/>
          <c:order val="1"/>
          <c:tx>
            <c:strRef>
              <c:f>問60!$U$5</c:f>
              <c:strCache>
                <c:ptCount val="1"/>
                <c:pt idx="0">
                  <c:v>どちらかといえ
ば女性が優遇
されている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874-4230-824A-9B5FB1BDA55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問60!$S$4</c:f>
              <c:strCache>
                <c:ptCount val="1"/>
                <c:pt idx="0">
                  <c:v>凡例</c:v>
                </c:pt>
              </c:strCache>
            </c:strRef>
          </c:cat>
          <c:val>
            <c:numRef>
              <c:f>問60!$U$4</c:f>
              <c:numCache>
                <c:formatCode>General</c:formatCode>
                <c:ptCount val="1"/>
                <c:pt idx="0">
                  <c:v>1</c:v>
                </c:pt>
              </c:numCache>
            </c:numRef>
          </c:val>
          <c:extLst>
            <c:ext xmlns:c16="http://schemas.microsoft.com/office/drawing/2014/chart" uri="{C3380CC4-5D6E-409C-BE32-E72D297353CC}">
              <c16:uniqueId val="{00000004-4874-4230-824A-9B5FB1BDA552}"/>
            </c:ext>
          </c:extLst>
        </c:ser>
        <c:ser>
          <c:idx val="2"/>
          <c:order val="2"/>
          <c:tx>
            <c:strRef>
              <c:f>問60!$V$5</c:f>
              <c:strCache>
                <c:ptCount val="1"/>
                <c:pt idx="0">
                  <c:v>平等に
なっている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問60!$S$4</c:f>
              <c:strCache>
                <c:ptCount val="1"/>
                <c:pt idx="0">
                  <c:v>凡例</c:v>
                </c:pt>
              </c:strCache>
            </c:strRef>
          </c:cat>
          <c:val>
            <c:numRef>
              <c:f>問60!$V$4</c:f>
              <c:numCache>
                <c:formatCode>General</c:formatCode>
                <c:ptCount val="1"/>
                <c:pt idx="0">
                  <c:v>1</c:v>
                </c:pt>
              </c:numCache>
            </c:numRef>
          </c:val>
          <c:extLst>
            <c:ext xmlns:c16="http://schemas.microsoft.com/office/drawing/2014/chart" uri="{C3380CC4-5D6E-409C-BE32-E72D297353CC}">
              <c16:uniqueId val="{00000005-4874-4230-824A-9B5FB1BDA552}"/>
            </c:ext>
          </c:extLst>
        </c:ser>
        <c:ser>
          <c:idx val="3"/>
          <c:order val="3"/>
          <c:tx>
            <c:strRef>
              <c:f>問60!$W$5</c:f>
              <c:strCache>
                <c:ptCount val="1"/>
                <c:pt idx="0">
                  <c:v>どちらかといえ
ば男性が優遇
されている</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問60!$S$4</c:f>
              <c:strCache>
                <c:ptCount val="1"/>
                <c:pt idx="0">
                  <c:v>凡例</c:v>
                </c:pt>
              </c:strCache>
            </c:strRef>
          </c:cat>
          <c:val>
            <c:numRef>
              <c:f>問60!$W$4</c:f>
              <c:numCache>
                <c:formatCode>General</c:formatCode>
                <c:ptCount val="1"/>
                <c:pt idx="0">
                  <c:v>1</c:v>
                </c:pt>
              </c:numCache>
            </c:numRef>
          </c:val>
          <c:extLst>
            <c:ext xmlns:c16="http://schemas.microsoft.com/office/drawing/2014/chart" uri="{C3380CC4-5D6E-409C-BE32-E72D297353CC}">
              <c16:uniqueId val="{00000006-4874-4230-824A-9B5FB1BDA552}"/>
            </c:ext>
          </c:extLst>
        </c:ser>
        <c:ser>
          <c:idx val="4"/>
          <c:order val="4"/>
          <c:tx>
            <c:strRef>
              <c:f>問60!$X$5</c:f>
              <c:strCache>
                <c:ptCount val="1"/>
                <c:pt idx="0">
                  <c:v>男性が優遇
されている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問60!$S$4</c:f>
              <c:strCache>
                <c:ptCount val="1"/>
                <c:pt idx="0">
                  <c:v>凡例</c:v>
                </c:pt>
              </c:strCache>
            </c:strRef>
          </c:cat>
          <c:val>
            <c:numRef>
              <c:f>問60!$X$4</c:f>
              <c:numCache>
                <c:formatCode>General</c:formatCode>
                <c:ptCount val="1"/>
                <c:pt idx="0">
                  <c:v>1</c:v>
                </c:pt>
              </c:numCache>
            </c:numRef>
          </c:val>
          <c:extLst>
            <c:ext xmlns:c16="http://schemas.microsoft.com/office/drawing/2014/chart" uri="{C3380CC4-5D6E-409C-BE32-E72D297353CC}">
              <c16:uniqueId val="{00000007-4874-4230-824A-9B5FB1BDA552}"/>
            </c:ext>
          </c:extLst>
        </c:ser>
        <c:ser>
          <c:idx val="5"/>
          <c:order val="5"/>
          <c:tx>
            <c:strRef>
              <c:f>問60!$Y$5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問60!$S$4</c:f>
              <c:strCache>
                <c:ptCount val="1"/>
                <c:pt idx="0">
                  <c:v>凡例</c:v>
                </c:pt>
              </c:strCache>
            </c:strRef>
          </c:cat>
          <c:val>
            <c:numRef>
              <c:f>問60!$Y$4</c:f>
              <c:numCache>
                <c:formatCode>General</c:formatCode>
                <c:ptCount val="1"/>
                <c:pt idx="0">
                  <c:v>1</c:v>
                </c:pt>
              </c:numCache>
            </c:numRef>
          </c:val>
          <c:extLst>
            <c:ext xmlns:c16="http://schemas.microsoft.com/office/drawing/2014/chart" uri="{C3380CC4-5D6E-409C-BE32-E72D297353CC}">
              <c16:uniqueId val="{00000008-4874-4230-824A-9B5FB1BDA552}"/>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37419203574927351"/>
          <c:w val="0.74127514184310905"/>
          <c:h val="0.58162400149039795"/>
        </c:manualLayout>
      </c:layout>
      <c:barChart>
        <c:barDir val="bar"/>
        <c:grouping val="percentStacked"/>
        <c:varyColors val="0"/>
        <c:ser>
          <c:idx val="0"/>
          <c:order val="0"/>
          <c:tx>
            <c:strRef>
              <c:f>問60性別!$T$5</c:f>
              <c:strCache>
                <c:ptCount val="1"/>
                <c:pt idx="0">
                  <c:v>女性が優遇
されている</c:v>
                </c:pt>
              </c:strCache>
            </c:strRef>
          </c:tx>
          <c:spPr>
            <a:solidFill>
              <a:schemeClr val="accent1"/>
            </a:solidFill>
            <a:ln w="9525">
              <a:solidFill>
                <a:schemeClr val="tx1"/>
              </a:solidFill>
            </a:ln>
            <a:effectLst/>
          </c:spPr>
          <c:invertIfNegative val="0"/>
          <c:dLbls>
            <c:dLbl>
              <c:idx val="0"/>
              <c:layout>
                <c:manualLayout>
                  <c:x val="-2.877599917438588E-3"/>
                  <c:y val="-7.35758196068119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8F-4931-899B-1B87082CFE86}"/>
                </c:ext>
              </c:extLst>
            </c:dLbl>
            <c:dLbl>
              <c:idx val="1"/>
              <c:layout>
                <c:manualLayout>
                  <c:x val="-1.3731971070034949E-3"/>
                  <c:y val="-9.20046148772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8F-4931-899B-1B87082CFE86}"/>
                </c:ext>
              </c:extLst>
            </c:dLbl>
            <c:dLbl>
              <c:idx val="2"/>
              <c:layout>
                <c:manualLayout>
                  <c:x val="-2.2670917463691136E-2"/>
                  <c:y val="-8.8487716111890449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5B8F-4931-899B-1B87082CFE8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問60性別!$S$6:$S$8</c:f>
              <c:strCache>
                <c:ptCount val="3"/>
                <c:pt idx="0">
                  <c:v>男性(n=574)</c:v>
                </c:pt>
                <c:pt idx="1">
                  <c:v>女性(n=777)</c:v>
                </c:pt>
                <c:pt idx="2">
                  <c:v>その他(n=6)</c:v>
                </c:pt>
              </c:strCache>
            </c:strRef>
          </c:cat>
          <c:val>
            <c:numRef>
              <c:f>問60性別!$T$6:$T$8</c:f>
              <c:numCache>
                <c:formatCode>0.0</c:formatCode>
                <c:ptCount val="3"/>
                <c:pt idx="0">
                  <c:v>2.7874564459930316</c:v>
                </c:pt>
                <c:pt idx="1">
                  <c:v>0.64350064350064351</c:v>
                </c:pt>
                <c:pt idx="2">
                  <c:v>0</c:v>
                </c:pt>
              </c:numCache>
            </c:numRef>
          </c:val>
          <c:extLst>
            <c:ext xmlns:c16="http://schemas.microsoft.com/office/drawing/2014/chart" uri="{C3380CC4-5D6E-409C-BE32-E72D297353CC}">
              <c16:uniqueId val="{00000003-5B8F-4931-899B-1B87082CFE86}"/>
            </c:ext>
          </c:extLst>
        </c:ser>
        <c:ser>
          <c:idx val="1"/>
          <c:order val="1"/>
          <c:tx>
            <c:strRef>
              <c:f>問60性別!$U$5</c:f>
              <c:strCache>
                <c:ptCount val="1"/>
                <c:pt idx="0">
                  <c:v>どちらかといえ
ば女性が優遇
されている</c:v>
                </c:pt>
              </c:strCache>
            </c:strRef>
          </c:tx>
          <c:spPr>
            <a:solidFill>
              <a:schemeClr val="accent1">
                <a:lumMod val="60000"/>
                <a:lumOff val="40000"/>
              </a:schemeClr>
            </a:solidFill>
            <a:ln w="9525">
              <a:solidFill>
                <a:schemeClr val="tx1"/>
              </a:solidFill>
            </a:ln>
            <a:effectLst/>
          </c:spPr>
          <c:invertIfNegative val="0"/>
          <c:dLbls>
            <c:dLbl>
              <c:idx val="2"/>
              <c:layout>
                <c:manualLayout>
                  <c:x val="0"/>
                  <c:y val="-1.619885118558783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B8F-4931-899B-1B87082CFE8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問60性別!$S$6:$S$8</c:f>
              <c:strCache>
                <c:ptCount val="3"/>
                <c:pt idx="0">
                  <c:v>男性(n=574)</c:v>
                </c:pt>
                <c:pt idx="1">
                  <c:v>女性(n=777)</c:v>
                </c:pt>
                <c:pt idx="2">
                  <c:v>その他(n=6)</c:v>
                </c:pt>
              </c:strCache>
            </c:strRef>
          </c:cat>
          <c:val>
            <c:numRef>
              <c:f>問60性別!$U$6:$U$8</c:f>
              <c:numCache>
                <c:formatCode>0.0</c:formatCode>
                <c:ptCount val="3"/>
                <c:pt idx="0">
                  <c:v>7.1428571428571423</c:v>
                </c:pt>
                <c:pt idx="1">
                  <c:v>3.4749034749034751</c:v>
                </c:pt>
                <c:pt idx="2">
                  <c:v>16.666666666666664</c:v>
                </c:pt>
              </c:numCache>
            </c:numRef>
          </c:val>
          <c:extLst>
            <c:ext xmlns:c16="http://schemas.microsoft.com/office/drawing/2014/chart" uri="{C3380CC4-5D6E-409C-BE32-E72D297353CC}">
              <c16:uniqueId val="{00000005-5B8F-4931-899B-1B87082CFE86}"/>
            </c:ext>
          </c:extLst>
        </c:ser>
        <c:ser>
          <c:idx val="2"/>
          <c:order val="2"/>
          <c:tx>
            <c:strRef>
              <c:f>問60性別!$V$5</c:f>
              <c:strCache>
                <c:ptCount val="1"/>
                <c:pt idx="0">
                  <c:v>平等に
なっている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問60性別!$S$6:$S$8</c:f>
              <c:strCache>
                <c:ptCount val="3"/>
                <c:pt idx="0">
                  <c:v>男性(n=574)</c:v>
                </c:pt>
                <c:pt idx="1">
                  <c:v>女性(n=777)</c:v>
                </c:pt>
                <c:pt idx="2">
                  <c:v>その他(n=6)</c:v>
                </c:pt>
              </c:strCache>
            </c:strRef>
          </c:cat>
          <c:val>
            <c:numRef>
              <c:f>問60性別!$V$6:$V$8</c:f>
              <c:numCache>
                <c:formatCode>0.0</c:formatCode>
                <c:ptCount val="3"/>
                <c:pt idx="0">
                  <c:v>71.951219512195124</c:v>
                </c:pt>
                <c:pt idx="1">
                  <c:v>70.913770913770918</c:v>
                </c:pt>
                <c:pt idx="2">
                  <c:v>16.666666666666664</c:v>
                </c:pt>
              </c:numCache>
            </c:numRef>
          </c:val>
          <c:extLst>
            <c:ext xmlns:c16="http://schemas.microsoft.com/office/drawing/2014/chart" uri="{C3380CC4-5D6E-409C-BE32-E72D297353CC}">
              <c16:uniqueId val="{00000006-5B8F-4931-899B-1B87082CFE86}"/>
            </c:ext>
          </c:extLst>
        </c:ser>
        <c:ser>
          <c:idx val="3"/>
          <c:order val="3"/>
          <c:tx>
            <c:strRef>
              <c:f>問60性別!$W$5</c:f>
              <c:strCache>
                <c:ptCount val="1"/>
                <c:pt idx="0">
                  <c:v>どちらかといえ
ば男性が優遇
されている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問60性別!$S$6:$S$8</c:f>
              <c:strCache>
                <c:ptCount val="3"/>
                <c:pt idx="0">
                  <c:v>男性(n=574)</c:v>
                </c:pt>
                <c:pt idx="1">
                  <c:v>女性(n=777)</c:v>
                </c:pt>
                <c:pt idx="2">
                  <c:v>その他(n=6)</c:v>
                </c:pt>
              </c:strCache>
            </c:strRef>
          </c:cat>
          <c:val>
            <c:numRef>
              <c:f>問60性別!$W$6:$W$8</c:f>
              <c:numCache>
                <c:formatCode>0.0</c:formatCode>
                <c:ptCount val="3"/>
                <c:pt idx="0">
                  <c:v>11.498257839721255</c:v>
                </c:pt>
                <c:pt idx="1">
                  <c:v>17.245817245817246</c:v>
                </c:pt>
                <c:pt idx="2">
                  <c:v>33.333333333333329</c:v>
                </c:pt>
              </c:numCache>
            </c:numRef>
          </c:val>
          <c:extLst>
            <c:ext xmlns:c16="http://schemas.microsoft.com/office/drawing/2014/chart" uri="{C3380CC4-5D6E-409C-BE32-E72D297353CC}">
              <c16:uniqueId val="{00000007-5B8F-4931-899B-1B87082CFE86}"/>
            </c:ext>
          </c:extLst>
        </c:ser>
        <c:ser>
          <c:idx val="4"/>
          <c:order val="4"/>
          <c:tx>
            <c:strRef>
              <c:f>問60性別!$X$5</c:f>
              <c:strCache>
                <c:ptCount val="1"/>
                <c:pt idx="0">
                  <c:v>男性が優遇
されている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問60性別!$S$6:$S$8</c:f>
              <c:strCache>
                <c:ptCount val="3"/>
                <c:pt idx="0">
                  <c:v>男性(n=574)</c:v>
                </c:pt>
                <c:pt idx="1">
                  <c:v>女性(n=777)</c:v>
                </c:pt>
                <c:pt idx="2">
                  <c:v>その他(n=6)</c:v>
                </c:pt>
              </c:strCache>
            </c:strRef>
          </c:cat>
          <c:val>
            <c:numRef>
              <c:f>問60性別!$X$6:$X$8</c:f>
              <c:numCache>
                <c:formatCode>0.0</c:formatCode>
                <c:ptCount val="3"/>
                <c:pt idx="0">
                  <c:v>0.52264808362369342</c:v>
                </c:pt>
                <c:pt idx="1">
                  <c:v>1.673101673101673</c:v>
                </c:pt>
                <c:pt idx="2">
                  <c:v>16.666666666666664</c:v>
                </c:pt>
              </c:numCache>
            </c:numRef>
          </c:val>
          <c:extLst>
            <c:ext xmlns:c16="http://schemas.microsoft.com/office/drawing/2014/chart" uri="{C3380CC4-5D6E-409C-BE32-E72D297353CC}">
              <c16:uniqueId val="{00000009-5B8F-4931-899B-1B87082CFE86}"/>
            </c:ext>
          </c:extLst>
        </c:ser>
        <c:ser>
          <c:idx val="5"/>
          <c:order val="5"/>
          <c:tx>
            <c:strRef>
              <c:f>問60性別!$Y$5</c:f>
              <c:strCache>
                <c:ptCount val="1"/>
                <c:pt idx="0">
                  <c:v>（無効回答）</c:v>
                </c:pt>
              </c:strCache>
            </c:strRef>
          </c:tx>
          <c:spPr>
            <a:solidFill>
              <a:schemeClr val="bg1"/>
            </a:solidFill>
            <a:ln>
              <a:solidFill>
                <a:schemeClr val="tx1"/>
              </a:solidFill>
            </a:ln>
            <a:effectLst/>
          </c:spPr>
          <c:invertIfNegative val="0"/>
          <c:dLbls>
            <c:dLbl>
              <c:idx val="0"/>
              <c:layout>
                <c:manualLayout>
                  <c:x val="1.8420120439248924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CF-4894-A048-6A90A69D5066}"/>
                </c:ext>
              </c:extLst>
            </c:dLbl>
            <c:dLbl>
              <c:idx val="2"/>
              <c:layout>
                <c:manualLayout>
                  <c:x val="2.8288440565545671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A-4A6B-806F-A4E9AA27824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問60性別!$S$6:$S$8</c:f>
              <c:strCache>
                <c:ptCount val="3"/>
                <c:pt idx="0">
                  <c:v>男性(n=574)</c:v>
                </c:pt>
                <c:pt idx="1">
                  <c:v>女性(n=777)</c:v>
                </c:pt>
                <c:pt idx="2">
                  <c:v>その他(n=6)</c:v>
                </c:pt>
              </c:strCache>
            </c:strRef>
          </c:cat>
          <c:val>
            <c:numRef>
              <c:f>問60性別!$Y$6:$Y$8</c:f>
              <c:numCache>
                <c:formatCode>0.0</c:formatCode>
                <c:ptCount val="3"/>
                <c:pt idx="0">
                  <c:v>6.0975609756097562</c:v>
                </c:pt>
                <c:pt idx="1">
                  <c:v>6.0489060489060487</c:v>
                </c:pt>
                <c:pt idx="2">
                  <c:v>16.666666666666664</c:v>
                </c:pt>
              </c:numCache>
            </c:numRef>
          </c:val>
          <c:extLst>
            <c:ext xmlns:c16="http://schemas.microsoft.com/office/drawing/2014/chart" uri="{C3380CC4-5D6E-409C-BE32-E72D297353CC}">
              <c16:uniqueId val="{0000000B-5B8F-4931-899B-1B87082CFE86}"/>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
          <c:w val="0.92128907289206263"/>
          <c:h val="1"/>
        </c:manualLayout>
      </c:layout>
      <c:barChart>
        <c:barDir val="bar"/>
        <c:grouping val="percentStacked"/>
        <c:varyColors val="0"/>
        <c:ser>
          <c:idx val="0"/>
          <c:order val="0"/>
          <c:tx>
            <c:strRef>
              <c:f>問60性別!$T$5</c:f>
              <c:strCache>
                <c:ptCount val="1"/>
                <c:pt idx="0">
                  <c:v>女性が優遇
されている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986-412F-8314-48D85CC3480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986-412F-8314-48D85CC3480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問60性別!$S$4</c:f>
              <c:strCache>
                <c:ptCount val="1"/>
                <c:pt idx="0">
                  <c:v>凡例</c:v>
                </c:pt>
              </c:strCache>
            </c:strRef>
          </c:cat>
          <c:val>
            <c:numRef>
              <c:f>問60性別!$T$4</c:f>
              <c:numCache>
                <c:formatCode>General</c:formatCode>
                <c:ptCount val="1"/>
                <c:pt idx="0">
                  <c:v>1</c:v>
                </c:pt>
              </c:numCache>
            </c:numRef>
          </c:val>
          <c:extLst>
            <c:ext xmlns:c16="http://schemas.microsoft.com/office/drawing/2014/chart" uri="{C3380CC4-5D6E-409C-BE32-E72D297353CC}">
              <c16:uniqueId val="{00000002-4986-412F-8314-48D85CC34807}"/>
            </c:ext>
          </c:extLst>
        </c:ser>
        <c:ser>
          <c:idx val="1"/>
          <c:order val="1"/>
          <c:tx>
            <c:strRef>
              <c:f>問60性別!$U$5</c:f>
              <c:strCache>
                <c:ptCount val="1"/>
                <c:pt idx="0">
                  <c:v>どちらかといえ
ば女性が優遇
されている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986-412F-8314-48D85CC3480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問60性別!$S$4</c:f>
              <c:strCache>
                <c:ptCount val="1"/>
                <c:pt idx="0">
                  <c:v>凡例</c:v>
                </c:pt>
              </c:strCache>
            </c:strRef>
          </c:cat>
          <c:val>
            <c:numRef>
              <c:f>問60性別!$U$4</c:f>
              <c:numCache>
                <c:formatCode>General</c:formatCode>
                <c:ptCount val="1"/>
                <c:pt idx="0">
                  <c:v>1</c:v>
                </c:pt>
              </c:numCache>
            </c:numRef>
          </c:val>
          <c:extLst>
            <c:ext xmlns:c16="http://schemas.microsoft.com/office/drawing/2014/chart" uri="{C3380CC4-5D6E-409C-BE32-E72D297353CC}">
              <c16:uniqueId val="{00000004-4986-412F-8314-48D85CC34807}"/>
            </c:ext>
          </c:extLst>
        </c:ser>
        <c:ser>
          <c:idx val="2"/>
          <c:order val="2"/>
          <c:tx>
            <c:strRef>
              <c:f>問60性別!$V$5</c:f>
              <c:strCache>
                <c:ptCount val="1"/>
                <c:pt idx="0">
                  <c:v>平等に
なっている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問60性別!$S$4</c:f>
              <c:strCache>
                <c:ptCount val="1"/>
                <c:pt idx="0">
                  <c:v>凡例</c:v>
                </c:pt>
              </c:strCache>
            </c:strRef>
          </c:cat>
          <c:val>
            <c:numRef>
              <c:f>問60性別!$V$4</c:f>
              <c:numCache>
                <c:formatCode>General</c:formatCode>
                <c:ptCount val="1"/>
                <c:pt idx="0">
                  <c:v>1</c:v>
                </c:pt>
              </c:numCache>
            </c:numRef>
          </c:val>
          <c:extLst>
            <c:ext xmlns:c16="http://schemas.microsoft.com/office/drawing/2014/chart" uri="{C3380CC4-5D6E-409C-BE32-E72D297353CC}">
              <c16:uniqueId val="{00000005-4986-412F-8314-48D85CC34807}"/>
            </c:ext>
          </c:extLst>
        </c:ser>
        <c:ser>
          <c:idx val="3"/>
          <c:order val="3"/>
          <c:tx>
            <c:strRef>
              <c:f>問60性別!$W$5</c:f>
              <c:strCache>
                <c:ptCount val="1"/>
                <c:pt idx="0">
                  <c:v>どちらかといえ
ば男性が優遇
されている</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問60性別!$S$4</c:f>
              <c:strCache>
                <c:ptCount val="1"/>
                <c:pt idx="0">
                  <c:v>凡例</c:v>
                </c:pt>
              </c:strCache>
            </c:strRef>
          </c:cat>
          <c:val>
            <c:numRef>
              <c:f>問60性別!$W$4</c:f>
              <c:numCache>
                <c:formatCode>General</c:formatCode>
                <c:ptCount val="1"/>
                <c:pt idx="0">
                  <c:v>1</c:v>
                </c:pt>
              </c:numCache>
            </c:numRef>
          </c:val>
          <c:extLst>
            <c:ext xmlns:c16="http://schemas.microsoft.com/office/drawing/2014/chart" uri="{C3380CC4-5D6E-409C-BE32-E72D297353CC}">
              <c16:uniqueId val="{00000006-4986-412F-8314-48D85CC34807}"/>
            </c:ext>
          </c:extLst>
        </c:ser>
        <c:ser>
          <c:idx val="4"/>
          <c:order val="4"/>
          <c:tx>
            <c:strRef>
              <c:f>問60性別!$X$5</c:f>
              <c:strCache>
                <c:ptCount val="1"/>
                <c:pt idx="0">
                  <c:v>男性が優遇
されている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問60性別!$S$4</c:f>
              <c:strCache>
                <c:ptCount val="1"/>
                <c:pt idx="0">
                  <c:v>凡例</c:v>
                </c:pt>
              </c:strCache>
            </c:strRef>
          </c:cat>
          <c:val>
            <c:numRef>
              <c:f>問60性別!$X$4</c:f>
              <c:numCache>
                <c:formatCode>General</c:formatCode>
                <c:ptCount val="1"/>
                <c:pt idx="0">
                  <c:v>1</c:v>
                </c:pt>
              </c:numCache>
            </c:numRef>
          </c:val>
          <c:extLst>
            <c:ext xmlns:c16="http://schemas.microsoft.com/office/drawing/2014/chart" uri="{C3380CC4-5D6E-409C-BE32-E72D297353CC}">
              <c16:uniqueId val="{00000007-4986-412F-8314-48D85CC34807}"/>
            </c:ext>
          </c:extLst>
        </c:ser>
        <c:ser>
          <c:idx val="5"/>
          <c:order val="5"/>
          <c:tx>
            <c:strRef>
              <c:f>問60性別!$Y$5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問60性別!$S$4</c:f>
              <c:strCache>
                <c:ptCount val="1"/>
                <c:pt idx="0">
                  <c:v>凡例</c:v>
                </c:pt>
              </c:strCache>
            </c:strRef>
          </c:cat>
          <c:val>
            <c:numRef>
              <c:f>問60性別!$Y$4</c:f>
              <c:numCache>
                <c:formatCode>General</c:formatCode>
                <c:ptCount val="1"/>
                <c:pt idx="0">
                  <c:v>1</c:v>
                </c:pt>
              </c:numCache>
            </c:numRef>
          </c:val>
          <c:extLst>
            <c:ext xmlns:c16="http://schemas.microsoft.com/office/drawing/2014/chart" uri="{C3380CC4-5D6E-409C-BE32-E72D297353CC}">
              <c16:uniqueId val="{00000008-4986-412F-8314-48D85CC3480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37419203574927351"/>
          <c:w val="0.74127514184310905"/>
          <c:h val="0.58162400149039795"/>
        </c:manualLayout>
      </c:layout>
      <c:barChart>
        <c:barDir val="bar"/>
        <c:grouping val="percentStacked"/>
        <c:varyColors val="0"/>
        <c:ser>
          <c:idx val="0"/>
          <c:order val="0"/>
          <c:tx>
            <c:strRef>
              <c:f>問60性別!$T$21</c:f>
              <c:strCache>
                <c:ptCount val="1"/>
                <c:pt idx="0">
                  <c:v>女性が優遇
されている</c:v>
                </c:pt>
              </c:strCache>
            </c:strRef>
          </c:tx>
          <c:spPr>
            <a:solidFill>
              <a:schemeClr val="accent1"/>
            </a:solidFill>
            <a:ln w="9525">
              <a:solidFill>
                <a:schemeClr val="tx1"/>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3C9-47AC-94A7-BB4B9218D85C}"/>
                </c:ext>
              </c:extLst>
            </c:dLbl>
            <c:dLbl>
              <c:idx val="1"/>
              <c:layout>
                <c:manualLayout>
                  <c:x val="-4.2507970244421087E-3"/>
                  <c:y val="-8.83175904162911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C9-47AC-94A7-BB4B9218D85C}"/>
                </c:ext>
              </c:extLst>
            </c:dLbl>
            <c:dLbl>
              <c:idx val="2"/>
              <c:layout>
                <c:manualLayout>
                  <c:x val="-1.8420120439249024E-2"/>
                  <c:y val="-9.2174740572830052E-2"/>
                </c:manualLayout>
              </c:layout>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73C9-47AC-94A7-BB4B9218D85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問60性別!$S$22:$S$24</c:f>
              <c:strCache>
                <c:ptCount val="3"/>
                <c:pt idx="0">
                  <c:v>男性(n=574)</c:v>
                </c:pt>
                <c:pt idx="1">
                  <c:v>女性(n=777)</c:v>
                </c:pt>
                <c:pt idx="2">
                  <c:v>その他(n=6)</c:v>
                </c:pt>
              </c:strCache>
            </c:strRef>
          </c:cat>
          <c:val>
            <c:numRef>
              <c:f>問60性別!$T$22:$T$24</c:f>
              <c:numCache>
                <c:formatCode>0.0</c:formatCode>
                <c:ptCount val="3"/>
                <c:pt idx="0">
                  <c:v>4.7038327526132404</c:v>
                </c:pt>
                <c:pt idx="1">
                  <c:v>1.287001287001287</c:v>
                </c:pt>
                <c:pt idx="2">
                  <c:v>0</c:v>
                </c:pt>
              </c:numCache>
            </c:numRef>
          </c:val>
          <c:extLst>
            <c:ext xmlns:c16="http://schemas.microsoft.com/office/drawing/2014/chart" uri="{C3380CC4-5D6E-409C-BE32-E72D297353CC}">
              <c16:uniqueId val="{00000003-73C9-47AC-94A7-BB4B9218D85C}"/>
            </c:ext>
          </c:extLst>
        </c:ser>
        <c:ser>
          <c:idx val="1"/>
          <c:order val="1"/>
          <c:tx>
            <c:strRef>
              <c:f>問60性別!$U$21</c:f>
              <c:strCache>
                <c:ptCount val="1"/>
                <c:pt idx="0">
                  <c:v>どちらかといえ
ば女性が優遇
されている</c:v>
                </c:pt>
              </c:strCache>
            </c:strRef>
          </c:tx>
          <c:spPr>
            <a:solidFill>
              <a:schemeClr val="accent1">
                <a:lumMod val="60000"/>
                <a:lumOff val="40000"/>
              </a:schemeClr>
            </a:solidFill>
            <a:ln w="9525">
              <a:solidFill>
                <a:schemeClr val="tx1"/>
              </a:solidFill>
            </a:ln>
            <a:effectLst/>
          </c:spPr>
          <c:invertIfNegative val="0"/>
          <c:dLbls>
            <c:dLbl>
              <c:idx val="2"/>
              <c:layout>
                <c:manualLayout>
                  <c:x val="1.7003188097768306E-2"/>
                  <c:y val="-9.217474057283005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6D-4EA4-9D44-3FDACBC0568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問60性別!$S$22:$S$24</c:f>
              <c:strCache>
                <c:ptCount val="3"/>
                <c:pt idx="0">
                  <c:v>男性(n=574)</c:v>
                </c:pt>
                <c:pt idx="1">
                  <c:v>女性(n=777)</c:v>
                </c:pt>
                <c:pt idx="2">
                  <c:v>その他(n=6)</c:v>
                </c:pt>
              </c:strCache>
            </c:strRef>
          </c:cat>
          <c:val>
            <c:numRef>
              <c:f>問60性別!$U$22:$U$24</c:f>
              <c:numCache>
                <c:formatCode>0.0</c:formatCode>
                <c:ptCount val="3"/>
                <c:pt idx="0">
                  <c:v>8.536585365853659</c:v>
                </c:pt>
                <c:pt idx="1">
                  <c:v>5.4054054054054053</c:v>
                </c:pt>
                <c:pt idx="2">
                  <c:v>0</c:v>
                </c:pt>
              </c:numCache>
            </c:numRef>
          </c:val>
          <c:extLst>
            <c:ext xmlns:c16="http://schemas.microsoft.com/office/drawing/2014/chart" uri="{C3380CC4-5D6E-409C-BE32-E72D297353CC}">
              <c16:uniqueId val="{00000004-73C9-47AC-94A7-BB4B9218D85C}"/>
            </c:ext>
          </c:extLst>
        </c:ser>
        <c:ser>
          <c:idx val="2"/>
          <c:order val="2"/>
          <c:tx>
            <c:strRef>
              <c:f>問60性別!$V$21</c:f>
              <c:strCache>
                <c:ptCount val="1"/>
                <c:pt idx="0">
                  <c:v>平等に
なっている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問60性別!$S$22:$S$24</c:f>
              <c:strCache>
                <c:ptCount val="3"/>
                <c:pt idx="0">
                  <c:v>男性(n=574)</c:v>
                </c:pt>
                <c:pt idx="1">
                  <c:v>女性(n=777)</c:v>
                </c:pt>
                <c:pt idx="2">
                  <c:v>その他(n=6)</c:v>
                </c:pt>
              </c:strCache>
            </c:strRef>
          </c:cat>
          <c:val>
            <c:numRef>
              <c:f>問60性別!$V$22:$V$24</c:f>
              <c:numCache>
                <c:formatCode>0.0</c:formatCode>
                <c:ptCount val="3"/>
                <c:pt idx="0">
                  <c:v>54.00696864111498</c:v>
                </c:pt>
                <c:pt idx="1">
                  <c:v>34.877734877734881</c:v>
                </c:pt>
                <c:pt idx="2">
                  <c:v>16.666666666666664</c:v>
                </c:pt>
              </c:numCache>
            </c:numRef>
          </c:val>
          <c:extLst>
            <c:ext xmlns:c16="http://schemas.microsoft.com/office/drawing/2014/chart" uri="{C3380CC4-5D6E-409C-BE32-E72D297353CC}">
              <c16:uniqueId val="{00000005-73C9-47AC-94A7-BB4B9218D85C}"/>
            </c:ext>
          </c:extLst>
        </c:ser>
        <c:ser>
          <c:idx val="3"/>
          <c:order val="3"/>
          <c:tx>
            <c:strRef>
              <c:f>問60性別!$W$21</c:f>
              <c:strCache>
                <c:ptCount val="1"/>
                <c:pt idx="0">
                  <c:v>どちらかといえ
ば男性が優遇
されている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問60性別!$S$22:$S$24</c:f>
              <c:strCache>
                <c:ptCount val="3"/>
                <c:pt idx="0">
                  <c:v>男性(n=574)</c:v>
                </c:pt>
                <c:pt idx="1">
                  <c:v>女性(n=777)</c:v>
                </c:pt>
                <c:pt idx="2">
                  <c:v>その他(n=6)</c:v>
                </c:pt>
              </c:strCache>
            </c:strRef>
          </c:cat>
          <c:val>
            <c:numRef>
              <c:f>問60性別!$W$22:$W$24</c:f>
              <c:numCache>
                <c:formatCode>0.0</c:formatCode>
                <c:ptCount val="3"/>
                <c:pt idx="0">
                  <c:v>25.435540069686414</c:v>
                </c:pt>
                <c:pt idx="1">
                  <c:v>45.302445302445307</c:v>
                </c:pt>
                <c:pt idx="2">
                  <c:v>50</c:v>
                </c:pt>
              </c:numCache>
            </c:numRef>
          </c:val>
          <c:extLst>
            <c:ext xmlns:c16="http://schemas.microsoft.com/office/drawing/2014/chart" uri="{C3380CC4-5D6E-409C-BE32-E72D297353CC}">
              <c16:uniqueId val="{00000006-73C9-47AC-94A7-BB4B9218D85C}"/>
            </c:ext>
          </c:extLst>
        </c:ser>
        <c:ser>
          <c:idx val="4"/>
          <c:order val="4"/>
          <c:tx>
            <c:strRef>
              <c:f>問60性別!$X$21</c:f>
              <c:strCache>
                <c:ptCount val="1"/>
                <c:pt idx="0">
                  <c:v>男性が優遇
されている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問60性別!$S$22:$S$24</c:f>
              <c:strCache>
                <c:ptCount val="3"/>
                <c:pt idx="0">
                  <c:v>男性(n=574)</c:v>
                </c:pt>
                <c:pt idx="1">
                  <c:v>女性(n=777)</c:v>
                </c:pt>
                <c:pt idx="2">
                  <c:v>その他(n=6)</c:v>
                </c:pt>
              </c:strCache>
            </c:strRef>
          </c:cat>
          <c:val>
            <c:numRef>
              <c:f>問60性別!$X$22:$X$24</c:f>
              <c:numCache>
                <c:formatCode>0.0</c:formatCode>
                <c:ptCount val="3"/>
                <c:pt idx="0">
                  <c:v>2.4390243902439024</c:v>
                </c:pt>
                <c:pt idx="1">
                  <c:v>9.6525096525096519</c:v>
                </c:pt>
                <c:pt idx="2">
                  <c:v>16.666666666666664</c:v>
                </c:pt>
              </c:numCache>
            </c:numRef>
          </c:val>
          <c:extLst>
            <c:ext xmlns:c16="http://schemas.microsoft.com/office/drawing/2014/chart" uri="{C3380CC4-5D6E-409C-BE32-E72D297353CC}">
              <c16:uniqueId val="{00000008-73C9-47AC-94A7-BB4B9218D85C}"/>
            </c:ext>
          </c:extLst>
        </c:ser>
        <c:ser>
          <c:idx val="5"/>
          <c:order val="5"/>
          <c:tx>
            <c:strRef>
              <c:f>問60性別!$Y$21</c:f>
              <c:strCache>
                <c:ptCount val="1"/>
                <c:pt idx="0">
                  <c:v>（無効回答）</c:v>
                </c:pt>
              </c:strCache>
            </c:strRef>
          </c:tx>
          <c:spPr>
            <a:solidFill>
              <a:schemeClr val="bg1"/>
            </a:solidFill>
            <a:ln>
              <a:solidFill>
                <a:schemeClr val="tx1"/>
              </a:solidFill>
            </a:ln>
            <a:effectLst/>
          </c:spPr>
          <c:invertIfNegative val="0"/>
          <c:dLbls>
            <c:dLbl>
              <c:idx val="0"/>
              <c:layout>
                <c:manualLayout>
                  <c:x val="1.842012043924882E-2"/>
                  <c:y val="2.897826688615281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C9-47AC-94A7-BB4B9218D85C}"/>
                </c:ext>
              </c:extLst>
            </c:dLbl>
            <c:dLbl>
              <c:idx val="2"/>
              <c:layout>
                <c:manualLayout>
                  <c:x val="-7.0896823338103968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6D-4EA4-9D44-3FDACBC0568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問60性別!$S$22:$S$24</c:f>
              <c:strCache>
                <c:ptCount val="3"/>
                <c:pt idx="0">
                  <c:v>男性(n=574)</c:v>
                </c:pt>
                <c:pt idx="1">
                  <c:v>女性(n=777)</c:v>
                </c:pt>
                <c:pt idx="2">
                  <c:v>その他(n=6)</c:v>
                </c:pt>
              </c:strCache>
            </c:strRef>
          </c:cat>
          <c:val>
            <c:numRef>
              <c:f>問60性別!$Y$22:$Y$24</c:f>
              <c:numCache>
                <c:formatCode>0.0</c:formatCode>
                <c:ptCount val="3"/>
                <c:pt idx="0">
                  <c:v>4.8780487804878048</c:v>
                </c:pt>
                <c:pt idx="1">
                  <c:v>3.4749034749034751</c:v>
                </c:pt>
                <c:pt idx="2">
                  <c:v>16.666666666666664</c:v>
                </c:pt>
              </c:numCache>
            </c:numRef>
          </c:val>
          <c:extLst>
            <c:ext xmlns:c16="http://schemas.microsoft.com/office/drawing/2014/chart" uri="{C3380CC4-5D6E-409C-BE32-E72D297353CC}">
              <c16:uniqueId val="{0000000A-73C9-47AC-94A7-BB4B9218D85C}"/>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
          <c:w val="0.92128907289206263"/>
          <c:h val="1"/>
        </c:manualLayout>
      </c:layout>
      <c:barChart>
        <c:barDir val="bar"/>
        <c:grouping val="percentStacked"/>
        <c:varyColors val="0"/>
        <c:ser>
          <c:idx val="0"/>
          <c:order val="0"/>
          <c:tx>
            <c:strRef>
              <c:f>問60性別!$T$21</c:f>
              <c:strCache>
                <c:ptCount val="1"/>
                <c:pt idx="0">
                  <c:v>女性が優遇
されている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7C6B-4C10-8E99-CA7578291BC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7C6B-4C10-8E99-CA7578291BC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問60性別!$S$20</c:f>
              <c:strCache>
                <c:ptCount val="1"/>
                <c:pt idx="0">
                  <c:v>凡例</c:v>
                </c:pt>
              </c:strCache>
            </c:strRef>
          </c:cat>
          <c:val>
            <c:numRef>
              <c:f>問60性別!$T$20</c:f>
              <c:numCache>
                <c:formatCode>General</c:formatCode>
                <c:ptCount val="1"/>
                <c:pt idx="0">
                  <c:v>1</c:v>
                </c:pt>
              </c:numCache>
            </c:numRef>
          </c:val>
          <c:extLst>
            <c:ext xmlns:c16="http://schemas.microsoft.com/office/drawing/2014/chart" uri="{C3380CC4-5D6E-409C-BE32-E72D297353CC}">
              <c16:uniqueId val="{00000002-7C6B-4C10-8E99-CA7578291BCD}"/>
            </c:ext>
          </c:extLst>
        </c:ser>
        <c:ser>
          <c:idx val="1"/>
          <c:order val="1"/>
          <c:tx>
            <c:strRef>
              <c:f>問60性別!$U$21</c:f>
              <c:strCache>
                <c:ptCount val="1"/>
                <c:pt idx="0">
                  <c:v>どちらかといえ
ば女性が優遇
されている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7C6B-4C10-8E99-CA7578291BC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問60性別!$S$20</c:f>
              <c:strCache>
                <c:ptCount val="1"/>
                <c:pt idx="0">
                  <c:v>凡例</c:v>
                </c:pt>
              </c:strCache>
            </c:strRef>
          </c:cat>
          <c:val>
            <c:numRef>
              <c:f>問60性別!$U$20</c:f>
              <c:numCache>
                <c:formatCode>General</c:formatCode>
                <c:ptCount val="1"/>
                <c:pt idx="0">
                  <c:v>1</c:v>
                </c:pt>
              </c:numCache>
            </c:numRef>
          </c:val>
          <c:extLst>
            <c:ext xmlns:c16="http://schemas.microsoft.com/office/drawing/2014/chart" uri="{C3380CC4-5D6E-409C-BE32-E72D297353CC}">
              <c16:uniqueId val="{00000004-7C6B-4C10-8E99-CA7578291BCD}"/>
            </c:ext>
          </c:extLst>
        </c:ser>
        <c:ser>
          <c:idx val="2"/>
          <c:order val="2"/>
          <c:tx>
            <c:strRef>
              <c:f>問60性別!$V$21</c:f>
              <c:strCache>
                <c:ptCount val="1"/>
                <c:pt idx="0">
                  <c:v>平等に
なっている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問60性別!$S$20</c:f>
              <c:strCache>
                <c:ptCount val="1"/>
                <c:pt idx="0">
                  <c:v>凡例</c:v>
                </c:pt>
              </c:strCache>
            </c:strRef>
          </c:cat>
          <c:val>
            <c:numRef>
              <c:f>問60性別!$V$20</c:f>
              <c:numCache>
                <c:formatCode>General</c:formatCode>
                <c:ptCount val="1"/>
                <c:pt idx="0">
                  <c:v>1</c:v>
                </c:pt>
              </c:numCache>
            </c:numRef>
          </c:val>
          <c:extLst>
            <c:ext xmlns:c16="http://schemas.microsoft.com/office/drawing/2014/chart" uri="{C3380CC4-5D6E-409C-BE32-E72D297353CC}">
              <c16:uniqueId val="{00000005-7C6B-4C10-8E99-CA7578291BCD}"/>
            </c:ext>
          </c:extLst>
        </c:ser>
        <c:ser>
          <c:idx val="3"/>
          <c:order val="3"/>
          <c:tx>
            <c:strRef>
              <c:f>問60性別!$W$21</c:f>
              <c:strCache>
                <c:ptCount val="1"/>
                <c:pt idx="0">
                  <c:v>どちらかといえ
ば男性が優遇
されている</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問60性別!$S$20</c:f>
              <c:strCache>
                <c:ptCount val="1"/>
                <c:pt idx="0">
                  <c:v>凡例</c:v>
                </c:pt>
              </c:strCache>
            </c:strRef>
          </c:cat>
          <c:val>
            <c:numRef>
              <c:f>問60性別!$W$20</c:f>
              <c:numCache>
                <c:formatCode>General</c:formatCode>
                <c:ptCount val="1"/>
                <c:pt idx="0">
                  <c:v>1</c:v>
                </c:pt>
              </c:numCache>
            </c:numRef>
          </c:val>
          <c:extLst>
            <c:ext xmlns:c16="http://schemas.microsoft.com/office/drawing/2014/chart" uri="{C3380CC4-5D6E-409C-BE32-E72D297353CC}">
              <c16:uniqueId val="{00000006-7C6B-4C10-8E99-CA7578291BCD}"/>
            </c:ext>
          </c:extLst>
        </c:ser>
        <c:ser>
          <c:idx val="4"/>
          <c:order val="4"/>
          <c:tx>
            <c:strRef>
              <c:f>問60性別!$X$21</c:f>
              <c:strCache>
                <c:ptCount val="1"/>
                <c:pt idx="0">
                  <c:v>男性が優遇
されている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問60性別!$S$20</c:f>
              <c:strCache>
                <c:ptCount val="1"/>
                <c:pt idx="0">
                  <c:v>凡例</c:v>
                </c:pt>
              </c:strCache>
            </c:strRef>
          </c:cat>
          <c:val>
            <c:numRef>
              <c:f>問60性別!$X$20</c:f>
              <c:numCache>
                <c:formatCode>General</c:formatCode>
                <c:ptCount val="1"/>
                <c:pt idx="0">
                  <c:v>1</c:v>
                </c:pt>
              </c:numCache>
            </c:numRef>
          </c:val>
          <c:extLst>
            <c:ext xmlns:c16="http://schemas.microsoft.com/office/drawing/2014/chart" uri="{C3380CC4-5D6E-409C-BE32-E72D297353CC}">
              <c16:uniqueId val="{00000007-7C6B-4C10-8E99-CA7578291BCD}"/>
            </c:ext>
          </c:extLst>
        </c:ser>
        <c:ser>
          <c:idx val="5"/>
          <c:order val="5"/>
          <c:tx>
            <c:strRef>
              <c:f>問60性別!$Y$21</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問60性別!$S$20</c:f>
              <c:strCache>
                <c:ptCount val="1"/>
                <c:pt idx="0">
                  <c:v>凡例</c:v>
                </c:pt>
              </c:strCache>
            </c:strRef>
          </c:cat>
          <c:val>
            <c:numRef>
              <c:f>問60性別!$Y$20</c:f>
              <c:numCache>
                <c:formatCode>General</c:formatCode>
                <c:ptCount val="1"/>
                <c:pt idx="0">
                  <c:v>1</c:v>
                </c:pt>
              </c:numCache>
            </c:numRef>
          </c:val>
          <c:extLst>
            <c:ext xmlns:c16="http://schemas.microsoft.com/office/drawing/2014/chart" uri="{C3380CC4-5D6E-409C-BE32-E72D297353CC}">
              <c16:uniqueId val="{00000008-7C6B-4C10-8E99-CA7578291BC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37419203574927351"/>
          <c:w val="0.74127514184310905"/>
          <c:h val="0.58162400149039795"/>
        </c:manualLayout>
      </c:layout>
      <c:barChart>
        <c:barDir val="bar"/>
        <c:grouping val="percentStacked"/>
        <c:varyColors val="0"/>
        <c:ser>
          <c:idx val="0"/>
          <c:order val="0"/>
          <c:tx>
            <c:strRef>
              <c:f>問60性別!$T$37</c:f>
              <c:strCache>
                <c:ptCount val="1"/>
                <c:pt idx="0">
                  <c:v>女性が優遇
されている</c:v>
                </c:pt>
              </c:strCache>
            </c:strRef>
          </c:tx>
          <c:spPr>
            <a:solidFill>
              <a:schemeClr val="accent1"/>
            </a:solidFill>
            <a:ln w="9525">
              <a:solidFill>
                <a:schemeClr val="tx1"/>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03-4485-A304-9FF6113D5DBB}"/>
                </c:ext>
              </c:extLst>
            </c:dLbl>
            <c:dLbl>
              <c:idx val="1"/>
              <c:layout>
                <c:manualLayout>
                  <c:x val="0"/>
                  <c:y val="-9.2004324560344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03-4485-A304-9FF6113D5DBB}"/>
                </c:ext>
              </c:extLst>
            </c:dLbl>
            <c:dLbl>
              <c:idx val="2"/>
              <c:layout>
                <c:manualLayout>
                  <c:x val="-1.4169323414806943E-3"/>
                  <c:y val="-9.21753212066034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03-4485-A304-9FF6113D5DB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問60性別!$S$38:$S$40</c:f>
              <c:strCache>
                <c:ptCount val="3"/>
                <c:pt idx="0">
                  <c:v>男性(n=574)</c:v>
                </c:pt>
                <c:pt idx="1">
                  <c:v>女性(n=777)</c:v>
                </c:pt>
                <c:pt idx="2">
                  <c:v>その他(n=6)</c:v>
                </c:pt>
              </c:strCache>
            </c:strRef>
          </c:cat>
          <c:val>
            <c:numRef>
              <c:f>問60性別!$T$38:$T$40</c:f>
              <c:numCache>
                <c:formatCode>0.0</c:formatCode>
                <c:ptCount val="3"/>
                <c:pt idx="0">
                  <c:v>3.8327526132404177</c:v>
                </c:pt>
                <c:pt idx="1">
                  <c:v>0.90090090090090091</c:v>
                </c:pt>
                <c:pt idx="2">
                  <c:v>0</c:v>
                </c:pt>
              </c:numCache>
            </c:numRef>
          </c:val>
          <c:extLst>
            <c:ext xmlns:c16="http://schemas.microsoft.com/office/drawing/2014/chart" uri="{C3380CC4-5D6E-409C-BE32-E72D297353CC}">
              <c16:uniqueId val="{00000003-A303-4485-A304-9FF6113D5DBB}"/>
            </c:ext>
          </c:extLst>
        </c:ser>
        <c:ser>
          <c:idx val="1"/>
          <c:order val="1"/>
          <c:tx>
            <c:strRef>
              <c:f>問60性別!$U$37</c:f>
              <c:strCache>
                <c:ptCount val="1"/>
                <c:pt idx="0">
                  <c:v>どちらかといえ
ば女性が優遇
されている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問60性別!$S$38:$S$40</c:f>
              <c:strCache>
                <c:ptCount val="3"/>
                <c:pt idx="0">
                  <c:v>男性(n=574)</c:v>
                </c:pt>
                <c:pt idx="1">
                  <c:v>女性(n=777)</c:v>
                </c:pt>
                <c:pt idx="2">
                  <c:v>その他(n=6)</c:v>
                </c:pt>
              </c:strCache>
            </c:strRef>
          </c:cat>
          <c:val>
            <c:numRef>
              <c:f>問60性別!$U$38:$U$40</c:f>
              <c:numCache>
                <c:formatCode>0.0</c:formatCode>
                <c:ptCount val="3"/>
                <c:pt idx="0">
                  <c:v>9.9303135888501739</c:v>
                </c:pt>
                <c:pt idx="1">
                  <c:v>10.167310167310168</c:v>
                </c:pt>
                <c:pt idx="2">
                  <c:v>0</c:v>
                </c:pt>
              </c:numCache>
            </c:numRef>
          </c:val>
          <c:extLst>
            <c:ext xmlns:c16="http://schemas.microsoft.com/office/drawing/2014/chart" uri="{C3380CC4-5D6E-409C-BE32-E72D297353CC}">
              <c16:uniqueId val="{00000004-A303-4485-A304-9FF6113D5DBB}"/>
            </c:ext>
          </c:extLst>
        </c:ser>
        <c:ser>
          <c:idx val="2"/>
          <c:order val="2"/>
          <c:tx>
            <c:strRef>
              <c:f>問60性別!$V$37</c:f>
              <c:strCache>
                <c:ptCount val="1"/>
                <c:pt idx="0">
                  <c:v>平等に
なっている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問60性別!$S$38:$S$40</c:f>
              <c:strCache>
                <c:ptCount val="3"/>
                <c:pt idx="0">
                  <c:v>男性(n=574)</c:v>
                </c:pt>
                <c:pt idx="1">
                  <c:v>女性(n=777)</c:v>
                </c:pt>
                <c:pt idx="2">
                  <c:v>その他(n=6)</c:v>
                </c:pt>
              </c:strCache>
            </c:strRef>
          </c:cat>
          <c:val>
            <c:numRef>
              <c:f>問60性別!$V$38:$V$40</c:f>
              <c:numCache>
                <c:formatCode>0.0</c:formatCode>
                <c:ptCount val="3"/>
                <c:pt idx="0">
                  <c:v>65.853658536585371</c:v>
                </c:pt>
                <c:pt idx="1">
                  <c:v>55.083655083655081</c:v>
                </c:pt>
                <c:pt idx="2">
                  <c:v>50</c:v>
                </c:pt>
              </c:numCache>
            </c:numRef>
          </c:val>
          <c:extLst>
            <c:ext xmlns:c16="http://schemas.microsoft.com/office/drawing/2014/chart" uri="{C3380CC4-5D6E-409C-BE32-E72D297353CC}">
              <c16:uniqueId val="{00000005-A303-4485-A304-9FF6113D5DBB}"/>
            </c:ext>
          </c:extLst>
        </c:ser>
        <c:ser>
          <c:idx val="3"/>
          <c:order val="3"/>
          <c:tx>
            <c:strRef>
              <c:f>問60性別!$W$37</c:f>
              <c:strCache>
                <c:ptCount val="1"/>
                <c:pt idx="0">
                  <c:v>どちらかといえ
ば男性が優遇
されている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問60性別!$S$38:$S$40</c:f>
              <c:strCache>
                <c:ptCount val="3"/>
                <c:pt idx="0">
                  <c:v>男性(n=574)</c:v>
                </c:pt>
                <c:pt idx="1">
                  <c:v>女性(n=777)</c:v>
                </c:pt>
                <c:pt idx="2">
                  <c:v>その他(n=6)</c:v>
                </c:pt>
              </c:strCache>
            </c:strRef>
          </c:cat>
          <c:val>
            <c:numRef>
              <c:f>問60性別!$W$38:$W$40</c:f>
              <c:numCache>
                <c:formatCode>0.0</c:formatCode>
                <c:ptCount val="3"/>
                <c:pt idx="0">
                  <c:v>14.459930313588851</c:v>
                </c:pt>
                <c:pt idx="1">
                  <c:v>24.066924066924066</c:v>
                </c:pt>
                <c:pt idx="2">
                  <c:v>16.666666666666664</c:v>
                </c:pt>
              </c:numCache>
            </c:numRef>
          </c:val>
          <c:extLst>
            <c:ext xmlns:c16="http://schemas.microsoft.com/office/drawing/2014/chart" uri="{C3380CC4-5D6E-409C-BE32-E72D297353CC}">
              <c16:uniqueId val="{00000006-A303-4485-A304-9FF6113D5DBB}"/>
            </c:ext>
          </c:extLst>
        </c:ser>
        <c:ser>
          <c:idx val="4"/>
          <c:order val="4"/>
          <c:tx>
            <c:strRef>
              <c:f>問60性別!$X$37</c:f>
              <c:strCache>
                <c:ptCount val="1"/>
                <c:pt idx="0">
                  <c:v>男性が優遇
されている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問60性別!$S$38:$S$40</c:f>
              <c:strCache>
                <c:ptCount val="3"/>
                <c:pt idx="0">
                  <c:v>男性(n=574)</c:v>
                </c:pt>
                <c:pt idx="1">
                  <c:v>女性(n=777)</c:v>
                </c:pt>
                <c:pt idx="2">
                  <c:v>その他(n=6)</c:v>
                </c:pt>
              </c:strCache>
            </c:strRef>
          </c:cat>
          <c:val>
            <c:numRef>
              <c:f>問60性別!$X$38:$X$40</c:f>
              <c:numCache>
                <c:formatCode>0.0</c:formatCode>
                <c:ptCount val="3"/>
                <c:pt idx="0">
                  <c:v>0.52264808362369342</c:v>
                </c:pt>
                <c:pt idx="1">
                  <c:v>4.5045045045045047</c:v>
                </c:pt>
                <c:pt idx="2">
                  <c:v>16.666666666666664</c:v>
                </c:pt>
              </c:numCache>
            </c:numRef>
          </c:val>
          <c:extLst>
            <c:ext xmlns:c16="http://schemas.microsoft.com/office/drawing/2014/chart" uri="{C3380CC4-5D6E-409C-BE32-E72D297353CC}">
              <c16:uniqueId val="{00000008-A303-4485-A304-9FF6113D5DBB}"/>
            </c:ext>
          </c:extLst>
        </c:ser>
        <c:ser>
          <c:idx val="5"/>
          <c:order val="5"/>
          <c:tx>
            <c:strRef>
              <c:f>問60性別!$Y$37</c:f>
              <c:strCache>
                <c:ptCount val="1"/>
                <c:pt idx="0">
                  <c:v>（無効回答）</c:v>
                </c:pt>
              </c:strCache>
            </c:strRef>
          </c:tx>
          <c:spPr>
            <a:solidFill>
              <a:schemeClr val="bg1"/>
            </a:solidFill>
            <a:ln>
              <a:solidFill>
                <a:schemeClr val="tx1"/>
              </a:solidFill>
            </a:ln>
            <a:effectLst/>
          </c:spPr>
          <c:invertIfNegative val="0"/>
          <c:dLbls>
            <c:dLbl>
              <c:idx val="0"/>
              <c:layout>
                <c:manualLayout>
                  <c:x val="1.9837052780729513E-2"/>
                  <c:y val="2.897826688615281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26-4CF5-9998-E9C1A47EB0BC}"/>
                </c:ext>
              </c:extLst>
            </c:dLbl>
            <c:dLbl>
              <c:idx val="2"/>
              <c:layout>
                <c:manualLayout>
                  <c:x val="2.8288440565545671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26-4CF5-9998-E9C1A47EB0B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問60性別!$S$38:$S$40</c:f>
              <c:strCache>
                <c:ptCount val="3"/>
                <c:pt idx="0">
                  <c:v>男性(n=574)</c:v>
                </c:pt>
                <c:pt idx="1">
                  <c:v>女性(n=777)</c:v>
                </c:pt>
                <c:pt idx="2">
                  <c:v>その他(n=6)</c:v>
                </c:pt>
              </c:strCache>
            </c:strRef>
          </c:cat>
          <c:val>
            <c:numRef>
              <c:f>問60性別!$Y$38:$Y$40</c:f>
              <c:numCache>
                <c:formatCode>0.0</c:formatCode>
                <c:ptCount val="3"/>
                <c:pt idx="0">
                  <c:v>5.4006968641114987</c:v>
                </c:pt>
                <c:pt idx="1">
                  <c:v>5.2767052767052771</c:v>
                </c:pt>
                <c:pt idx="2">
                  <c:v>16.666666666666664</c:v>
                </c:pt>
              </c:numCache>
            </c:numRef>
          </c:val>
          <c:extLst>
            <c:ext xmlns:c16="http://schemas.microsoft.com/office/drawing/2014/chart" uri="{C3380CC4-5D6E-409C-BE32-E72D297353CC}">
              <c16:uniqueId val="{00000009-A303-4485-A304-9FF6113D5DBB}"/>
            </c:ext>
          </c:extLst>
        </c:ser>
        <c:dLbls>
          <c:showLegendKey val="0"/>
          <c:showVal val="0"/>
          <c:showCatName val="0"/>
          <c:showSerName val="0"/>
          <c:showPercent val="0"/>
          <c:showBubbleSize val="0"/>
        </c:dLbls>
        <c:gapWidth val="8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2295851091701642"/>
          <c:h val="0.67741935483870963"/>
        </c:manualLayout>
      </c:layout>
      <c:barChart>
        <c:barDir val="bar"/>
        <c:grouping val="percentStacked"/>
        <c:varyColors val="0"/>
        <c:ser>
          <c:idx val="0"/>
          <c:order val="0"/>
          <c:tx>
            <c:strRef>
              <c:f>問57経年!$T$5</c:f>
              <c:strCache>
                <c:ptCount val="1"/>
                <c:pt idx="0">
                  <c:v>ある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204D-4FB7-8DA9-F3D3DBD2ABE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204D-4FB7-8DA9-F3D3DBD2ABE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問57経年!$S$4</c:f>
              <c:strCache>
                <c:ptCount val="1"/>
                <c:pt idx="0">
                  <c:v>凡例</c:v>
                </c:pt>
              </c:strCache>
            </c:strRef>
          </c:cat>
          <c:val>
            <c:numRef>
              <c:f>問57経年!$T$4</c:f>
              <c:numCache>
                <c:formatCode>General</c:formatCode>
                <c:ptCount val="1"/>
                <c:pt idx="0">
                  <c:v>1</c:v>
                </c:pt>
              </c:numCache>
            </c:numRef>
          </c:val>
          <c:extLst>
            <c:ext xmlns:c16="http://schemas.microsoft.com/office/drawing/2014/chart" uri="{C3380CC4-5D6E-409C-BE32-E72D297353CC}">
              <c16:uniqueId val="{00000002-204D-4FB7-8DA9-F3D3DBD2ABE5}"/>
            </c:ext>
          </c:extLst>
        </c:ser>
        <c:ser>
          <c:idx val="1"/>
          <c:order val="1"/>
          <c:tx>
            <c:strRef>
              <c:f>問57経年!$U$5</c:f>
              <c:strCache>
                <c:ptCount val="1"/>
                <c:pt idx="0">
                  <c:v>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204D-4FB7-8DA9-F3D3DBD2ABE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問57経年!$S$4</c:f>
              <c:strCache>
                <c:ptCount val="1"/>
                <c:pt idx="0">
                  <c:v>凡例</c:v>
                </c:pt>
              </c:strCache>
            </c:strRef>
          </c:cat>
          <c:val>
            <c:numRef>
              <c:f>問57経年!$U$4</c:f>
              <c:numCache>
                <c:formatCode>General</c:formatCode>
                <c:ptCount val="1"/>
                <c:pt idx="0">
                  <c:v>1</c:v>
                </c:pt>
              </c:numCache>
            </c:numRef>
          </c:val>
          <c:extLst>
            <c:ext xmlns:c16="http://schemas.microsoft.com/office/drawing/2014/chart" uri="{C3380CC4-5D6E-409C-BE32-E72D297353CC}">
              <c16:uniqueId val="{00000004-204D-4FB7-8DA9-F3D3DBD2ABE5}"/>
            </c:ext>
          </c:extLst>
        </c:ser>
        <c:ser>
          <c:idx val="2"/>
          <c:order val="2"/>
          <c:tx>
            <c:strRef>
              <c:f>問57経年!$V$5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5-204D-4FB7-8DA9-F3D3DBD2ABE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問57経年!$S$4</c:f>
              <c:strCache>
                <c:ptCount val="1"/>
                <c:pt idx="0">
                  <c:v>凡例</c:v>
                </c:pt>
              </c:strCache>
            </c:strRef>
          </c:cat>
          <c:val>
            <c:numRef>
              <c:f>問57経年!$V$4</c:f>
              <c:numCache>
                <c:formatCode>General</c:formatCode>
                <c:ptCount val="1"/>
                <c:pt idx="0">
                  <c:v>1</c:v>
                </c:pt>
              </c:numCache>
            </c:numRef>
          </c:val>
          <c:extLst>
            <c:ext xmlns:c16="http://schemas.microsoft.com/office/drawing/2014/chart" uri="{C3380CC4-5D6E-409C-BE32-E72D297353CC}">
              <c16:uniqueId val="{00000006-204D-4FB7-8DA9-F3D3DBD2ABE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
          <c:w val="0.92128907289206263"/>
          <c:h val="1"/>
        </c:manualLayout>
      </c:layout>
      <c:barChart>
        <c:barDir val="bar"/>
        <c:grouping val="percentStacked"/>
        <c:varyColors val="0"/>
        <c:ser>
          <c:idx val="0"/>
          <c:order val="0"/>
          <c:tx>
            <c:strRef>
              <c:f>問60性別!$T$37</c:f>
              <c:strCache>
                <c:ptCount val="1"/>
                <c:pt idx="0">
                  <c:v>女性が優遇
されている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986-4FBC-A08C-FEB9CD382202}"/>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986-4FBC-A08C-FEB9CD382202}"/>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問60性別!$S$36</c:f>
              <c:strCache>
                <c:ptCount val="1"/>
                <c:pt idx="0">
                  <c:v>凡例</c:v>
                </c:pt>
              </c:strCache>
            </c:strRef>
          </c:cat>
          <c:val>
            <c:numRef>
              <c:f>問60性別!$T$36</c:f>
              <c:numCache>
                <c:formatCode>General</c:formatCode>
                <c:ptCount val="1"/>
                <c:pt idx="0">
                  <c:v>1</c:v>
                </c:pt>
              </c:numCache>
            </c:numRef>
          </c:val>
          <c:extLst>
            <c:ext xmlns:c16="http://schemas.microsoft.com/office/drawing/2014/chart" uri="{C3380CC4-5D6E-409C-BE32-E72D297353CC}">
              <c16:uniqueId val="{00000002-F986-4FBC-A08C-FEB9CD382202}"/>
            </c:ext>
          </c:extLst>
        </c:ser>
        <c:ser>
          <c:idx val="1"/>
          <c:order val="1"/>
          <c:tx>
            <c:strRef>
              <c:f>問60性別!$U$37</c:f>
              <c:strCache>
                <c:ptCount val="1"/>
                <c:pt idx="0">
                  <c:v>どちらかといえ
ば女性が優遇
されている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F986-4FBC-A08C-FEB9CD382202}"/>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問60性別!$S$36</c:f>
              <c:strCache>
                <c:ptCount val="1"/>
                <c:pt idx="0">
                  <c:v>凡例</c:v>
                </c:pt>
              </c:strCache>
            </c:strRef>
          </c:cat>
          <c:val>
            <c:numRef>
              <c:f>問60性別!$U$36</c:f>
              <c:numCache>
                <c:formatCode>General</c:formatCode>
                <c:ptCount val="1"/>
                <c:pt idx="0">
                  <c:v>1</c:v>
                </c:pt>
              </c:numCache>
            </c:numRef>
          </c:val>
          <c:extLst>
            <c:ext xmlns:c16="http://schemas.microsoft.com/office/drawing/2014/chart" uri="{C3380CC4-5D6E-409C-BE32-E72D297353CC}">
              <c16:uniqueId val="{00000004-F986-4FBC-A08C-FEB9CD382202}"/>
            </c:ext>
          </c:extLst>
        </c:ser>
        <c:ser>
          <c:idx val="2"/>
          <c:order val="2"/>
          <c:tx>
            <c:strRef>
              <c:f>問60性別!$V$37</c:f>
              <c:strCache>
                <c:ptCount val="1"/>
                <c:pt idx="0">
                  <c:v>平等に
なっている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問60性別!$S$36</c:f>
              <c:strCache>
                <c:ptCount val="1"/>
                <c:pt idx="0">
                  <c:v>凡例</c:v>
                </c:pt>
              </c:strCache>
            </c:strRef>
          </c:cat>
          <c:val>
            <c:numRef>
              <c:f>問60性別!$V$36</c:f>
              <c:numCache>
                <c:formatCode>General</c:formatCode>
                <c:ptCount val="1"/>
                <c:pt idx="0">
                  <c:v>1</c:v>
                </c:pt>
              </c:numCache>
            </c:numRef>
          </c:val>
          <c:extLst>
            <c:ext xmlns:c16="http://schemas.microsoft.com/office/drawing/2014/chart" uri="{C3380CC4-5D6E-409C-BE32-E72D297353CC}">
              <c16:uniqueId val="{00000005-F986-4FBC-A08C-FEB9CD382202}"/>
            </c:ext>
          </c:extLst>
        </c:ser>
        <c:ser>
          <c:idx val="3"/>
          <c:order val="3"/>
          <c:tx>
            <c:strRef>
              <c:f>問60性別!$W$37</c:f>
              <c:strCache>
                <c:ptCount val="1"/>
                <c:pt idx="0">
                  <c:v>どちらかといえ
ば男性が優遇
されている</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問60性別!$S$36</c:f>
              <c:strCache>
                <c:ptCount val="1"/>
                <c:pt idx="0">
                  <c:v>凡例</c:v>
                </c:pt>
              </c:strCache>
            </c:strRef>
          </c:cat>
          <c:val>
            <c:numRef>
              <c:f>問60性別!$W$36</c:f>
              <c:numCache>
                <c:formatCode>General</c:formatCode>
                <c:ptCount val="1"/>
                <c:pt idx="0">
                  <c:v>1</c:v>
                </c:pt>
              </c:numCache>
            </c:numRef>
          </c:val>
          <c:extLst>
            <c:ext xmlns:c16="http://schemas.microsoft.com/office/drawing/2014/chart" uri="{C3380CC4-5D6E-409C-BE32-E72D297353CC}">
              <c16:uniqueId val="{00000006-F986-4FBC-A08C-FEB9CD382202}"/>
            </c:ext>
          </c:extLst>
        </c:ser>
        <c:ser>
          <c:idx val="4"/>
          <c:order val="4"/>
          <c:tx>
            <c:strRef>
              <c:f>問60性別!$X$37</c:f>
              <c:strCache>
                <c:ptCount val="1"/>
                <c:pt idx="0">
                  <c:v>男性が優遇
されている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問60性別!$S$36</c:f>
              <c:strCache>
                <c:ptCount val="1"/>
                <c:pt idx="0">
                  <c:v>凡例</c:v>
                </c:pt>
              </c:strCache>
            </c:strRef>
          </c:cat>
          <c:val>
            <c:numRef>
              <c:f>問60性別!$X$36</c:f>
              <c:numCache>
                <c:formatCode>General</c:formatCode>
                <c:ptCount val="1"/>
                <c:pt idx="0">
                  <c:v>1</c:v>
                </c:pt>
              </c:numCache>
            </c:numRef>
          </c:val>
          <c:extLst>
            <c:ext xmlns:c16="http://schemas.microsoft.com/office/drawing/2014/chart" uri="{C3380CC4-5D6E-409C-BE32-E72D297353CC}">
              <c16:uniqueId val="{00000007-F986-4FBC-A08C-FEB9CD382202}"/>
            </c:ext>
          </c:extLst>
        </c:ser>
        <c:ser>
          <c:idx val="5"/>
          <c:order val="5"/>
          <c:tx>
            <c:strRef>
              <c:f>問60性別!$Y$37</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問60性別!$S$36</c:f>
              <c:strCache>
                <c:ptCount val="1"/>
                <c:pt idx="0">
                  <c:v>凡例</c:v>
                </c:pt>
              </c:strCache>
            </c:strRef>
          </c:cat>
          <c:val>
            <c:numRef>
              <c:f>問60性別!$Y$36</c:f>
              <c:numCache>
                <c:formatCode>General</c:formatCode>
                <c:ptCount val="1"/>
                <c:pt idx="0">
                  <c:v>1</c:v>
                </c:pt>
              </c:numCache>
            </c:numRef>
          </c:val>
          <c:extLst>
            <c:ext xmlns:c16="http://schemas.microsoft.com/office/drawing/2014/chart" uri="{C3380CC4-5D6E-409C-BE32-E72D297353CC}">
              <c16:uniqueId val="{00000008-F986-4FBC-A08C-FEB9CD382202}"/>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問60年齢層!$T$5</c:f>
              <c:strCache>
                <c:ptCount val="1"/>
                <c:pt idx="0">
                  <c:v>女性が優遇
されている</c:v>
                </c:pt>
              </c:strCache>
            </c:strRef>
          </c:tx>
          <c:spPr>
            <a:solidFill>
              <a:schemeClr val="accent1"/>
            </a:solidFill>
            <a:ln w="9525">
              <a:solidFill>
                <a:schemeClr val="tx1"/>
              </a:solidFill>
            </a:ln>
            <a:effectLst/>
          </c:spPr>
          <c:invertIfNegative val="0"/>
          <c:dLbls>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EC-4FE2-BABD-5E0C7529FC6E}"/>
                </c:ext>
              </c:extLst>
            </c:dLbl>
            <c:dLbl>
              <c:idx val="2"/>
              <c:layout>
                <c:manualLayout>
                  <c:x val="-2.833864682961414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78-43A1-9CEA-A589C5F09408}"/>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78-43A1-9CEA-A589C5F09408}"/>
                </c:ext>
              </c:extLst>
            </c:dLbl>
            <c:dLbl>
              <c:idx val="4"/>
              <c:layout>
                <c:manualLayout>
                  <c:x val="-5.6677293659228032E-3"/>
                  <c:y val="-4.32415420019691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78-43A1-9CEA-A589C5F09408}"/>
                </c:ext>
              </c:extLst>
            </c:dLbl>
            <c:dLbl>
              <c:idx val="5"/>
              <c:layout>
                <c:manualLayout>
                  <c:x val="-5.5801473274926716E-3"/>
                  <c:y val="-4.35642120642510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78-43A1-9CEA-A589C5F09408}"/>
                </c:ext>
              </c:extLst>
            </c:dLbl>
            <c:dLbl>
              <c:idx val="6"/>
              <c:layout>
                <c:manualLayout>
                  <c:x val="-4.1194797515348037E-3"/>
                  <c:y val="-4.32416863733617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EC-4FE2-BABD-5E0C7529FC6E}"/>
                </c:ext>
              </c:extLst>
            </c:dLbl>
            <c:dLbl>
              <c:idx val="7"/>
              <c:layout>
                <c:manualLayout>
                  <c:x val="-5.6677293659227771E-3"/>
                  <c:y val="-4.3565511406783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178-43A1-9CEA-A589C5F09408}"/>
                </c:ext>
              </c:extLst>
            </c:dLbl>
            <c:dLbl>
              <c:idx val="8"/>
              <c:layout>
                <c:manualLayout>
                  <c:x val="0"/>
                  <c:y val="-4.57227087538150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178-43A1-9CEA-A589C5F0940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問60年齢層!$T$6:$T$14</c:f>
              <c:numCache>
                <c:formatCode>0.0</c:formatCode>
                <c:ptCount val="9"/>
                <c:pt idx="0">
                  <c:v>6.666666666666667</c:v>
                </c:pt>
                <c:pt idx="1">
                  <c:v>2.2222222222222223</c:v>
                </c:pt>
                <c:pt idx="2">
                  <c:v>1.8181818181818181</c:v>
                </c:pt>
                <c:pt idx="3">
                  <c:v>3.7735849056603774</c:v>
                </c:pt>
                <c:pt idx="4">
                  <c:v>1.8518518518518516</c:v>
                </c:pt>
                <c:pt idx="5">
                  <c:v>0</c:v>
                </c:pt>
                <c:pt idx="6">
                  <c:v>0</c:v>
                </c:pt>
                <c:pt idx="7">
                  <c:v>0</c:v>
                </c:pt>
                <c:pt idx="8">
                  <c:v>0.5181347150259068</c:v>
                </c:pt>
              </c:numCache>
            </c:numRef>
          </c:val>
          <c:extLst>
            <c:ext xmlns:c16="http://schemas.microsoft.com/office/drawing/2014/chart" uri="{C3380CC4-5D6E-409C-BE32-E72D297353CC}">
              <c16:uniqueId val="{00000000-CDC2-4871-9A8C-EDAA12739EA4}"/>
            </c:ext>
          </c:extLst>
        </c:ser>
        <c:ser>
          <c:idx val="1"/>
          <c:order val="1"/>
          <c:tx>
            <c:strRef>
              <c:f>問60年齢層!$U$5</c:f>
              <c:strCache>
                <c:ptCount val="1"/>
                <c:pt idx="0">
                  <c:v>どちらかといえ
ば女性が優遇
されている</c:v>
                </c:pt>
              </c:strCache>
            </c:strRef>
          </c:tx>
          <c:spPr>
            <a:solidFill>
              <a:schemeClr val="accent1">
                <a:lumMod val="60000"/>
                <a:lumOff val="40000"/>
              </a:schemeClr>
            </a:solidFill>
            <a:ln w="9525">
              <a:solidFill>
                <a:schemeClr val="tx1"/>
              </a:solidFill>
            </a:ln>
            <a:effectLst/>
          </c:spPr>
          <c:invertIfNegative val="0"/>
          <c:dLbls>
            <c:dLbl>
              <c:idx val="2"/>
              <c:layout>
                <c:manualLayout>
                  <c:x val="4.2507970244421087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5E-40EB-BFD9-E6945245884D}"/>
                </c:ext>
              </c:extLst>
            </c:dLbl>
            <c:dLbl>
              <c:idx val="5"/>
              <c:layout>
                <c:manualLayout>
                  <c:x val="7.4914440158317082E-3"/>
                  <c:y val="1.443713925198294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6BB-4657-9025-92C2C872A950}"/>
                </c:ext>
              </c:extLst>
            </c:dLbl>
            <c:dLbl>
              <c:idx val="7"/>
              <c:layout>
                <c:manualLayout>
                  <c:x val="1.416932341480694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DB-478D-8EEB-E45FC5834C1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問60年齢層!$U$6:$U$14</c:f>
              <c:numCache>
                <c:formatCode>0.0</c:formatCode>
                <c:ptCount val="9"/>
                <c:pt idx="0">
                  <c:v>20</c:v>
                </c:pt>
                <c:pt idx="1">
                  <c:v>10</c:v>
                </c:pt>
                <c:pt idx="2">
                  <c:v>4.8484848484848486</c:v>
                </c:pt>
                <c:pt idx="3">
                  <c:v>5.6603773584905666</c:v>
                </c:pt>
                <c:pt idx="4">
                  <c:v>5.5555555555555554</c:v>
                </c:pt>
                <c:pt idx="5">
                  <c:v>2.4</c:v>
                </c:pt>
                <c:pt idx="6">
                  <c:v>3.8834951456310676</c:v>
                </c:pt>
                <c:pt idx="7">
                  <c:v>4.0697674418604652</c:v>
                </c:pt>
                <c:pt idx="8">
                  <c:v>2.5906735751295336</c:v>
                </c:pt>
              </c:numCache>
            </c:numRef>
          </c:val>
          <c:extLst>
            <c:ext xmlns:c16="http://schemas.microsoft.com/office/drawing/2014/chart" uri="{C3380CC4-5D6E-409C-BE32-E72D297353CC}">
              <c16:uniqueId val="{00000001-CDC2-4871-9A8C-EDAA12739EA4}"/>
            </c:ext>
          </c:extLst>
        </c:ser>
        <c:ser>
          <c:idx val="2"/>
          <c:order val="2"/>
          <c:tx>
            <c:strRef>
              <c:f>問60年齢層!$V$5</c:f>
              <c:strCache>
                <c:ptCount val="1"/>
                <c:pt idx="0">
                  <c:v>平等に
なっている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問60年齢層!$V$6:$V$14</c:f>
              <c:numCache>
                <c:formatCode>0.0</c:formatCode>
                <c:ptCount val="9"/>
                <c:pt idx="0">
                  <c:v>60</c:v>
                </c:pt>
                <c:pt idx="1">
                  <c:v>70</c:v>
                </c:pt>
                <c:pt idx="2">
                  <c:v>72.121212121212125</c:v>
                </c:pt>
                <c:pt idx="3">
                  <c:v>71.698113207547166</c:v>
                </c:pt>
                <c:pt idx="4">
                  <c:v>75.925925925925924</c:v>
                </c:pt>
                <c:pt idx="5">
                  <c:v>79.2</c:v>
                </c:pt>
                <c:pt idx="6">
                  <c:v>65.048543689320397</c:v>
                </c:pt>
                <c:pt idx="7">
                  <c:v>69.186046511627907</c:v>
                </c:pt>
                <c:pt idx="8">
                  <c:v>64.248704663212436</c:v>
                </c:pt>
              </c:numCache>
            </c:numRef>
          </c:val>
          <c:extLst>
            <c:ext xmlns:c16="http://schemas.microsoft.com/office/drawing/2014/chart" uri="{C3380CC4-5D6E-409C-BE32-E72D297353CC}">
              <c16:uniqueId val="{00000002-CDC2-4871-9A8C-EDAA12739EA4}"/>
            </c:ext>
          </c:extLst>
        </c:ser>
        <c:ser>
          <c:idx val="3"/>
          <c:order val="3"/>
          <c:tx>
            <c:strRef>
              <c:f>問60年齢層!$W$5</c:f>
              <c:strCache>
                <c:ptCount val="1"/>
                <c:pt idx="0">
                  <c:v>どちらかといえ
ば男性が優遇
されている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問60年齢層!$W$6:$W$14</c:f>
              <c:numCache>
                <c:formatCode>0.0</c:formatCode>
                <c:ptCount val="9"/>
                <c:pt idx="0">
                  <c:v>6.666666666666667</c:v>
                </c:pt>
                <c:pt idx="1">
                  <c:v>14.444444444444443</c:v>
                </c:pt>
                <c:pt idx="2">
                  <c:v>17.575757575757574</c:v>
                </c:pt>
                <c:pt idx="3">
                  <c:v>15.09433962264151</c:v>
                </c:pt>
                <c:pt idx="4">
                  <c:v>12.592592592592592</c:v>
                </c:pt>
                <c:pt idx="5">
                  <c:v>12</c:v>
                </c:pt>
                <c:pt idx="6">
                  <c:v>24.271844660194176</c:v>
                </c:pt>
                <c:pt idx="7">
                  <c:v>15.11627906976744</c:v>
                </c:pt>
                <c:pt idx="8">
                  <c:v>13.989637305699482</c:v>
                </c:pt>
              </c:numCache>
            </c:numRef>
          </c:val>
          <c:extLst>
            <c:ext xmlns:c16="http://schemas.microsoft.com/office/drawing/2014/chart" uri="{C3380CC4-5D6E-409C-BE32-E72D297353CC}">
              <c16:uniqueId val="{00000003-CDC2-4871-9A8C-EDAA12739EA4}"/>
            </c:ext>
          </c:extLst>
        </c:ser>
        <c:ser>
          <c:idx val="4"/>
          <c:order val="4"/>
          <c:tx>
            <c:strRef>
              <c:f>問60年齢層!$X$5</c:f>
              <c:strCache>
                <c:ptCount val="1"/>
                <c:pt idx="0">
                  <c:v>男性が優遇
されている</c:v>
                </c:pt>
              </c:strCache>
            </c:strRef>
          </c:tx>
          <c:spPr>
            <a:pattFill prst="smGrid">
              <a:fgClr>
                <a:schemeClr val="bg1"/>
              </a:fgClr>
              <a:bgClr>
                <a:srgbClr val="FF5050"/>
              </a:bgClr>
            </a:pattFill>
            <a:ln>
              <a:solidFill>
                <a:schemeClr val="tx1"/>
              </a:solidFill>
            </a:ln>
            <a:effectLst/>
          </c:spPr>
          <c:invertIfNegative val="0"/>
          <c:dLbls>
            <c:dLbl>
              <c:idx val="0"/>
              <c:layout>
                <c:manualLayout>
                  <c:x val="1.4169323414805904E-3"/>
                  <c:y val="2.094345195752668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6BB-4657-9025-92C2C872A95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問60年齢層!$X$6:$X$14</c:f>
              <c:numCache>
                <c:formatCode>0.0</c:formatCode>
                <c:ptCount val="9"/>
                <c:pt idx="0">
                  <c:v>3.3333333333333335</c:v>
                </c:pt>
                <c:pt idx="1">
                  <c:v>1.1111111111111112</c:v>
                </c:pt>
                <c:pt idx="2">
                  <c:v>1.2121212121212122</c:v>
                </c:pt>
                <c:pt idx="3">
                  <c:v>1.4150943396226416</c:v>
                </c:pt>
                <c:pt idx="4">
                  <c:v>1.4814814814814816</c:v>
                </c:pt>
                <c:pt idx="5">
                  <c:v>1.6</c:v>
                </c:pt>
                <c:pt idx="6">
                  <c:v>0.97087378640776689</c:v>
                </c:pt>
                <c:pt idx="7">
                  <c:v>0</c:v>
                </c:pt>
                <c:pt idx="8">
                  <c:v>1.5544041450777202</c:v>
                </c:pt>
              </c:numCache>
            </c:numRef>
          </c:val>
          <c:extLst>
            <c:ext xmlns:c16="http://schemas.microsoft.com/office/drawing/2014/chart" uri="{C3380CC4-5D6E-409C-BE32-E72D297353CC}">
              <c16:uniqueId val="{00000004-CDC2-4871-9A8C-EDAA12739EA4}"/>
            </c:ext>
          </c:extLst>
        </c:ser>
        <c:ser>
          <c:idx val="5"/>
          <c:order val="5"/>
          <c:tx>
            <c:strRef>
              <c:f>問60年齢層!$Y$5</c:f>
              <c:strCache>
                <c:ptCount val="1"/>
                <c:pt idx="0">
                  <c:v>（無効回答）</c:v>
                </c:pt>
              </c:strCache>
            </c:strRef>
          </c:tx>
          <c:spPr>
            <a:solidFill>
              <a:schemeClr val="bg1"/>
            </a:solidFill>
            <a:ln>
              <a:solidFill>
                <a:schemeClr val="tx1"/>
              </a:solidFill>
            </a:ln>
            <a:effectLst/>
          </c:spPr>
          <c:invertIfNegative val="0"/>
          <c:dLbls>
            <c:dLbl>
              <c:idx val="0"/>
              <c:layout>
                <c:manualLayout>
                  <c:x val="1.4249541867840377E-2"/>
                  <c:y val="3.362949930761953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5E-40EB-BFD9-E6945245884D}"/>
                </c:ext>
              </c:extLst>
            </c:dLbl>
            <c:dLbl>
              <c:idx val="1"/>
              <c:layout>
                <c:manualLayout>
                  <c:x val="3.3953938541954096E-2"/>
                  <c:y val="3.362949930761953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5E-40EB-BFD9-E6945245884D}"/>
                </c:ext>
              </c:extLst>
            </c:dLbl>
            <c:dLbl>
              <c:idx val="2"/>
              <c:layout>
                <c:manualLayout>
                  <c:x val="3.4383927301329421E-2"/>
                  <c:y val="1.444375997070805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6BB-4657-9025-92C2C872A950}"/>
                </c:ext>
              </c:extLst>
            </c:dLbl>
            <c:dLbl>
              <c:idx val="3"/>
              <c:layout>
                <c:manualLayout>
                  <c:x val="2.8664318129203031E-2"/>
                  <c:y val="1.444375997070805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178-43A1-9CEA-A589C5F09408}"/>
                </c:ext>
              </c:extLst>
            </c:dLbl>
            <c:dLbl>
              <c:idx val="4"/>
              <c:layout>
                <c:manualLayout>
                  <c:x val="2.8328828715751448E-2"/>
                  <c:y val="2.888751994141610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6BB-4657-9025-92C2C872A950}"/>
                </c:ext>
              </c:extLst>
            </c:dLbl>
            <c:dLbl>
              <c:idx val="5"/>
              <c:layout>
                <c:manualLayout>
                  <c:x val="1.842012043924882E-2"/>
                  <c:y val="1.444375998415985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BB-4657-9025-92C2C872A950}"/>
                </c:ext>
              </c:extLst>
            </c:dLbl>
            <c:dLbl>
              <c:idx val="6"/>
              <c:layout>
                <c:manualLayout>
                  <c:x val="1.700318809776833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6BB-4657-9025-92C2C872A950}"/>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6BB-4657-9025-92C2C872A950}"/>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BB-4657-9025-92C2C872A95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問60年齢層!$S$6:$S$14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問60年齢層!$Y$6:$Y$14</c:f>
              <c:numCache>
                <c:formatCode>0.0</c:formatCode>
                <c:ptCount val="9"/>
                <c:pt idx="0">
                  <c:v>3.3333333333333335</c:v>
                </c:pt>
                <c:pt idx="1">
                  <c:v>2.2222222222222223</c:v>
                </c:pt>
                <c:pt idx="2">
                  <c:v>2.4242424242424243</c:v>
                </c:pt>
                <c:pt idx="3">
                  <c:v>2.358490566037736</c:v>
                </c:pt>
                <c:pt idx="4">
                  <c:v>2.5925925925925926</c:v>
                </c:pt>
                <c:pt idx="5">
                  <c:v>4.8</c:v>
                </c:pt>
                <c:pt idx="6">
                  <c:v>5.825242718446602</c:v>
                </c:pt>
                <c:pt idx="7">
                  <c:v>11.627906976744185</c:v>
                </c:pt>
                <c:pt idx="8">
                  <c:v>17.098445595854923</c:v>
                </c:pt>
              </c:numCache>
            </c:numRef>
          </c:val>
          <c:extLst>
            <c:ext xmlns:c16="http://schemas.microsoft.com/office/drawing/2014/chart" uri="{C3380CC4-5D6E-409C-BE32-E72D297353CC}">
              <c16:uniqueId val="{00000005-CDC2-4871-9A8C-EDAA12739EA4}"/>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5.3763440860215055E-2"/>
          <c:w val="0.92128907289206263"/>
          <c:h val="0.93279569892473135"/>
        </c:manualLayout>
      </c:layout>
      <c:barChart>
        <c:barDir val="bar"/>
        <c:grouping val="percentStacked"/>
        <c:varyColors val="0"/>
        <c:ser>
          <c:idx val="0"/>
          <c:order val="0"/>
          <c:tx>
            <c:strRef>
              <c:f>問60年齢層!$T$5</c:f>
              <c:strCache>
                <c:ptCount val="1"/>
                <c:pt idx="0">
                  <c:v>女性が優遇
されている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BBA4-47D2-94AE-9C270E0ACD13}"/>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BBA4-47D2-94AE-9C270E0ACD13}"/>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問60年齢層!$S$4</c:f>
              <c:strCache>
                <c:ptCount val="1"/>
                <c:pt idx="0">
                  <c:v>凡例</c:v>
                </c:pt>
              </c:strCache>
            </c:strRef>
          </c:cat>
          <c:val>
            <c:numRef>
              <c:f>問60年齢層!$T$4</c:f>
              <c:numCache>
                <c:formatCode>General</c:formatCode>
                <c:ptCount val="1"/>
                <c:pt idx="0">
                  <c:v>1</c:v>
                </c:pt>
              </c:numCache>
            </c:numRef>
          </c:val>
          <c:extLst>
            <c:ext xmlns:c16="http://schemas.microsoft.com/office/drawing/2014/chart" uri="{C3380CC4-5D6E-409C-BE32-E72D297353CC}">
              <c16:uniqueId val="{00000002-BBA4-47D2-94AE-9C270E0ACD13}"/>
            </c:ext>
          </c:extLst>
        </c:ser>
        <c:ser>
          <c:idx val="1"/>
          <c:order val="1"/>
          <c:tx>
            <c:strRef>
              <c:f>問60年齢層!$U$5</c:f>
              <c:strCache>
                <c:ptCount val="1"/>
                <c:pt idx="0">
                  <c:v>どちらかといえ
ば女性が優遇
されている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BBA4-47D2-94AE-9C270E0ACD13}"/>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問60年齢層!$S$4</c:f>
              <c:strCache>
                <c:ptCount val="1"/>
                <c:pt idx="0">
                  <c:v>凡例</c:v>
                </c:pt>
              </c:strCache>
            </c:strRef>
          </c:cat>
          <c:val>
            <c:numRef>
              <c:f>問60年齢層!$U$4</c:f>
              <c:numCache>
                <c:formatCode>General</c:formatCode>
                <c:ptCount val="1"/>
                <c:pt idx="0">
                  <c:v>1</c:v>
                </c:pt>
              </c:numCache>
            </c:numRef>
          </c:val>
          <c:extLst>
            <c:ext xmlns:c16="http://schemas.microsoft.com/office/drawing/2014/chart" uri="{C3380CC4-5D6E-409C-BE32-E72D297353CC}">
              <c16:uniqueId val="{00000004-BBA4-47D2-94AE-9C270E0ACD13}"/>
            </c:ext>
          </c:extLst>
        </c:ser>
        <c:ser>
          <c:idx val="2"/>
          <c:order val="2"/>
          <c:tx>
            <c:strRef>
              <c:f>問60年齢層!$V$5</c:f>
              <c:strCache>
                <c:ptCount val="1"/>
                <c:pt idx="0">
                  <c:v>平等に
なっている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問60年齢層!$S$4</c:f>
              <c:strCache>
                <c:ptCount val="1"/>
                <c:pt idx="0">
                  <c:v>凡例</c:v>
                </c:pt>
              </c:strCache>
            </c:strRef>
          </c:cat>
          <c:val>
            <c:numRef>
              <c:f>問60年齢層!$V$4</c:f>
              <c:numCache>
                <c:formatCode>General</c:formatCode>
                <c:ptCount val="1"/>
                <c:pt idx="0">
                  <c:v>1</c:v>
                </c:pt>
              </c:numCache>
            </c:numRef>
          </c:val>
          <c:extLst>
            <c:ext xmlns:c16="http://schemas.microsoft.com/office/drawing/2014/chart" uri="{C3380CC4-5D6E-409C-BE32-E72D297353CC}">
              <c16:uniqueId val="{00000005-BBA4-47D2-94AE-9C270E0ACD13}"/>
            </c:ext>
          </c:extLst>
        </c:ser>
        <c:ser>
          <c:idx val="3"/>
          <c:order val="3"/>
          <c:tx>
            <c:strRef>
              <c:f>問60年齢層!$W$5</c:f>
              <c:strCache>
                <c:ptCount val="1"/>
                <c:pt idx="0">
                  <c:v>どちらかといえ
ば男性が優遇
されている</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問60年齢層!$S$4</c:f>
              <c:strCache>
                <c:ptCount val="1"/>
                <c:pt idx="0">
                  <c:v>凡例</c:v>
                </c:pt>
              </c:strCache>
            </c:strRef>
          </c:cat>
          <c:val>
            <c:numRef>
              <c:f>問60年齢層!$W$4</c:f>
              <c:numCache>
                <c:formatCode>General</c:formatCode>
                <c:ptCount val="1"/>
                <c:pt idx="0">
                  <c:v>1</c:v>
                </c:pt>
              </c:numCache>
            </c:numRef>
          </c:val>
          <c:extLst>
            <c:ext xmlns:c16="http://schemas.microsoft.com/office/drawing/2014/chart" uri="{C3380CC4-5D6E-409C-BE32-E72D297353CC}">
              <c16:uniqueId val="{00000006-BBA4-47D2-94AE-9C270E0ACD13}"/>
            </c:ext>
          </c:extLst>
        </c:ser>
        <c:ser>
          <c:idx val="4"/>
          <c:order val="4"/>
          <c:tx>
            <c:strRef>
              <c:f>問60年齢層!$X$5</c:f>
              <c:strCache>
                <c:ptCount val="1"/>
                <c:pt idx="0">
                  <c:v>男性が優遇
されている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問60年齢層!$S$4</c:f>
              <c:strCache>
                <c:ptCount val="1"/>
                <c:pt idx="0">
                  <c:v>凡例</c:v>
                </c:pt>
              </c:strCache>
            </c:strRef>
          </c:cat>
          <c:val>
            <c:numRef>
              <c:f>問60年齢層!$X$4</c:f>
              <c:numCache>
                <c:formatCode>General</c:formatCode>
                <c:ptCount val="1"/>
                <c:pt idx="0">
                  <c:v>1</c:v>
                </c:pt>
              </c:numCache>
            </c:numRef>
          </c:val>
          <c:extLst>
            <c:ext xmlns:c16="http://schemas.microsoft.com/office/drawing/2014/chart" uri="{C3380CC4-5D6E-409C-BE32-E72D297353CC}">
              <c16:uniqueId val="{00000007-BBA4-47D2-94AE-9C270E0ACD13}"/>
            </c:ext>
          </c:extLst>
        </c:ser>
        <c:ser>
          <c:idx val="5"/>
          <c:order val="5"/>
          <c:tx>
            <c:strRef>
              <c:f>問60年齢層!$Y$5</c:f>
              <c:strCache>
                <c:ptCount val="1"/>
                <c:pt idx="0">
                  <c:v>（無効回答）</c:v>
                </c:pt>
              </c:strCache>
            </c:strRef>
          </c:tx>
          <c:spPr>
            <a:pattFill prst="ltVert">
              <a:fgClr>
                <a:srgbClr val="92D050"/>
              </a:fgClr>
              <a:bgClr>
                <a:schemeClr val="bg1"/>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4-C79E-426E-BEEC-B5458E1C900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問60年齢層!$S$4</c:f>
              <c:strCache>
                <c:ptCount val="1"/>
                <c:pt idx="0">
                  <c:v>凡例</c:v>
                </c:pt>
              </c:strCache>
            </c:strRef>
          </c:cat>
          <c:val>
            <c:numRef>
              <c:f>問60年齢層!$Y$4</c:f>
              <c:numCache>
                <c:formatCode>General</c:formatCode>
                <c:ptCount val="1"/>
                <c:pt idx="0">
                  <c:v>1</c:v>
                </c:pt>
              </c:numCache>
            </c:numRef>
          </c:val>
          <c:extLst>
            <c:ext xmlns:c16="http://schemas.microsoft.com/office/drawing/2014/chart" uri="{C3380CC4-5D6E-409C-BE32-E72D297353CC}">
              <c16:uniqueId val="{00000008-BBA4-47D2-94AE-9C270E0ACD13}"/>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問60年齢層!$T$65</c:f>
              <c:strCache>
                <c:ptCount val="1"/>
                <c:pt idx="0">
                  <c:v>女性が優遇
されている</c:v>
                </c:pt>
              </c:strCache>
            </c:strRef>
          </c:tx>
          <c:spPr>
            <a:solidFill>
              <a:schemeClr val="accent1"/>
            </a:solidFill>
            <a:ln w="9525">
              <a:solidFill>
                <a:schemeClr val="tx1"/>
              </a:solidFill>
            </a:ln>
            <a:effectLst/>
          </c:spPr>
          <c:invertIfNegative val="0"/>
          <c:dLbls>
            <c:dLbl>
              <c:idx val="0"/>
              <c:layout>
                <c:manualLayout>
                  <c:x val="-5.6677293659227771E-3"/>
                  <c:y val="-4.40039673258664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70-4BE1-A4A6-773B31D46DCC}"/>
                </c:ext>
              </c:extLst>
            </c:dLbl>
            <c:dLbl>
              <c:idx val="4"/>
              <c:layout>
                <c:manualLayout>
                  <c:x val="-5.6677293659228032E-3"/>
                  <c:y val="-4.40041116972589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5D-4D56-875E-A38F3CFE392E}"/>
                </c:ext>
              </c:extLst>
            </c:dLbl>
            <c:dLbl>
              <c:idx val="5"/>
              <c:layout>
                <c:manualLayout>
                  <c:x val="-7.0846617074034977E-3"/>
                  <c:y val="-4.400324546890371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70-4BE1-A4A6-773B31D46DCC}"/>
                </c:ext>
              </c:extLst>
            </c:dLbl>
            <c:dLbl>
              <c:idx val="6"/>
              <c:layout>
                <c:manualLayout>
                  <c:x val="-6.3805467462157289E-3"/>
                  <c:y val="1.443713925198294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13-4592-A9FB-C5003244F696}"/>
                </c:ext>
              </c:extLst>
            </c:dLbl>
            <c:dLbl>
              <c:idx val="7"/>
              <c:layout>
                <c:manualLayout>
                  <c:x val="-5.6677293659227771E-3"/>
                  <c:y val="-4.400353421168875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13-4592-A9FB-C5003244F696}"/>
                </c:ext>
              </c:extLst>
            </c:dLbl>
            <c:dLbl>
              <c:idx val="8"/>
              <c:layout>
                <c:manualLayout>
                  <c:x val="-4.2507970244421087E-3"/>
                  <c:y val="-4.400367858308126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5D-4D56-875E-A38F3CFE392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問60年齢層!$S$66:$S$74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問60年齢層!$T$66:$T$74</c:f>
              <c:numCache>
                <c:formatCode>0.0</c:formatCode>
                <c:ptCount val="9"/>
                <c:pt idx="0">
                  <c:v>3.3333333333333335</c:v>
                </c:pt>
                <c:pt idx="1">
                  <c:v>4.4444444444444446</c:v>
                </c:pt>
                <c:pt idx="2">
                  <c:v>1.8181818181818181</c:v>
                </c:pt>
                <c:pt idx="3">
                  <c:v>4.716981132075472</c:v>
                </c:pt>
                <c:pt idx="4">
                  <c:v>3.3333333333333335</c:v>
                </c:pt>
                <c:pt idx="5">
                  <c:v>0</c:v>
                </c:pt>
                <c:pt idx="6">
                  <c:v>0.97087378640776689</c:v>
                </c:pt>
                <c:pt idx="7">
                  <c:v>0</c:v>
                </c:pt>
                <c:pt idx="8">
                  <c:v>0.5181347150259068</c:v>
                </c:pt>
              </c:numCache>
            </c:numRef>
          </c:val>
          <c:extLst>
            <c:ext xmlns:c16="http://schemas.microsoft.com/office/drawing/2014/chart" uri="{C3380CC4-5D6E-409C-BE32-E72D297353CC}">
              <c16:uniqueId val="{00000000-1D94-4073-88FF-7044A6257B79}"/>
            </c:ext>
          </c:extLst>
        </c:ser>
        <c:ser>
          <c:idx val="1"/>
          <c:order val="1"/>
          <c:tx>
            <c:strRef>
              <c:f>問60年齢層!$U$65</c:f>
              <c:strCache>
                <c:ptCount val="1"/>
                <c:pt idx="0">
                  <c:v>どちらかといえ
ば女性が優遇
されている</c:v>
                </c:pt>
              </c:strCache>
            </c:strRef>
          </c:tx>
          <c:spPr>
            <a:solidFill>
              <a:schemeClr val="accent1">
                <a:lumMod val="60000"/>
                <a:lumOff val="40000"/>
              </a:schemeClr>
            </a:solidFill>
            <a:ln w="9525">
              <a:solidFill>
                <a:schemeClr val="tx1"/>
              </a:solidFill>
            </a:ln>
            <a:effectLst/>
          </c:spPr>
          <c:invertIfNegative val="0"/>
          <c:dLbls>
            <c:dLbl>
              <c:idx val="6"/>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30-44EC-A904-DDDF8A6F5E1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問60年齢層!$U$66:$U$74</c:f>
              <c:numCache>
                <c:formatCode>0.0</c:formatCode>
                <c:ptCount val="9"/>
                <c:pt idx="0">
                  <c:v>13.333333333333334</c:v>
                </c:pt>
                <c:pt idx="1">
                  <c:v>6.666666666666667</c:v>
                </c:pt>
                <c:pt idx="2">
                  <c:v>14.545454545454545</c:v>
                </c:pt>
                <c:pt idx="3">
                  <c:v>16.037735849056602</c:v>
                </c:pt>
                <c:pt idx="4">
                  <c:v>9.2592592592592595</c:v>
                </c:pt>
                <c:pt idx="5">
                  <c:v>7.1999999999999993</c:v>
                </c:pt>
                <c:pt idx="6">
                  <c:v>9.7087378640776691</c:v>
                </c:pt>
                <c:pt idx="7">
                  <c:v>6.9767441860465116</c:v>
                </c:pt>
                <c:pt idx="8">
                  <c:v>6.7357512953367875</c:v>
                </c:pt>
              </c:numCache>
            </c:numRef>
          </c:val>
          <c:extLst>
            <c:ext xmlns:c16="http://schemas.microsoft.com/office/drawing/2014/chart" uri="{C3380CC4-5D6E-409C-BE32-E72D297353CC}">
              <c16:uniqueId val="{00000001-1D94-4073-88FF-7044A6257B79}"/>
            </c:ext>
          </c:extLst>
        </c:ser>
        <c:ser>
          <c:idx val="2"/>
          <c:order val="2"/>
          <c:tx>
            <c:strRef>
              <c:f>問60年齢層!$V$65</c:f>
              <c:strCache>
                <c:ptCount val="1"/>
                <c:pt idx="0">
                  <c:v>平等に
なっている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問60年齢層!$V$66:$V$74</c:f>
              <c:numCache>
                <c:formatCode>0.0</c:formatCode>
                <c:ptCount val="9"/>
                <c:pt idx="0">
                  <c:v>63.333333333333329</c:v>
                </c:pt>
                <c:pt idx="1">
                  <c:v>67.777777777777786</c:v>
                </c:pt>
                <c:pt idx="2">
                  <c:v>63.636363636363633</c:v>
                </c:pt>
                <c:pt idx="3">
                  <c:v>57.547169811320757</c:v>
                </c:pt>
                <c:pt idx="4">
                  <c:v>61.111111111111114</c:v>
                </c:pt>
                <c:pt idx="5">
                  <c:v>65.600000000000009</c:v>
                </c:pt>
                <c:pt idx="6">
                  <c:v>49.514563106796118</c:v>
                </c:pt>
                <c:pt idx="7">
                  <c:v>59.302325581395351</c:v>
                </c:pt>
                <c:pt idx="8">
                  <c:v>52.331606217616574</c:v>
                </c:pt>
              </c:numCache>
            </c:numRef>
          </c:val>
          <c:extLst>
            <c:ext xmlns:c16="http://schemas.microsoft.com/office/drawing/2014/chart" uri="{C3380CC4-5D6E-409C-BE32-E72D297353CC}">
              <c16:uniqueId val="{00000002-1D94-4073-88FF-7044A6257B79}"/>
            </c:ext>
          </c:extLst>
        </c:ser>
        <c:ser>
          <c:idx val="3"/>
          <c:order val="3"/>
          <c:tx>
            <c:strRef>
              <c:f>問60年齢層!$W$65</c:f>
              <c:strCache>
                <c:ptCount val="1"/>
                <c:pt idx="0">
                  <c:v>どちらかといえ
ば男性が優遇
されている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問60年齢層!$W$66:$W$74</c:f>
              <c:numCache>
                <c:formatCode>0.0</c:formatCode>
                <c:ptCount val="9"/>
                <c:pt idx="0">
                  <c:v>13.333333333333334</c:v>
                </c:pt>
                <c:pt idx="1">
                  <c:v>15.555555555555555</c:v>
                </c:pt>
                <c:pt idx="2">
                  <c:v>14.545454545454545</c:v>
                </c:pt>
                <c:pt idx="3">
                  <c:v>16.981132075471699</c:v>
                </c:pt>
                <c:pt idx="4">
                  <c:v>19.62962962962963</c:v>
                </c:pt>
                <c:pt idx="5">
                  <c:v>20</c:v>
                </c:pt>
                <c:pt idx="6">
                  <c:v>32.038834951456316</c:v>
                </c:pt>
                <c:pt idx="7">
                  <c:v>23.837209302325583</c:v>
                </c:pt>
                <c:pt idx="8">
                  <c:v>21.761658031088082</c:v>
                </c:pt>
              </c:numCache>
            </c:numRef>
          </c:val>
          <c:extLst>
            <c:ext xmlns:c16="http://schemas.microsoft.com/office/drawing/2014/chart" uri="{C3380CC4-5D6E-409C-BE32-E72D297353CC}">
              <c16:uniqueId val="{00000003-1D94-4073-88FF-7044A6257B79}"/>
            </c:ext>
          </c:extLst>
        </c:ser>
        <c:ser>
          <c:idx val="4"/>
          <c:order val="4"/>
          <c:tx>
            <c:strRef>
              <c:f>問60年齢層!$X$65</c:f>
              <c:strCache>
                <c:ptCount val="1"/>
                <c:pt idx="0">
                  <c:v>男性が優遇
されている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問60年齢層!$S$66:$S$74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問60年齢層!$X$66:$X$74</c:f>
              <c:numCache>
                <c:formatCode>0.0</c:formatCode>
                <c:ptCount val="9"/>
                <c:pt idx="0">
                  <c:v>3.3333333333333335</c:v>
                </c:pt>
                <c:pt idx="1">
                  <c:v>3.3333333333333335</c:v>
                </c:pt>
                <c:pt idx="2">
                  <c:v>3.0303030303030303</c:v>
                </c:pt>
                <c:pt idx="3">
                  <c:v>3.7735849056603774</c:v>
                </c:pt>
                <c:pt idx="4">
                  <c:v>3.7037037037037033</c:v>
                </c:pt>
                <c:pt idx="5">
                  <c:v>3.2</c:v>
                </c:pt>
                <c:pt idx="6">
                  <c:v>0.97087378640776689</c:v>
                </c:pt>
                <c:pt idx="7">
                  <c:v>1.7441860465116279</c:v>
                </c:pt>
                <c:pt idx="8">
                  <c:v>2.5906735751295336</c:v>
                </c:pt>
              </c:numCache>
            </c:numRef>
          </c:val>
          <c:extLst>
            <c:ext xmlns:c16="http://schemas.microsoft.com/office/drawing/2014/chart" uri="{C3380CC4-5D6E-409C-BE32-E72D297353CC}">
              <c16:uniqueId val="{00000004-1D94-4073-88FF-7044A6257B79}"/>
            </c:ext>
          </c:extLst>
        </c:ser>
        <c:ser>
          <c:idx val="5"/>
          <c:order val="5"/>
          <c:tx>
            <c:strRef>
              <c:f>問60年齢層!$Y$65</c:f>
              <c:strCache>
                <c:ptCount val="1"/>
                <c:pt idx="0">
                  <c:v>（無効回答）</c:v>
                </c:pt>
              </c:strCache>
            </c:strRef>
          </c:tx>
          <c:spPr>
            <a:solidFill>
              <a:schemeClr val="bg1"/>
            </a:solidFill>
            <a:ln>
              <a:solidFill>
                <a:schemeClr val="tx1"/>
              </a:solid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C5D-4D56-875E-A38F3CFE392E}"/>
                </c:ext>
              </c:extLst>
            </c:dLbl>
            <c:dLbl>
              <c:idx val="1"/>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5D-4D56-875E-A38F3CFE392E}"/>
                </c:ext>
              </c:extLst>
            </c:dLbl>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5D-4D56-875E-A38F3CFE392E}"/>
                </c:ext>
              </c:extLst>
            </c:dLbl>
            <c:dLbl>
              <c:idx val="3"/>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70-4BE1-A4A6-773B31D46DCC}"/>
                </c:ext>
              </c:extLst>
            </c:dLbl>
            <c:dLbl>
              <c:idx val="4"/>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30-44EC-A904-DDDF8A6F5E14}"/>
                </c:ext>
              </c:extLst>
            </c:dLbl>
            <c:dLbl>
              <c:idx val="5"/>
              <c:layout>
                <c:manualLayout>
                  <c:x val="8.5015940488840612E-3"/>
                  <c:y val="1.3451799723047813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F9-4FEC-A3D9-91E4BD8A9B2D}"/>
                </c:ext>
              </c:extLst>
            </c:dLbl>
            <c:dLbl>
              <c:idx val="6"/>
              <c:layout>
                <c:manualLayout>
                  <c:x val="9.9185263903647566E-3"/>
                  <c:y val="1.833661056394487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F9-4FEC-A3D9-91E4BD8A9B2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問60年齢層!$Y$66:$Y$74</c:f>
              <c:numCache>
                <c:formatCode>0.0</c:formatCode>
                <c:ptCount val="9"/>
                <c:pt idx="0">
                  <c:v>3.3333333333333335</c:v>
                </c:pt>
                <c:pt idx="1">
                  <c:v>2.2222222222222223</c:v>
                </c:pt>
                <c:pt idx="2">
                  <c:v>2.4242424242424243</c:v>
                </c:pt>
                <c:pt idx="3">
                  <c:v>0.94339622641509435</c:v>
                </c:pt>
                <c:pt idx="4">
                  <c:v>2.9629629629629632</c:v>
                </c:pt>
                <c:pt idx="5">
                  <c:v>4</c:v>
                </c:pt>
                <c:pt idx="6">
                  <c:v>6.7961165048543686</c:v>
                </c:pt>
                <c:pt idx="7">
                  <c:v>8.1395348837209305</c:v>
                </c:pt>
                <c:pt idx="8">
                  <c:v>16.062176165803109</c:v>
                </c:pt>
              </c:numCache>
            </c:numRef>
          </c:val>
          <c:extLst>
            <c:ext xmlns:c16="http://schemas.microsoft.com/office/drawing/2014/chart" uri="{C3380CC4-5D6E-409C-BE32-E72D297353CC}">
              <c16:uniqueId val="{00000005-1D94-4073-88FF-7044A6257B79}"/>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問60年齢層!$T$65</c:f>
              <c:strCache>
                <c:ptCount val="1"/>
                <c:pt idx="0">
                  <c:v>女性が優遇
されている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C3ED-4EDC-B077-EC56B40D338E}"/>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3ED-4EDC-B077-EC56B40D338E}"/>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問60年齢層!$S$64</c:f>
              <c:strCache>
                <c:ptCount val="1"/>
                <c:pt idx="0">
                  <c:v>凡例</c:v>
                </c:pt>
              </c:strCache>
            </c:strRef>
          </c:cat>
          <c:val>
            <c:numRef>
              <c:f>問60年齢層!$T$64</c:f>
              <c:numCache>
                <c:formatCode>General</c:formatCode>
                <c:ptCount val="1"/>
                <c:pt idx="0">
                  <c:v>1</c:v>
                </c:pt>
              </c:numCache>
            </c:numRef>
          </c:val>
          <c:extLst>
            <c:ext xmlns:c16="http://schemas.microsoft.com/office/drawing/2014/chart" uri="{C3380CC4-5D6E-409C-BE32-E72D297353CC}">
              <c16:uniqueId val="{00000002-C3ED-4EDC-B077-EC56B40D338E}"/>
            </c:ext>
          </c:extLst>
        </c:ser>
        <c:ser>
          <c:idx val="1"/>
          <c:order val="1"/>
          <c:tx>
            <c:strRef>
              <c:f>問60年齢層!$U$65</c:f>
              <c:strCache>
                <c:ptCount val="1"/>
                <c:pt idx="0">
                  <c:v>どちらかといえ
ば女性が優遇
されている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C3ED-4EDC-B077-EC56B40D338E}"/>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問60年齢層!$S$64</c:f>
              <c:strCache>
                <c:ptCount val="1"/>
                <c:pt idx="0">
                  <c:v>凡例</c:v>
                </c:pt>
              </c:strCache>
            </c:strRef>
          </c:cat>
          <c:val>
            <c:numRef>
              <c:f>問60年齢層!$U$64</c:f>
              <c:numCache>
                <c:formatCode>General</c:formatCode>
                <c:ptCount val="1"/>
                <c:pt idx="0">
                  <c:v>1</c:v>
                </c:pt>
              </c:numCache>
            </c:numRef>
          </c:val>
          <c:extLst>
            <c:ext xmlns:c16="http://schemas.microsoft.com/office/drawing/2014/chart" uri="{C3380CC4-5D6E-409C-BE32-E72D297353CC}">
              <c16:uniqueId val="{00000004-C3ED-4EDC-B077-EC56B40D338E}"/>
            </c:ext>
          </c:extLst>
        </c:ser>
        <c:ser>
          <c:idx val="2"/>
          <c:order val="2"/>
          <c:tx>
            <c:strRef>
              <c:f>問60年齢層!$V$65</c:f>
              <c:strCache>
                <c:ptCount val="1"/>
                <c:pt idx="0">
                  <c:v>平等に
なっている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問60年齢層!$S$64</c:f>
              <c:strCache>
                <c:ptCount val="1"/>
                <c:pt idx="0">
                  <c:v>凡例</c:v>
                </c:pt>
              </c:strCache>
            </c:strRef>
          </c:cat>
          <c:val>
            <c:numRef>
              <c:f>問60年齢層!$V$64</c:f>
              <c:numCache>
                <c:formatCode>General</c:formatCode>
                <c:ptCount val="1"/>
                <c:pt idx="0">
                  <c:v>1</c:v>
                </c:pt>
              </c:numCache>
            </c:numRef>
          </c:val>
          <c:extLst>
            <c:ext xmlns:c16="http://schemas.microsoft.com/office/drawing/2014/chart" uri="{C3380CC4-5D6E-409C-BE32-E72D297353CC}">
              <c16:uniqueId val="{00000005-C3ED-4EDC-B077-EC56B40D338E}"/>
            </c:ext>
          </c:extLst>
        </c:ser>
        <c:ser>
          <c:idx val="3"/>
          <c:order val="3"/>
          <c:tx>
            <c:strRef>
              <c:f>問60年齢層!$W$65</c:f>
              <c:strCache>
                <c:ptCount val="1"/>
                <c:pt idx="0">
                  <c:v>どちらかといえ
ば男性が優遇
されている</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問60年齢層!$S$64</c:f>
              <c:strCache>
                <c:ptCount val="1"/>
                <c:pt idx="0">
                  <c:v>凡例</c:v>
                </c:pt>
              </c:strCache>
            </c:strRef>
          </c:cat>
          <c:val>
            <c:numRef>
              <c:f>問60年齢層!$W$64</c:f>
              <c:numCache>
                <c:formatCode>General</c:formatCode>
                <c:ptCount val="1"/>
                <c:pt idx="0">
                  <c:v>1</c:v>
                </c:pt>
              </c:numCache>
            </c:numRef>
          </c:val>
          <c:extLst>
            <c:ext xmlns:c16="http://schemas.microsoft.com/office/drawing/2014/chart" uri="{C3380CC4-5D6E-409C-BE32-E72D297353CC}">
              <c16:uniqueId val="{00000006-C3ED-4EDC-B077-EC56B40D338E}"/>
            </c:ext>
          </c:extLst>
        </c:ser>
        <c:ser>
          <c:idx val="4"/>
          <c:order val="4"/>
          <c:tx>
            <c:strRef>
              <c:f>問60年齢層!$X$65</c:f>
              <c:strCache>
                <c:ptCount val="1"/>
                <c:pt idx="0">
                  <c:v>男性が優遇
されている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問60年齢層!$S$64</c:f>
              <c:strCache>
                <c:ptCount val="1"/>
                <c:pt idx="0">
                  <c:v>凡例</c:v>
                </c:pt>
              </c:strCache>
            </c:strRef>
          </c:cat>
          <c:val>
            <c:numRef>
              <c:f>問60年齢層!$X$64</c:f>
              <c:numCache>
                <c:formatCode>General</c:formatCode>
                <c:ptCount val="1"/>
                <c:pt idx="0">
                  <c:v>1</c:v>
                </c:pt>
              </c:numCache>
            </c:numRef>
          </c:val>
          <c:extLst>
            <c:ext xmlns:c16="http://schemas.microsoft.com/office/drawing/2014/chart" uri="{C3380CC4-5D6E-409C-BE32-E72D297353CC}">
              <c16:uniqueId val="{00000007-C3ED-4EDC-B077-EC56B40D338E}"/>
            </c:ext>
          </c:extLst>
        </c:ser>
        <c:ser>
          <c:idx val="5"/>
          <c:order val="5"/>
          <c:tx>
            <c:strRef>
              <c:f>問60年齢層!$Y$65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問60年齢層!$S$64</c:f>
              <c:strCache>
                <c:ptCount val="1"/>
                <c:pt idx="0">
                  <c:v>凡例</c:v>
                </c:pt>
              </c:strCache>
            </c:strRef>
          </c:cat>
          <c:val>
            <c:numRef>
              <c:f>問60年齢層!$Y$64</c:f>
              <c:numCache>
                <c:formatCode>General</c:formatCode>
                <c:ptCount val="1"/>
                <c:pt idx="0">
                  <c:v>1</c:v>
                </c:pt>
              </c:numCache>
            </c:numRef>
          </c:val>
          <c:extLst>
            <c:ext xmlns:c16="http://schemas.microsoft.com/office/drawing/2014/chart" uri="{C3380CC4-5D6E-409C-BE32-E72D297353CC}">
              <c16:uniqueId val="{00000008-C3ED-4EDC-B077-EC56B40D338E}"/>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636191439495574"/>
          <c:w val="0.74127514184310905"/>
          <c:h val="0.79579396910800959"/>
        </c:manualLayout>
      </c:layout>
      <c:barChart>
        <c:barDir val="bar"/>
        <c:grouping val="percentStacked"/>
        <c:varyColors val="0"/>
        <c:ser>
          <c:idx val="0"/>
          <c:order val="0"/>
          <c:tx>
            <c:strRef>
              <c:f>問60年齢層!$T$35</c:f>
              <c:strCache>
                <c:ptCount val="1"/>
                <c:pt idx="0">
                  <c:v>女性が優遇
されている</c:v>
                </c:pt>
              </c:strCache>
            </c:strRef>
          </c:tx>
          <c:spPr>
            <a:solidFill>
              <a:schemeClr val="accent1"/>
            </a:solidFill>
            <a:ln w="9525">
              <a:solidFill>
                <a:schemeClr val="tx1"/>
              </a:solidFill>
            </a:ln>
            <a:effectLst/>
          </c:spPr>
          <c:invertIfNegative val="0"/>
          <c:dLbls>
            <c:dLbl>
              <c:idx val="5"/>
              <c:layout>
                <c:manualLayout>
                  <c:x val="-7.0846617074034977E-3"/>
                  <c:y val="-4.40042560686513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8D8-4DD6-A9BC-CC3B4A4D43B1}"/>
                </c:ext>
              </c:extLst>
            </c:dLbl>
            <c:dLbl>
              <c:idx val="6"/>
              <c:layout>
                <c:manualLayout>
                  <c:x val="-5.6677293659228032E-3"/>
                  <c:y val="1.443713925198294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572-4543-A9BC-482D7B2025F8}"/>
                </c:ext>
              </c:extLst>
            </c:dLbl>
            <c:dLbl>
              <c:idx val="7"/>
              <c:layout>
                <c:manualLayout>
                  <c:x val="-8.5015940488841653E-3"/>
                  <c:y val="-4.400440044004400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72-4543-A9BC-482D7B2025F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問60年齢層!$S$36:$S$44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問60年齢層!$T$36:$T$44</c:f>
              <c:numCache>
                <c:formatCode>0.0</c:formatCode>
                <c:ptCount val="9"/>
                <c:pt idx="0">
                  <c:v>13.333333333333334</c:v>
                </c:pt>
                <c:pt idx="1">
                  <c:v>3.3333333333333335</c:v>
                </c:pt>
                <c:pt idx="2">
                  <c:v>3.0303030303030303</c:v>
                </c:pt>
                <c:pt idx="3">
                  <c:v>6.6037735849056602</c:v>
                </c:pt>
                <c:pt idx="4">
                  <c:v>3.3333333333333335</c:v>
                </c:pt>
                <c:pt idx="5">
                  <c:v>0.8</c:v>
                </c:pt>
                <c:pt idx="6">
                  <c:v>0</c:v>
                </c:pt>
                <c:pt idx="7">
                  <c:v>0</c:v>
                </c:pt>
                <c:pt idx="8">
                  <c:v>0.5181347150259068</c:v>
                </c:pt>
              </c:numCache>
            </c:numRef>
          </c:val>
          <c:extLst>
            <c:ext xmlns:c16="http://schemas.microsoft.com/office/drawing/2014/chart" uri="{C3380CC4-5D6E-409C-BE32-E72D297353CC}">
              <c16:uniqueId val="{00000000-BC38-41CA-8F0D-F33A1D1816A4}"/>
            </c:ext>
          </c:extLst>
        </c:ser>
        <c:ser>
          <c:idx val="1"/>
          <c:order val="1"/>
          <c:tx>
            <c:strRef>
              <c:f>問60年齢層!$U$35</c:f>
              <c:strCache>
                <c:ptCount val="1"/>
                <c:pt idx="0">
                  <c:v>どちらかといえ
ば女性が優遇
されている</c:v>
                </c:pt>
              </c:strCache>
            </c:strRef>
          </c:tx>
          <c:spPr>
            <a:solidFill>
              <a:schemeClr val="accent1">
                <a:lumMod val="60000"/>
                <a:lumOff val="40000"/>
              </a:schemeClr>
            </a:solidFill>
            <a:ln w="9525">
              <a:solidFill>
                <a:schemeClr val="tx1"/>
              </a:solidFill>
            </a:ln>
            <a:effectLst/>
          </c:spPr>
          <c:invertIfNegative val="0"/>
          <c:dLbls>
            <c:dLbl>
              <c:idx val="1"/>
              <c:layout>
                <c:manualLayout>
                  <c:x val="1.1335458731845554E-2"/>
                  <c:y val="1.444375997070805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0C-439F-B630-7B46F8DBD0B7}"/>
                </c:ext>
              </c:extLst>
            </c:dLbl>
            <c:dLbl>
              <c:idx val="4"/>
              <c:layout>
                <c:manualLayout>
                  <c:x val="8.5015940488841653E-3"/>
                  <c:y val="6.725899861523906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D0C-439F-B630-7B46F8DBD0B7}"/>
                </c:ext>
              </c:extLst>
            </c:dLbl>
            <c:dLbl>
              <c:idx val="6"/>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B5-4640-9E2A-2F19CE4C081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問60年齢層!$U$36:$U$44</c:f>
              <c:numCache>
                <c:formatCode>0.0</c:formatCode>
                <c:ptCount val="9"/>
                <c:pt idx="0">
                  <c:v>20</c:v>
                </c:pt>
                <c:pt idx="1">
                  <c:v>2.2222222222222223</c:v>
                </c:pt>
                <c:pt idx="2">
                  <c:v>12.121212121212121</c:v>
                </c:pt>
                <c:pt idx="3">
                  <c:v>11.79245283018868</c:v>
                </c:pt>
                <c:pt idx="4">
                  <c:v>5.1851851851851851</c:v>
                </c:pt>
                <c:pt idx="5">
                  <c:v>4.8</c:v>
                </c:pt>
                <c:pt idx="6">
                  <c:v>1.9417475728155338</c:v>
                </c:pt>
                <c:pt idx="7">
                  <c:v>4.6511627906976747</c:v>
                </c:pt>
                <c:pt idx="8">
                  <c:v>4.1450777202072544</c:v>
                </c:pt>
              </c:numCache>
            </c:numRef>
          </c:val>
          <c:extLst>
            <c:ext xmlns:c16="http://schemas.microsoft.com/office/drawing/2014/chart" uri="{C3380CC4-5D6E-409C-BE32-E72D297353CC}">
              <c16:uniqueId val="{00000001-BC38-41CA-8F0D-F33A1D1816A4}"/>
            </c:ext>
          </c:extLst>
        </c:ser>
        <c:ser>
          <c:idx val="2"/>
          <c:order val="2"/>
          <c:tx>
            <c:strRef>
              <c:f>問60年齢層!$V$35</c:f>
              <c:strCache>
                <c:ptCount val="1"/>
                <c:pt idx="0">
                  <c:v>平等に
なっている</c:v>
                </c:pt>
              </c:strCache>
            </c:strRef>
          </c:tx>
          <c:spPr>
            <a:pattFill prst="wdDnDiag">
              <a:fgClr>
                <a:srgbClr val="FFC00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問60年齢層!$V$36:$V$44</c:f>
              <c:numCache>
                <c:formatCode>0.0</c:formatCode>
                <c:ptCount val="9"/>
                <c:pt idx="0">
                  <c:v>50</c:v>
                </c:pt>
                <c:pt idx="1">
                  <c:v>47.777777777777779</c:v>
                </c:pt>
                <c:pt idx="2">
                  <c:v>41.818181818181813</c:v>
                </c:pt>
                <c:pt idx="3">
                  <c:v>42.452830188679243</c:v>
                </c:pt>
                <c:pt idx="4">
                  <c:v>37.037037037037038</c:v>
                </c:pt>
                <c:pt idx="5">
                  <c:v>47.199999999999996</c:v>
                </c:pt>
                <c:pt idx="6">
                  <c:v>37.864077669902912</c:v>
                </c:pt>
                <c:pt idx="7">
                  <c:v>48.255813953488378</c:v>
                </c:pt>
                <c:pt idx="8">
                  <c:v>43.005181347150256</c:v>
                </c:pt>
              </c:numCache>
            </c:numRef>
          </c:val>
          <c:extLst>
            <c:ext xmlns:c16="http://schemas.microsoft.com/office/drawing/2014/chart" uri="{C3380CC4-5D6E-409C-BE32-E72D297353CC}">
              <c16:uniqueId val="{00000002-BC38-41CA-8F0D-F33A1D1816A4}"/>
            </c:ext>
          </c:extLst>
        </c:ser>
        <c:ser>
          <c:idx val="3"/>
          <c:order val="3"/>
          <c:tx>
            <c:strRef>
              <c:f>問60年齢層!$W$35</c:f>
              <c:strCache>
                <c:ptCount val="1"/>
                <c:pt idx="0">
                  <c:v>どちらかといえ
ば男性が優遇
されている</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問60年齢層!$W$36:$W$44</c:f>
              <c:numCache>
                <c:formatCode>0.0</c:formatCode>
                <c:ptCount val="9"/>
                <c:pt idx="0">
                  <c:v>10</c:v>
                </c:pt>
                <c:pt idx="1">
                  <c:v>40</c:v>
                </c:pt>
                <c:pt idx="2">
                  <c:v>32.121212121212125</c:v>
                </c:pt>
                <c:pt idx="3">
                  <c:v>28.773584905660378</c:v>
                </c:pt>
                <c:pt idx="4">
                  <c:v>42.592592592592595</c:v>
                </c:pt>
                <c:pt idx="5">
                  <c:v>38.4</c:v>
                </c:pt>
                <c:pt idx="6">
                  <c:v>50.485436893203882</c:v>
                </c:pt>
                <c:pt idx="7">
                  <c:v>38.372093023255815</c:v>
                </c:pt>
                <c:pt idx="8">
                  <c:v>36.269430051813472</c:v>
                </c:pt>
              </c:numCache>
            </c:numRef>
          </c:val>
          <c:extLst>
            <c:ext xmlns:c16="http://schemas.microsoft.com/office/drawing/2014/chart" uri="{C3380CC4-5D6E-409C-BE32-E72D297353CC}">
              <c16:uniqueId val="{00000003-BC38-41CA-8F0D-F33A1D1816A4}"/>
            </c:ext>
          </c:extLst>
        </c:ser>
        <c:ser>
          <c:idx val="4"/>
          <c:order val="4"/>
          <c:tx>
            <c:strRef>
              <c:f>問60年齢層!$X$35</c:f>
              <c:strCache>
                <c:ptCount val="1"/>
                <c:pt idx="0">
                  <c:v>男性が優遇
されている</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問60年齢層!$S$36:$S$44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問60年齢層!$X$36:$X$44</c:f>
              <c:numCache>
                <c:formatCode>0.0</c:formatCode>
                <c:ptCount val="9"/>
                <c:pt idx="0">
                  <c:v>3.3333333333333335</c:v>
                </c:pt>
                <c:pt idx="1">
                  <c:v>4.4444444444444446</c:v>
                </c:pt>
                <c:pt idx="2">
                  <c:v>9.6969696969696972</c:v>
                </c:pt>
                <c:pt idx="3">
                  <c:v>9.9056603773584904</c:v>
                </c:pt>
                <c:pt idx="4">
                  <c:v>9.2592592592592595</c:v>
                </c:pt>
                <c:pt idx="5">
                  <c:v>6.4</c:v>
                </c:pt>
                <c:pt idx="6">
                  <c:v>3.8834951456310676</c:v>
                </c:pt>
                <c:pt idx="7">
                  <c:v>2.3255813953488373</c:v>
                </c:pt>
                <c:pt idx="8">
                  <c:v>4.1450777202072544</c:v>
                </c:pt>
              </c:numCache>
            </c:numRef>
          </c:val>
          <c:extLst>
            <c:ext xmlns:c16="http://schemas.microsoft.com/office/drawing/2014/chart" uri="{C3380CC4-5D6E-409C-BE32-E72D297353CC}">
              <c16:uniqueId val="{00000004-BC38-41CA-8F0D-F33A1D1816A4}"/>
            </c:ext>
          </c:extLst>
        </c:ser>
        <c:ser>
          <c:idx val="5"/>
          <c:order val="5"/>
          <c:tx>
            <c:strRef>
              <c:f>問60年齢層!$Y$35</c:f>
              <c:strCache>
                <c:ptCount val="1"/>
                <c:pt idx="0">
                  <c:v>（無効回答）</c:v>
                </c:pt>
              </c:strCache>
            </c:strRef>
          </c:tx>
          <c:spPr>
            <a:solidFill>
              <a:schemeClr val="bg1"/>
            </a:solidFill>
            <a:ln>
              <a:solidFill>
                <a:schemeClr val="tx1"/>
              </a:solidFill>
            </a:ln>
            <a:effectLst/>
          </c:spPr>
          <c:invertIfNegative val="0"/>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233-4133-AAD4-B56749813A26}"/>
                </c:ext>
              </c:extLst>
            </c:dLbl>
            <c:dLbl>
              <c:idx val="1"/>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D8-4DD6-A9BC-CC3B4A4D43B1}"/>
                </c:ext>
              </c:extLst>
            </c:dLbl>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B5-4640-9E2A-2F19CE4C081F}"/>
                </c:ext>
              </c:extLst>
            </c:dLbl>
            <c:dLbl>
              <c:idx val="3"/>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B5-4640-9E2A-2F19CE4C081F}"/>
                </c:ext>
              </c:extLst>
            </c:dLbl>
            <c:dLbl>
              <c:idx val="4"/>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2B5-4640-9E2A-2F19CE4C081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問60年齢層!$S$36:$S$44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問60年齢層!$Y$36:$Y$44</c:f>
              <c:numCache>
                <c:formatCode>0.0</c:formatCode>
                <c:ptCount val="9"/>
                <c:pt idx="0">
                  <c:v>3.3333333333333335</c:v>
                </c:pt>
                <c:pt idx="1">
                  <c:v>2.2222222222222223</c:v>
                </c:pt>
                <c:pt idx="2">
                  <c:v>1.2121212121212122</c:v>
                </c:pt>
                <c:pt idx="3">
                  <c:v>0.47169811320754718</c:v>
                </c:pt>
                <c:pt idx="4">
                  <c:v>2.5925925925925926</c:v>
                </c:pt>
                <c:pt idx="5">
                  <c:v>2.4</c:v>
                </c:pt>
                <c:pt idx="6">
                  <c:v>5.825242718446602</c:v>
                </c:pt>
                <c:pt idx="7">
                  <c:v>6.395348837209303</c:v>
                </c:pt>
                <c:pt idx="8">
                  <c:v>11.917098445595855</c:v>
                </c:pt>
              </c:numCache>
            </c:numRef>
          </c:val>
          <c:extLst>
            <c:ext xmlns:c16="http://schemas.microsoft.com/office/drawing/2014/chart" uri="{C3380CC4-5D6E-409C-BE32-E72D297353CC}">
              <c16:uniqueId val="{00000005-BC38-41CA-8F0D-F33A1D1816A4}"/>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2.6881720430107527E-2"/>
          <c:w val="0.92128907289206263"/>
          <c:h val="0.95967741935483875"/>
        </c:manualLayout>
      </c:layout>
      <c:barChart>
        <c:barDir val="bar"/>
        <c:grouping val="percentStacked"/>
        <c:varyColors val="0"/>
        <c:ser>
          <c:idx val="0"/>
          <c:order val="0"/>
          <c:tx>
            <c:strRef>
              <c:f>問60年齢層!$T$35</c:f>
              <c:strCache>
                <c:ptCount val="1"/>
                <c:pt idx="0">
                  <c:v>女性が優遇
されている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4347-4DE2-B2E1-8B6929340815}"/>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4347-4DE2-B2E1-8B6929340815}"/>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問60年齢層!$S$34</c:f>
              <c:strCache>
                <c:ptCount val="1"/>
                <c:pt idx="0">
                  <c:v>凡例</c:v>
                </c:pt>
              </c:strCache>
            </c:strRef>
          </c:cat>
          <c:val>
            <c:numRef>
              <c:f>問60年齢層!$T$34</c:f>
              <c:numCache>
                <c:formatCode>General</c:formatCode>
                <c:ptCount val="1"/>
                <c:pt idx="0">
                  <c:v>1</c:v>
                </c:pt>
              </c:numCache>
            </c:numRef>
          </c:val>
          <c:extLst>
            <c:ext xmlns:c16="http://schemas.microsoft.com/office/drawing/2014/chart" uri="{C3380CC4-5D6E-409C-BE32-E72D297353CC}">
              <c16:uniqueId val="{00000002-4347-4DE2-B2E1-8B6929340815}"/>
            </c:ext>
          </c:extLst>
        </c:ser>
        <c:ser>
          <c:idx val="1"/>
          <c:order val="1"/>
          <c:tx>
            <c:strRef>
              <c:f>問60年齢層!$U$35</c:f>
              <c:strCache>
                <c:ptCount val="1"/>
                <c:pt idx="0">
                  <c:v>どちらかといえ
ば女性が優遇
されている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4347-4DE2-B2E1-8B6929340815}"/>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問60年齢層!$S$34</c:f>
              <c:strCache>
                <c:ptCount val="1"/>
                <c:pt idx="0">
                  <c:v>凡例</c:v>
                </c:pt>
              </c:strCache>
            </c:strRef>
          </c:cat>
          <c:val>
            <c:numRef>
              <c:f>問60年齢層!$U$34</c:f>
              <c:numCache>
                <c:formatCode>General</c:formatCode>
                <c:ptCount val="1"/>
                <c:pt idx="0">
                  <c:v>1</c:v>
                </c:pt>
              </c:numCache>
            </c:numRef>
          </c:val>
          <c:extLst>
            <c:ext xmlns:c16="http://schemas.microsoft.com/office/drawing/2014/chart" uri="{C3380CC4-5D6E-409C-BE32-E72D297353CC}">
              <c16:uniqueId val="{00000004-4347-4DE2-B2E1-8B6929340815}"/>
            </c:ext>
          </c:extLst>
        </c:ser>
        <c:ser>
          <c:idx val="2"/>
          <c:order val="2"/>
          <c:tx>
            <c:strRef>
              <c:f>問60年齢層!$V$35</c:f>
              <c:strCache>
                <c:ptCount val="1"/>
                <c:pt idx="0">
                  <c:v>平等に
なっている</c:v>
                </c:pt>
              </c:strCache>
            </c:strRef>
          </c:tx>
          <c:spPr>
            <a:pattFill prst="wdDnDiag">
              <a:fgClr>
                <a:srgbClr val="FFC00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問60年齢層!$S$34</c:f>
              <c:strCache>
                <c:ptCount val="1"/>
                <c:pt idx="0">
                  <c:v>凡例</c:v>
                </c:pt>
              </c:strCache>
            </c:strRef>
          </c:cat>
          <c:val>
            <c:numRef>
              <c:f>問60年齢層!$V$34</c:f>
              <c:numCache>
                <c:formatCode>General</c:formatCode>
                <c:ptCount val="1"/>
                <c:pt idx="0">
                  <c:v>1</c:v>
                </c:pt>
              </c:numCache>
            </c:numRef>
          </c:val>
          <c:extLst>
            <c:ext xmlns:c16="http://schemas.microsoft.com/office/drawing/2014/chart" uri="{C3380CC4-5D6E-409C-BE32-E72D297353CC}">
              <c16:uniqueId val="{00000005-4347-4DE2-B2E1-8B6929340815}"/>
            </c:ext>
          </c:extLst>
        </c:ser>
        <c:ser>
          <c:idx val="3"/>
          <c:order val="3"/>
          <c:tx>
            <c:strRef>
              <c:f>問60年齢層!$W$35</c:f>
              <c:strCache>
                <c:ptCount val="1"/>
                <c:pt idx="0">
                  <c:v>どちらかといえ
ば男性が優遇
されている</c:v>
                </c:pt>
              </c:strCache>
            </c:strRef>
          </c:tx>
          <c:spPr>
            <a:pattFill prst="smGrid">
              <a:fgClr>
                <a:srgbClr val="FF9999"/>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問60年齢層!$S$34</c:f>
              <c:strCache>
                <c:ptCount val="1"/>
                <c:pt idx="0">
                  <c:v>凡例</c:v>
                </c:pt>
              </c:strCache>
            </c:strRef>
          </c:cat>
          <c:val>
            <c:numRef>
              <c:f>問60年齢層!$W$34</c:f>
              <c:numCache>
                <c:formatCode>General</c:formatCode>
                <c:ptCount val="1"/>
                <c:pt idx="0">
                  <c:v>1</c:v>
                </c:pt>
              </c:numCache>
            </c:numRef>
          </c:val>
          <c:extLst>
            <c:ext xmlns:c16="http://schemas.microsoft.com/office/drawing/2014/chart" uri="{C3380CC4-5D6E-409C-BE32-E72D297353CC}">
              <c16:uniqueId val="{00000006-4347-4DE2-B2E1-8B6929340815}"/>
            </c:ext>
          </c:extLst>
        </c:ser>
        <c:ser>
          <c:idx val="4"/>
          <c:order val="4"/>
          <c:tx>
            <c:strRef>
              <c:f>問60年齢層!$X$35</c:f>
              <c:strCache>
                <c:ptCount val="1"/>
                <c:pt idx="0">
                  <c:v>男性が優遇
されている</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問60年齢層!$S$34</c:f>
              <c:strCache>
                <c:ptCount val="1"/>
                <c:pt idx="0">
                  <c:v>凡例</c:v>
                </c:pt>
              </c:strCache>
            </c:strRef>
          </c:cat>
          <c:val>
            <c:numRef>
              <c:f>問60年齢層!$X$34</c:f>
              <c:numCache>
                <c:formatCode>General</c:formatCode>
                <c:ptCount val="1"/>
                <c:pt idx="0">
                  <c:v>1</c:v>
                </c:pt>
              </c:numCache>
            </c:numRef>
          </c:val>
          <c:extLst>
            <c:ext xmlns:c16="http://schemas.microsoft.com/office/drawing/2014/chart" uri="{C3380CC4-5D6E-409C-BE32-E72D297353CC}">
              <c16:uniqueId val="{00000007-4347-4DE2-B2E1-8B6929340815}"/>
            </c:ext>
          </c:extLst>
        </c:ser>
        <c:ser>
          <c:idx val="5"/>
          <c:order val="5"/>
          <c:tx>
            <c:strRef>
              <c:f>問60年齢層!$Y$35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問60年齢層!$S$34</c:f>
              <c:strCache>
                <c:ptCount val="1"/>
                <c:pt idx="0">
                  <c:v>凡例</c:v>
                </c:pt>
              </c:strCache>
            </c:strRef>
          </c:cat>
          <c:val>
            <c:numRef>
              <c:f>問60年齢層!$Y$34</c:f>
              <c:numCache>
                <c:formatCode>General</c:formatCode>
                <c:ptCount val="1"/>
                <c:pt idx="0">
                  <c:v>1</c:v>
                </c:pt>
              </c:numCache>
            </c:numRef>
          </c:val>
          <c:extLst>
            <c:ext xmlns:c16="http://schemas.microsoft.com/office/drawing/2014/chart" uri="{C3380CC4-5D6E-409C-BE32-E72D297353CC}">
              <c16:uniqueId val="{00000008-4347-4DE2-B2E1-8B6929340815}"/>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8.0286952475347742E-2"/>
          <c:w val="0.50178186060075824"/>
          <c:h val="0.88103416870871565"/>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問61_1!$R$4:$R$11</c:f>
              <c:strCache>
                <c:ptCount val="8"/>
                <c:pt idx="0">
                  <c:v>市報ちょうふ</c:v>
                </c:pt>
                <c:pt idx="1">
                  <c:v>市ホームページ</c:v>
                </c:pt>
                <c:pt idx="2">
                  <c:v>チラシ・パンフレット・カード等</c:v>
                </c:pt>
                <c:pt idx="3">
                  <c:v>市役所各窓口</c:v>
                </c:pt>
                <c:pt idx="4">
                  <c:v>男女共同参画推進センターのホームページ</c:v>
                </c:pt>
                <c:pt idx="5">
                  <c:v>その他</c:v>
                </c:pt>
                <c:pt idx="6">
                  <c:v>ひとつも知らない</c:v>
                </c:pt>
                <c:pt idx="7">
                  <c:v>（無効回答）</c:v>
                </c:pt>
              </c:strCache>
            </c:strRef>
          </c:cat>
          <c:val>
            <c:numRef>
              <c:f>問61_1!$T$4:$T$11</c:f>
              <c:numCache>
                <c:formatCode>0.0"%"</c:formatCode>
                <c:ptCount val="8"/>
                <c:pt idx="0">
                  <c:v>18.613138686131386</c:v>
                </c:pt>
                <c:pt idx="1">
                  <c:v>3.8686131386861313</c:v>
                </c:pt>
                <c:pt idx="2">
                  <c:v>3.2846715328467155</c:v>
                </c:pt>
                <c:pt idx="3">
                  <c:v>3.2116788321167884</c:v>
                </c:pt>
                <c:pt idx="4">
                  <c:v>0.58394160583941601</c:v>
                </c:pt>
                <c:pt idx="5">
                  <c:v>3.5036496350364965</c:v>
                </c:pt>
                <c:pt idx="6">
                  <c:v>66.350364963503651</c:v>
                </c:pt>
                <c:pt idx="7">
                  <c:v>4.8175182481751824</c:v>
                </c:pt>
              </c:numCache>
            </c:numRef>
          </c:val>
          <c:extLst>
            <c:ext xmlns:c16="http://schemas.microsoft.com/office/drawing/2014/chart" uri="{C3380CC4-5D6E-409C-BE32-E72D297353CC}">
              <c16:uniqueId val="{00000000-AAD5-45D3-9223-7796FD8B96BB}"/>
            </c:ext>
          </c:extLst>
        </c:ser>
        <c:dLbls>
          <c:showLegendKey val="0"/>
          <c:showVal val="0"/>
          <c:showCatName val="0"/>
          <c:showSerName val="0"/>
          <c:showPercent val="0"/>
          <c:showBubbleSize val="0"/>
        </c:dLbls>
        <c:gapWidth val="8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max val="80"/>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2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8.0286952475347742E-2"/>
          <c:w val="0.50178186060075824"/>
          <c:h val="0.88103416870871565"/>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問61_2!$R$4:$R$11</c:f>
              <c:strCache>
                <c:ptCount val="8"/>
                <c:pt idx="0">
                  <c:v>市報ちょうふ</c:v>
                </c:pt>
                <c:pt idx="1">
                  <c:v>市役所各窓口</c:v>
                </c:pt>
                <c:pt idx="2">
                  <c:v>市ホームページ</c:v>
                </c:pt>
                <c:pt idx="3">
                  <c:v>チラシ・パンフレット・カード等</c:v>
                </c:pt>
                <c:pt idx="4">
                  <c:v>男女共同参画推進センターのホームページ</c:v>
                </c:pt>
                <c:pt idx="5">
                  <c:v>その他</c:v>
                </c:pt>
                <c:pt idx="6">
                  <c:v>ひとつも知らない</c:v>
                </c:pt>
                <c:pt idx="7">
                  <c:v>（無効回答）</c:v>
                </c:pt>
              </c:strCache>
            </c:strRef>
          </c:cat>
          <c:val>
            <c:numRef>
              <c:f>問61_2!$T$4:$T$11</c:f>
              <c:numCache>
                <c:formatCode>0.0"%"</c:formatCode>
                <c:ptCount val="8"/>
                <c:pt idx="0">
                  <c:v>18.029197080291969</c:v>
                </c:pt>
                <c:pt idx="1">
                  <c:v>4.0145985401459852</c:v>
                </c:pt>
                <c:pt idx="2">
                  <c:v>3.8686131386861313</c:v>
                </c:pt>
                <c:pt idx="3">
                  <c:v>3.2846715328467155</c:v>
                </c:pt>
                <c:pt idx="4">
                  <c:v>1.4598540145985401</c:v>
                </c:pt>
                <c:pt idx="5">
                  <c:v>2.7737226277372264</c:v>
                </c:pt>
                <c:pt idx="6">
                  <c:v>65.985401459854003</c:v>
                </c:pt>
                <c:pt idx="7">
                  <c:v>4.9635036496350367</c:v>
                </c:pt>
              </c:numCache>
            </c:numRef>
          </c:val>
          <c:extLst>
            <c:ext xmlns:c16="http://schemas.microsoft.com/office/drawing/2014/chart" uri="{C3380CC4-5D6E-409C-BE32-E72D297353CC}">
              <c16:uniqueId val="{00000000-BDFC-42C5-A394-F26F63252A9C}"/>
            </c:ext>
          </c:extLst>
        </c:ser>
        <c:dLbls>
          <c:showLegendKey val="0"/>
          <c:showVal val="0"/>
          <c:showCatName val="0"/>
          <c:showSerName val="0"/>
          <c:showPercent val="0"/>
          <c:showBubbleSize val="0"/>
        </c:dLbls>
        <c:gapWidth val="8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max val="80"/>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2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8.0286952475347742E-2"/>
          <c:w val="0.50178186060075824"/>
          <c:h val="0.88103416870871565"/>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問61_3!$R$4:$R$11</c:f>
              <c:strCache>
                <c:ptCount val="8"/>
                <c:pt idx="0">
                  <c:v>市報ちょうふ</c:v>
                </c:pt>
                <c:pt idx="1">
                  <c:v>市役所各窓口</c:v>
                </c:pt>
                <c:pt idx="2">
                  <c:v>市ホームページ</c:v>
                </c:pt>
                <c:pt idx="3">
                  <c:v>チラシ・パンフレット・カード等</c:v>
                </c:pt>
                <c:pt idx="4">
                  <c:v>男女共同参画推進センターのホームページ</c:v>
                </c:pt>
                <c:pt idx="5">
                  <c:v>その他</c:v>
                </c:pt>
                <c:pt idx="6">
                  <c:v>ひとつも知らない</c:v>
                </c:pt>
                <c:pt idx="7">
                  <c:v>（無効回答）</c:v>
                </c:pt>
              </c:strCache>
            </c:strRef>
          </c:cat>
          <c:val>
            <c:numRef>
              <c:f>問61_3!$T$4:$T$11</c:f>
              <c:numCache>
                <c:formatCode>0.0"%"</c:formatCode>
                <c:ptCount val="8"/>
                <c:pt idx="0">
                  <c:v>15.693430656934307</c:v>
                </c:pt>
                <c:pt idx="1">
                  <c:v>3.1386861313868613</c:v>
                </c:pt>
                <c:pt idx="2">
                  <c:v>2.9927007299270074</c:v>
                </c:pt>
                <c:pt idx="3">
                  <c:v>2.6277372262773722</c:v>
                </c:pt>
                <c:pt idx="4">
                  <c:v>1.0948905109489051</c:v>
                </c:pt>
                <c:pt idx="5">
                  <c:v>3.7956204379562042</c:v>
                </c:pt>
                <c:pt idx="6">
                  <c:v>69.489051094890513</c:v>
                </c:pt>
                <c:pt idx="7">
                  <c:v>5.0364963503649633</c:v>
                </c:pt>
              </c:numCache>
            </c:numRef>
          </c:val>
          <c:extLst>
            <c:ext xmlns:c16="http://schemas.microsoft.com/office/drawing/2014/chart" uri="{C3380CC4-5D6E-409C-BE32-E72D297353CC}">
              <c16:uniqueId val="{00000000-02E2-4F19-A250-1D6886D61137}"/>
            </c:ext>
          </c:extLst>
        </c:ser>
        <c:dLbls>
          <c:showLegendKey val="0"/>
          <c:showVal val="0"/>
          <c:showCatName val="0"/>
          <c:showSerName val="0"/>
          <c:showPercent val="0"/>
          <c:showBubbleSize val="0"/>
        </c:dLbls>
        <c:gapWidth val="8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max val="80"/>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2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問57年齢層!$T$5</c:f>
              <c:strCache>
                <c:ptCount val="1"/>
                <c:pt idx="0">
                  <c:v>ある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問57年齢層!$T$6:$T$14</c:f>
              <c:numCache>
                <c:formatCode>0.0</c:formatCode>
                <c:ptCount val="9"/>
                <c:pt idx="0">
                  <c:v>53.333333333333336</c:v>
                </c:pt>
                <c:pt idx="1">
                  <c:v>43.333333333333336</c:v>
                </c:pt>
                <c:pt idx="2">
                  <c:v>46.060606060606062</c:v>
                </c:pt>
                <c:pt idx="3">
                  <c:v>57.547169811320757</c:v>
                </c:pt>
                <c:pt idx="4">
                  <c:v>62.222222222222221</c:v>
                </c:pt>
                <c:pt idx="5">
                  <c:v>61.6</c:v>
                </c:pt>
                <c:pt idx="6">
                  <c:v>66.990291262135926</c:v>
                </c:pt>
                <c:pt idx="7">
                  <c:v>61.627906976744185</c:v>
                </c:pt>
                <c:pt idx="8">
                  <c:v>57.512953367875653</c:v>
                </c:pt>
              </c:numCache>
            </c:numRef>
          </c:val>
          <c:extLst>
            <c:ext xmlns:c16="http://schemas.microsoft.com/office/drawing/2014/chart" uri="{C3380CC4-5D6E-409C-BE32-E72D297353CC}">
              <c16:uniqueId val="{00000000-09E7-43E8-AD38-D34FBE2AB262}"/>
            </c:ext>
          </c:extLst>
        </c:ser>
        <c:ser>
          <c:idx val="1"/>
          <c:order val="1"/>
          <c:tx>
            <c:strRef>
              <c:f>問57年齢層!$U$5</c:f>
              <c:strCache>
                <c:ptCount val="1"/>
                <c:pt idx="0">
                  <c:v>ない</c:v>
                </c:pt>
              </c:strCache>
            </c:strRef>
          </c:tx>
          <c:spPr>
            <a:pattFill prst="smGrid">
              <a:fgClr>
                <a:schemeClr val="bg1"/>
              </a:fgClr>
              <a:bgClr>
                <a:srgbClr val="FF5050"/>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問57年齢層!$U$6:$U$14</c:f>
              <c:numCache>
                <c:formatCode>0.0</c:formatCode>
                <c:ptCount val="9"/>
                <c:pt idx="0">
                  <c:v>46.666666666666664</c:v>
                </c:pt>
                <c:pt idx="1">
                  <c:v>55.555555555555557</c:v>
                </c:pt>
                <c:pt idx="2">
                  <c:v>53.333333333333336</c:v>
                </c:pt>
                <c:pt idx="3">
                  <c:v>41.981132075471699</c:v>
                </c:pt>
                <c:pt idx="4">
                  <c:v>37.407407407407405</c:v>
                </c:pt>
                <c:pt idx="5">
                  <c:v>36.799999999999997</c:v>
                </c:pt>
                <c:pt idx="6">
                  <c:v>32.038834951456316</c:v>
                </c:pt>
                <c:pt idx="7">
                  <c:v>35.465116279069768</c:v>
                </c:pt>
                <c:pt idx="8">
                  <c:v>39.37823834196891</c:v>
                </c:pt>
              </c:numCache>
            </c:numRef>
          </c:val>
          <c:extLst>
            <c:ext xmlns:c16="http://schemas.microsoft.com/office/drawing/2014/chart" uri="{C3380CC4-5D6E-409C-BE32-E72D297353CC}">
              <c16:uniqueId val="{00000001-09E7-43E8-AD38-D34FBE2AB262}"/>
            </c:ext>
          </c:extLst>
        </c:ser>
        <c:ser>
          <c:idx val="2"/>
          <c:order val="2"/>
          <c:tx>
            <c:strRef>
              <c:f>問57年齢層!$V$5</c:f>
              <c:strCache>
                <c:ptCount val="1"/>
                <c:pt idx="0">
                  <c:v>（無効回答）</c:v>
                </c:pt>
              </c:strCache>
            </c:strRef>
          </c:tx>
          <c:spPr>
            <a:solidFill>
              <a:schemeClr val="bg1"/>
            </a:solidFill>
            <a:ln>
              <a:solidFill>
                <a:schemeClr val="tx1"/>
              </a:solidFill>
            </a:ln>
            <a:effectLst/>
          </c:spPr>
          <c:invertIfNegative val="0"/>
          <c:dLbls>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01-4505-81E6-A8D61C1D73B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問57年齢層!$S$6:$S$14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問57年齢層!$V$6:$V$14</c:f>
              <c:numCache>
                <c:formatCode>0.0</c:formatCode>
                <c:ptCount val="9"/>
                <c:pt idx="0">
                  <c:v>0</c:v>
                </c:pt>
                <c:pt idx="1">
                  <c:v>1.1111111111111112</c:v>
                </c:pt>
                <c:pt idx="2">
                  <c:v>0.60606060606060608</c:v>
                </c:pt>
                <c:pt idx="3">
                  <c:v>0.47169811320754718</c:v>
                </c:pt>
                <c:pt idx="4">
                  <c:v>0.37037037037037041</c:v>
                </c:pt>
                <c:pt idx="5">
                  <c:v>1.6</c:v>
                </c:pt>
                <c:pt idx="6">
                  <c:v>0.97087378640776689</c:v>
                </c:pt>
                <c:pt idx="7">
                  <c:v>2.9069767441860463</c:v>
                </c:pt>
                <c:pt idx="8">
                  <c:v>3.1088082901554404</c:v>
                </c:pt>
              </c:numCache>
            </c:numRef>
          </c:val>
          <c:extLst>
            <c:ext xmlns:c16="http://schemas.microsoft.com/office/drawing/2014/chart" uri="{C3380CC4-5D6E-409C-BE32-E72D297353CC}">
              <c16:uniqueId val="{00000002-09E7-43E8-AD38-D34FBE2AB262}"/>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8.0286952475347742E-2"/>
          <c:w val="0.50178186060075824"/>
          <c:h val="0.88103416870871565"/>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問62!$R$4:$R$11</c:f>
              <c:strCache>
                <c:ptCount val="8"/>
                <c:pt idx="0">
                  <c:v>教育現場での啓発活動（ＬＧＢＴ・ＳＯＧＩに関する講演会や授業など）の実施</c:v>
                </c:pt>
                <c:pt idx="1">
                  <c:v>社会制度の見直し（法改正やパートナーシップ宣誓制度の活用など）</c:v>
                </c:pt>
                <c:pt idx="2">
                  <c:v>ＬＧＢＴ・ＳＯＧＩについての専門の相談機関（電話相談や面接相談など）の充実</c:v>
                </c:pt>
                <c:pt idx="3">
                  <c:v>ＬＧＢＴ・ＳＯＧＩの人が安心して集まれるコミュニティスペースの開設</c:v>
                </c:pt>
                <c:pt idx="4">
                  <c:v>行政による啓発活動（広報紙やポスターによるＬＧＢＴ・ＳＯＧＩに関しての発言など）の実施</c:v>
                </c:pt>
                <c:pt idx="5">
                  <c:v>その他</c:v>
                </c:pt>
                <c:pt idx="6">
                  <c:v>わからない</c:v>
                </c:pt>
                <c:pt idx="7">
                  <c:v>（無効回答）</c:v>
                </c:pt>
              </c:strCache>
            </c:strRef>
          </c:cat>
          <c:val>
            <c:numRef>
              <c:f>問62!$T$4:$T$11</c:f>
              <c:numCache>
                <c:formatCode>0.0"%"</c:formatCode>
                <c:ptCount val="8"/>
                <c:pt idx="0">
                  <c:v>38.175182481751825</c:v>
                </c:pt>
                <c:pt idx="1">
                  <c:v>35.839416058394157</c:v>
                </c:pt>
                <c:pt idx="2">
                  <c:v>19.051094890510949</c:v>
                </c:pt>
                <c:pt idx="3">
                  <c:v>16.423357664233578</c:v>
                </c:pt>
                <c:pt idx="4">
                  <c:v>15.62043795620438</c:v>
                </c:pt>
                <c:pt idx="5">
                  <c:v>3.722627737226277</c:v>
                </c:pt>
                <c:pt idx="6">
                  <c:v>31.897810218978101</c:v>
                </c:pt>
                <c:pt idx="7">
                  <c:v>4.0145985401459852</c:v>
                </c:pt>
              </c:numCache>
            </c:numRef>
          </c:val>
          <c:extLst>
            <c:ext xmlns:c16="http://schemas.microsoft.com/office/drawing/2014/chart" uri="{C3380CC4-5D6E-409C-BE32-E72D297353CC}">
              <c16:uniqueId val="{00000000-C48E-4C9F-A850-0BD79E33403C}"/>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max val="40"/>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58F0-4118-9CE4-86F5701EFE5A}"/>
              </c:ext>
            </c:extLst>
          </c:dPt>
          <c:dPt>
            <c:idx val="1"/>
            <c:bubble3D val="0"/>
            <c:spPr>
              <a:solidFill>
                <a:schemeClr val="accent1">
                  <a:lumMod val="40000"/>
                  <a:lumOff val="60000"/>
                </a:schemeClr>
              </a:solidFill>
              <a:ln w="9525">
                <a:solidFill>
                  <a:schemeClr val="tx1"/>
                </a:solidFill>
              </a:ln>
              <a:effectLst/>
            </c:spPr>
            <c:extLst>
              <c:ext xmlns:c16="http://schemas.microsoft.com/office/drawing/2014/chart" uri="{C3380CC4-5D6E-409C-BE32-E72D297353CC}">
                <c16:uniqueId val="{00000003-58F0-4118-9CE4-86F5701EFE5A}"/>
              </c:ext>
            </c:extLst>
          </c:dPt>
          <c:dPt>
            <c:idx val="2"/>
            <c:bubble3D val="0"/>
            <c:spPr>
              <a:pattFill prst="smGrid">
                <a:fgClr>
                  <a:schemeClr val="bg1"/>
                </a:fgClr>
                <a:bgClr>
                  <a:srgbClr val="FF5050"/>
                </a:bgClr>
              </a:pattFill>
              <a:ln w="9525">
                <a:solidFill>
                  <a:schemeClr val="tx1"/>
                </a:solidFill>
              </a:ln>
              <a:effectLst/>
            </c:spPr>
            <c:extLst>
              <c:ext xmlns:c16="http://schemas.microsoft.com/office/drawing/2014/chart" uri="{C3380CC4-5D6E-409C-BE32-E72D297353CC}">
                <c16:uniqueId val="{00000005-58F0-4118-9CE4-86F5701EFE5A}"/>
              </c:ext>
            </c:extLst>
          </c:dPt>
          <c:dPt>
            <c:idx val="3"/>
            <c:bubble3D val="0"/>
            <c:spPr>
              <a:pattFill prst="ltVert">
                <a:fgClr>
                  <a:srgbClr val="92D050"/>
                </a:fgClr>
                <a:bgClr>
                  <a:schemeClr val="bg1"/>
                </a:bgClr>
              </a:pattFill>
              <a:ln w="9525">
                <a:solidFill>
                  <a:schemeClr val="tx1"/>
                </a:solidFill>
              </a:ln>
              <a:effectLst/>
            </c:spPr>
            <c:extLst>
              <c:ext xmlns:c16="http://schemas.microsoft.com/office/drawing/2014/chart" uri="{C3380CC4-5D6E-409C-BE32-E72D297353CC}">
                <c16:uniqueId val="{00000007-58F0-4118-9CE4-86F5701EFE5A}"/>
              </c:ext>
            </c:extLst>
          </c:dPt>
          <c:dPt>
            <c:idx val="4"/>
            <c:bubble3D val="0"/>
            <c:spPr>
              <a:solidFill>
                <a:schemeClr val="bg1"/>
              </a:solidFill>
              <a:ln w="9525">
                <a:solidFill>
                  <a:schemeClr val="tx1"/>
                </a:solidFill>
              </a:ln>
              <a:effectLst/>
            </c:spPr>
            <c:extLst>
              <c:ext xmlns:c16="http://schemas.microsoft.com/office/drawing/2014/chart" uri="{C3380CC4-5D6E-409C-BE32-E72D297353CC}">
                <c16:uniqueId val="{00000009-58F0-4118-9CE4-86F5701EFE5A}"/>
              </c:ext>
            </c:extLst>
          </c:dPt>
          <c:dLbls>
            <c:dLbl>
              <c:idx val="0"/>
              <c:layout>
                <c:manualLayout>
                  <c:x val="0.10983152058008104"/>
                  <c:y val="2.0496952677225878E-2"/>
                </c:manualLayout>
              </c:layout>
              <c:tx>
                <c:rich>
                  <a:bodyPr rot="0" spcFirstLastPara="1" vertOverflow="overflow" horzOverflow="overflow"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fld id="{57CDA7B2-413F-4E77-899C-AA96BF471C2D}" type="CATEGORYNAME">
                      <a:rPr lang="ja-JP" altLang="en-US"/>
                      <a:pPr>
                        <a:defRPr sz="1200">
                          <a:solidFill>
                            <a:schemeClr val="tx1"/>
                          </a:solidFill>
                          <a:latin typeface="BIZ UDPゴシック" panose="020B0400000000000000" pitchFamily="50" charset="-128"/>
                          <a:ea typeface="BIZ UDPゴシック" panose="020B0400000000000000" pitchFamily="50" charset="-128"/>
                        </a:defRPr>
                      </a:pPr>
                      <a:t>[分類名]</a:t>
                    </a:fld>
                    <a:endParaRPr lang="ja-JP" altLang="en-US" baseline="0"/>
                  </a:p>
                  <a:p>
                    <a:pPr>
                      <a:defRPr sz="1200">
                        <a:solidFill>
                          <a:schemeClr val="tx1"/>
                        </a:solidFill>
                        <a:latin typeface="BIZ UDPゴシック" panose="020B0400000000000000" pitchFamily="50" charset="-128"/>
                        <a:ea typeface="BIZ UDPゴシック" panose="020B0400000000000000" pitchFamily="50" charset="-128"/>
                      </a:defRPr>
                    </a:pPr>
                    <a:fld id="{FA050698-4639-4FB5-B6DD-952475C4879C}" type="VALUE">
                      <a:rPr lang="en-US" altLang="ja-JP" b="1"/>
                      <a:pPr>
                        <a:defRPr sz="1200">
                          <a:solidFill>
                            <a:schemeClr val="tx1"/>
                          </a:solidFill>
                          <a:latin typeface="BIZ UDPゴシック" panose="020B0400000000000000" pitchFamily="50" charset="-128"/>
                          <a:ea typeface="BIZ UDPゴシック" panose="020B0400000000000000" pitchFamily="50" charset="-128"/>
                        </a:defRPr>
                      </a:pPr>
                      <a:t>[値]</a:t>
                    </a:fld>
                    <a:endParaRPr lang="ja-JP" altLang="en-US"/>
                  </a:p>
                </c:rich>
              </c:tx>
              <c:spPr>
                <a:noFill/>
                <a:ln>
                  <a:noFill/>
                </a:ln>
                <a:effectLst/>
              </c:spPr>
              <c:txPr>
                <a:bodyPr rot="0" spcFirstLastPara="1" vertOverflow="overflow" horzOverflow="overflow" vert="horz" wrap="square" lIns="38100" tIns="19050" rIns="38100" bIns="19050" anchor="ctr" anchorCtr="1">
                  <a:no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lt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4279155604589733"/>
                      <c:h val="9.6848578016910061E-2"/>
                    </c:manualLayout>
                  </c15:layout>
                  <c15:dlblFieldTable/>
                  <c15:showDataLabelsRange val="0"/>
                </c:ext>
                <c:ext xmlns:c16="http://schemas.microsoft.com/office/drawing/2014/chart" uri="{C3380CC4-5D6E-409C-BE32-E72D297353CC}">
                  <c16:uniqueId val="{00000001-58F0-4118-9CE4-86F5701EFE5A}"/>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58F0-4118-9CE4-86F5701EFE5A}"/>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58F0-4118-9CE4-86F5701EFE5A}"/>
                </c:ext>
              </c:extLst>
            </c:dLbl>
            <c:dLbl>
              <c:idx val="3"/>
              <c:tx>
                <c:rich>
                  <a:bodyPr/>
                  <a:lstStyle/>
                  <a:p>
                    <a:fld id="{533AA94F-9936-45FC-884E-257278D0D8E8}" type="CATEGORYNAME">
                      <a:rPr lang="ja-JP" altLang="en-US"/>
                      <a:pPr/>
                      <a:t>[分類名]</a:t>
                    </a:fld>
                    <a:endParaRPr lang="ja-JP" altLang="en-US" baseline="0"/>
                  </a:p>
                  <a:p>
                    <a:fld id="{D733E34B-1CE1-4EFC-B631-7FF20EC7F70E}"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58F0-4118-9CE4-86F5701EFE5A}"/>
                </c:ext>
              </c:extLst>
            </c:dLbl>
            <c:dLbl>
              <c:idx val="4"/>
              <c:layout>
                <c:manualLayout>
                  <c:x val="-2.7724461505651526E-2"/>
                  <c:y val="-2.5621316935690506E-2"/>
                </c:manualLayout>
              </c:layout>
              <c:tx>
                <c:rich>
                  <a:bodyPr/>
                  <a:lstStyle/>
                  <a:p>
                    <a:fld id="{1994B475-41BC-45C8-A85B-4EDAE1E9CF38}" type="CATEGORYNAME">
                      <a:rPr lang="ja-JP" altLang="en-US"/>
                      <a:pPr/>
                      <a:t>[分類名]</a:t>
                    </a:fld>
                    <a:endParaRPr lang="ja-JP" altLang="en-US" baseline="0"/>
                  </a:p>
                  <a:p>
                    <a:fld id="{63B49D98-C5C9-4560-9F91-FEE43B8189F2}" type="VALUE">
                      <a:rPr lang="en-US" altLang="ja-JP" b="1"/>
                      <a:pPr/>
                      <a:t>[値]</a:t>
                    </a:fld>
                    <a:endParaRPr lang="ja-JP" altLang="en-U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58F0-4118-9CE4-86F5701EFE5A}"/>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Ref>
              <c:f>問63!$N$4:$N$8</c:f>
              <c:strCache>
                <c:ptCount val="5"/>
                <c:pt idx="0">
                  <c:v>積極的に参加したい</c:v>
                </c:pt>
                <c:pt idx="1">
                  <c:v>機会があれば
参加したい</c:v>
                </c:pt>
                <c:pt idx="2">
                  <c:v>参加したくない</c:v>
                </c:pt>
                <c:pt idx="3">
                  <c:v>関心がない</c:v>
                </c:pt>
                <c:pt idx="4">
                  <c:v>（無効回答）</c:v>
                </c:pt>
              </c:strCache>
            </c:strRef>
          </c:cat>
          <c:val>
            <c:numRef>
              <c:f>問63!$P$4:$P$8</c:f>
              <c:numCache>
                <c:formatCode>0.0"%"</c:formatCode>
                <c:ptCount val="5"/>
                <c:pt idx="0">
                  <c:v>2.4817518248175183</c:v>
                </c:pt>
                <c:pt idx="1">
                  <c:v>54.890510948905117</c:v>
                </c:pt>
                <c:pt idx="2">
                  <c:v>22.189781021897812</c:v>
                </c:pt>
                <c:pt idx="3">
                  <c:v>17.591240875912408</c:v>
                </c:pt>
                <c:pt idx="4">
                  <c:v>2.8467153284671531</c:v>
                </c:pt>
              </c:numCache>
            </c:numRef>
          </c:val>
          <c:extLst>
            <c:ext xmlns:c16="http://schemas.microsoft.com/office/drawing/2014/chart" uri="{C3380CC4-5D6E-409C-BE32-E72D297353CC}">
              <c16:uniqueId val="{0000000A-58F0-4118-9CE4-86F5701EFE5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問63年齢層!$T$5</c:f>
              <c:strCache>
                <c:ptCount val="1"/>
                <c:pt idx="0">
                  <c:v>積極的に
参加したい</c:v>
                </c:pt>
              </c:strCache>
            </c:strRef>
          </c:tx>
          <c:spPr>
            <a:solidFill>
              <a:schemeClr val="accent1"/>
            </a:solidFill>
            <a:ln w="9525">
              <a:solidFill>
                <a:schemeClr val="tx1"/>
              </a:solidFill>
            </a:ln>
            <a:effectLst/>
          </c:spPr>
          <c:invertIfNegative val="0"/>
          <c:dLbls>
            <c:dLbl>
              <c:idx val="0"/>
              <c:layout>
                <c:manualLayout>
                  <c:x val="4.2507970244420826E-3"/>
                  <c:y val="-4.55840455840455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9D-4F1D-94AF-085C7EF438FB}"/>
                </c:ext>
              </c:extLst>
            </c:dLbl>
            <c:dLbl>
              <c:idx val="7"/>
              <c:layout>
                <c:manualLayout>
                  <c:x val="5.6677293659227771E-3"/>
                  <c:y val="2.991079106564670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9D-4F1D-94AF-085C7EF438F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問63年齢層!$S$6:$S$14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問63年齢層!$T$6:$T$14</c:f>
              <c:numCache>
                <c:formatCode>0.0</c:formatCode>
                <c:ptCount val="9"/>
                <c:pt idx="0">
                  <c:v>6.666666666666667</c:v>
                </c:pt>
                <c:pt idx="1">
                  <c:v>6.666666666666667</c:v>
                </c:pt>
                <c:pt idx="2">
                  <c:v>5.4545454545454541</c:v>
                </c:pt>
                <c:pt idx="3">
                  <c:v>2.8301886792452833</c:v>
                </c:pt>
                <c:pt idx="4">
                  <c:v>2.2222222222222223</c:v>
                </c:pt>
                <c:pt idx="5">
                  <c:v>0.8</c:v>
                </c:pt>
                <c:pt idx="6">
                  <c:v>2.912621359223301</c:v>
                </c:pt>
                <c:pt idx="7">
                  <c:v>0.58139534883720934</c:v>
                </c:pt>
                <c:pt idx="8">
                  <c:v>0</c:v>
                </c:pt>
              </c:numCache>
            </c:numRef>
          </c:val>
          <c:extLst>
            <c:ext xmlns:c16="http://schemas.microsoft.com/office/drawing/2014/chart" uri="{C3380CC4-5D6E-409C-BE32-E72D297353CC}">
              <c16:uniqueId val="{00000002-8CDD-4B9F-A68A-58A0C4CA4E7B}"/>
            </c:ext>
          </c:extLst>
        </c:ser>
        <c:ser>
          <c:idx val="1"/>
          <c:order val="1"/>
          <c:tx>
            <c:strRef>
              <c:f>問63年齢層!$U$5</c:f>
              <c:strCache>
                <c:ptCount val="1"/>
                <c:pt idx="0">
                  <c:v>機会があれば
参加したい</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問63年齢層!$S$6:$S$14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問63年齢層!$U$6:$U$14</c:f>
              <c:numCache>
                <c:formatCode>0.0</c:formatCode>
                <c:ptCount val="9"/>
                <c:pt idx="0">
                  <c:v>46.666666666666664</c:v>
                </c:pt>
                <c:pt idx="1">
                  <c:v>52.222222222222229</c:v>
                </c:pt>
                <c:pt idx="2">
                  <c:v>52.121212121212125</c:v>
                </c:pt>
                <c:pt idx="3">
                  <c:v>58.018867924528308</c:v>
                </c:pt>
                <c:pt idx="4">
                  <c:v>58.148148148148152</c:v>
                </c:pt>
                <c:pt idx="5">
                  <c:v>60</c:v>
                </c:pt>
                <c:pt idx="6">
                  <c:v>62.135922330097081</c:v>
                </c:pt>
                <c:pt idx="7">
                  <c:v>47.093023255813954</c:v>
                </c:pt>
                <c:pt idx="8">
                  <c:v>51.813471502590666</c:v>
                </c:pt>
              </c:numCache>
            </c:numRef>
          </c:val>
          <c:extLst>
            <c:ext xmlns:c16="http://schemas.microsoft.com/office/drawing/2014/chart" uri="{C3380CC4-5D6E-409C-BE32-E72D297353CC}">
              <c16:uniqueId val="{00000003-8CDD-4B9F-A68A-58A0C4CA4E7B}"/>
            </c:ext>
          </c:extLst>
        </c:ser>
        <c:ser>
          <c:idx val="2"/>
          <c:order val="2"/>
          <c:tx>
            <c:strRef>
              <c:f>問63年齢層!$V$5</c:f>
              <c:strCache>
                <c:ptCount val="1"/>
                <c:pt idx="0">
                  <c:v>参加したくない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問63年齢層!$S$6:$S$14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問63年齢層!$V$6:$V$14</c:f>
              <c:numCache>
                <c:formatCode>0.0</c:formatCode>
                <c:ptCount val="9"/>
                <c:pt idx="0">
                  <c:v>10</c:v>
                </c:pt>
                <c:pt idx="1">
                  <c:v>12.222222222222221</c:v>
                </c:pt>
                <c:pt idx="2">
                  <c:v>18.787878787878785</c:v>
                </c:pt>
                <c:pt idx="3">
                  <c:v>22.169811320754718</c:v>
                </c:pt>
                <c:pt idx="4">
                  <c:v>21.481481481481481</c:v>
                </c:pt>
                <c:pt idx="5">
                  <c:v>22.400000000000002</c:v>
                </c:pt>
                <c:pt idx="6">
                  <c:v>18.446601941747574</c:v>
                </c:pt>
                <c:pt idx="7">
                  <c:v>30.232558139534881</c:v>
                </c:pt>
                <c:pt idx="8">
                  <c:v>27.461139896373055</c:v>
                </c:pt>
              </c:numCache>
            </c:numRef>
          </c:val>
          <c:extLst>
            <c:ext xmlns:c16="http://schemas.microsoft.com/office/drawing/2014/chart" uri="{C3380CC4-5D6E-409C-BE32-E72D297353CC}">
              <c16:uniqueId val="{00000004-8CDD-4B9F-A68A-58A0C4CA4E7B}"/>
            </c:ext>
          </c:extLst>
        </c:ser>
        <c:ser>
          <c:idx val="3"/>
          <c:order val="3"/>
          <c:tx>
            <c:strRef>
              <c:f>問63年齢層!$W$5</c:f>
              <c:strCache>
                <c:ptCount val="1"/>
                <c:pt idx="0">
                  <c:v>関心がない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問63年齢層!$S$6:$S$14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問63年齢層!$W$6:$W$14</c:f>
              <c:numCache>
                <c:formatCode>0.0</c:formatCode>
                <c:ptCount val="9"/>
                <c:pt idx="0">
                  <c:v>36.666666666666664</c:v>
                </c:pt>
                <c:pt idx="1">
                  <c:v>27.777777777777779</c:v>
                </c:pt>
                <c:pt idx="2">
                  <c:v>23.030303030303031</c:v>
                </c:pt>
                <c:pt idx="3">
                  <c:v>16.509433962264151</c:v>
                </c:pt>
                <c:pt idx="4">
                  <c:v>16.666666666666664</c:v>
                </c:pt>
                <c:pt idx="5">
                  <c:v>14.399999999999999</c:v>
                </c:pt>
                <c:pt idx="6">
                  <c:v>12.621359223300971</c:v>
                </c:pt>
                <c:pt idx="7">
                  <c:v>16.279069767441861</c:v>
                </c:pt>
                <c:pt idx="8">
                  <c:v>13.471502590673575</c:v>
                </c:pt>
              </c:numCache>
            </c:numRef>
          </c:val>
          <c:extLst>
            <c:ext xmlns:c16="http://schemas.microsoft.com/office/drawing/2014/chart" uri="{C3380CC4-5D6E-409C-BE32-E72D297353CC}">
              <c16:uniqueId val="{00000005-8CDD-4B9F-A68A-58A0C4CA4E7B}"/>
            </c:ext>
          </c:extLst>
        </c:ser>
        <c:ser>
          <c:idx val="4"/>
          <c:order val="4"/>
          <c:tx>
            <c:strRef>
              <c:f>問63年齢層!$X$5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9D-4F1D-94AF-085C7EF438FB}"/>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9D-4F1D-94AF-085C7EF438FB}"/>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9D-4F1D-94AF-085C7EF438F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問63年齢層!$S$6:$S$14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問63年齢層!$X$6:$X$14</c:f>
              <c:numCache>
                <c:formatCode>0.0</c:formatCode>
                <c:ptCount val="9"/>
                <c:pt idx="0">
                  <c:v>0</c:v>
                </c:pt>
                <c:pt idx="1">
                  <c:v>1.1111111111111112</c:v>
                </c:pt>
                <c:pt idx="2">
                  <c:v>0.60606060606060608</c:v>
                </c:pt>
                <c:pt idx="3">
                  <c:v>0.47169811320754718</c:v>
                </c:pt>
                <c:pt idx="4">
                  <c:v>1.4814814814814816</c:v>
                </c:pt>
                <c:pt idx="5">
                  <c:v>2.4</c:v>
                </c:pt>
                <c:pt idx="6">
                  <c:v>3.8834951456310676</c:v>
                </c:pt>
                <c:pt idx="7">
                  <c:v>5.8139534883720927</c:v>
                </c:pt>
                <c:pt idx="8">
                  <c:v>7.2538860103626934</c:v>
                </c:pt>
              </c:numCache>
            </c:numRef>
          </c:val>
          <c:extLst>
            <c:ext xmlns:c16="http://schemas.microsoft.com/office/drawing/2014/chart" uri="{C3380CC4-5D6E-409C-BE32-E72D297353CC}">
              <c16:uniqueId val="{00000006-8CDD-4B9F-A68A-58A0C4CA4E7B}"/>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1917554590501521"/>
          <c:w val="0.92793969849246227"/>
          <c:h val="0.80241995015305134"/>
        </c:manualLayout>
      </c:layout>
      <c:barChart>
        <c:barDir val="bar"/>
        <c:grouping val="percentStacked"/>
        <c:varyColors val="0"/>
        <c:ser>
          <c:idx val="0"/>
          <c:order val="0"/>
          <c:tx>
            <c:strRef>
              <c:f>問63年齢層!$T$5</c:f>
              <c:strCache>
                <c:ptCount val="1"/>
                <c:pt idx="0">
                  <c:v>積極的に
参加したい</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A33-4EC4-91A4-25A7FA888F7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A33-4EC4-91A4-25A7FA888F7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問63年齢層!$S$4</c:f>
              <c:strCache>
                <c:ptCount val="1"/>
                <c:pt idx="0">
                  <c:v>凡例</c:v>
                </c:pt>
              </c:strCache>
            </c:strRef>
          </c:cat>
          <c:val>
            <c:numRef>
              <c:f>問63年齢層!$T$4</c:f>
              <c:numCache>
                <c:formatCode>General</c:formatCode>
                <c:ptCount val="1"/>
                <c:pt idx="0">
                  <c:v>1</c:v>
                </c:pt>
              </c:numCache>
            </c:numRef>
          </c:val>
          <c:extLst>
            <c:ext xmlns:c16="http://schemas.microsoft.com/office/drawing/2014/chart" uri="{C3380CC4-5D6E-409C-BE32-E72D297353CC}">
              <c16:uniqueId val="{00000002-3A33-4EC4-91A4-25A7FA888F70}"/>
            </c:ext>
          </c:extLst>
        </c:ser>
        <c:ser>
          <c:idx val="1"/>
          <c:order val="1"/>
          <c:tx>
            <c:strRef>
              <c:f>問63年齢層!$U$5</c:f>
              <c:strCache>
                <c:ptCount val="1"/>
                <c:pt idx="0">
                  <c:v>機会があれば
参加したい</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A33-4EC4-91A4-25A7FA888F7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問63年齢層!$S$4</c:f>
              <c:strCache>
                <c:ptCount val="1"/>
                <c:pt idx="0">
                  <c:v>凡例</c:v>
                </c:pt>
              </c:strCache>
            </c:strRef>
          </c:cat>
          <c:val>
            <c:numRef>
              <c:f>問63年齢層!$U$4</c:f>
              <c:numCache>
                <c:formatCode>General</c:formatCode>
                <c:ptCount val="1"/>
                <c:pt idx="0">
                  <c:v>1</c:v>
                </c:pt>
              </c:numCache>
            </c:numRef>
          </c:val>
          <c:extLst>
            <c:ext xmlns:c16="http://schemas.microsoft.com/office/drawing/2014/chart" uri="{C3380CC4-5D6E-409C-BE32-E72D297353CC}">
              <c16:uniqueId val="{00000004-3A33-4EC4-91A4-25A7FA888F70}"/>
            </c:ext>
          </c:extLst>
        </c:ser>
        <c:ser>
          <c:idx val="2"/>
          <c:order val="2"/>
          <c:tx>
            <c:strRef>
              <c:f>問63年齢層!$V$5</c:f>
              <c:strCache>
                <c:ptCount val="1"/>
                <c:pt idx="0">
                  <c:v>参加したくない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5-3A33-4EC4-91A4-25A7FA888F7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問63年齢層!$S$4</c:f>
              <c:strCache>
                <c:ptCount val="1"/>
                <c:pt idx="0">
                  <c:v>凡例</c:v>
                </c:pt>
              </c:strCache>
            </c:strRef>
          </c:cat>
          <c:val>
            <c:numRef>
              <c:f>問63年齢層!$V$4</c:f>
              <c:numCache>
                <c:formatCode>General</c:formatCode>
                <c:ptCount val="1"/>
                <c:pt idx="0">
                  <c:v>1</c:v>
                </c:pt>
              </c:numCache>
            </c:numRef>
          </c:val>
          <c:extLst>
            <c:ext xmlns:c16="http://schemas.microsoft.com/office/drawing/2014/chart" uri="{C3380CC4-5D6E-409C-BE32-E72D297353CC}">
              <c16:uniqueId val="{00000006-3A33-4EC4-91A4-25A7FA888F70}"/>
            </c:ext>
          </c:extLst>
        </c:ser>
        <c:ser>
          <c:idx val="3"/>
          <c:order val="3"/>
          <c:tx>
            <c:strRef>
              <c:f>問63年齢層!$W$5</c:f>
              <c:strCache>
                <c:ptCount val="1"/>
                <c:pt idx="0">
                  <c:v>関心がない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問63年齢層!$S$4</c:f>
              <c:strCache>
                <c:ptCount val="1"/>
                <c:pt idx="0">
                  <c:v>凡例</c:v>
                </c:pt>
              </c:strCache>
            </c:strRef>
          </c:cat>
          <c:val>
            <c:numRef>
              <c:f>問63年齢層!$W$4</c:f>
              <c:numCache>
                <c:formatCode>General</c:formatCode>
                <c:ptCount val="1"/>
                <c:pt idx="0">
                  <c:v>1</c:v>
                </c:pt>
              </c:numCache>
            </c:numRef>
          </c:val>
          <c:extLst>
            <c:ext xmlns:c16="http://schemas.microsoft.com/office/drawing/2014/chart" uri="{C3380CC4-5D6E-409C-BE32-E72D297353CC}">
              <c16:uniqueId val="{00000007-3A33-4EC4-91A4-25A7FA888F70}"/>
            </c:ext>
          </c:extLst>
        </c:ser>
        <c:ser>
          <c:idx val="4"/>
          <c:order val="4"/>
          <c:tx>
            <c:strRef>
              <c:f>問63年齢層!$X$5</c:f>
              <c:strCache>
                <c:ptCount val="1"/>
                <c:pt idx="0">
                  <c:v>（無効回答）</c:v>
                </c:pt>
              </c:strCache>
            </c:strRef>
          </c:tx>
          <c:spPr>
            <a:pattFill prst="smGrid">
              <a:fgClr>
                <a:schemeClr val="bg1"/>
              </a:fgClr>
              <a:bgClr>
                <a:srgbClr val="FF5050"/>
              </a:bgClr>
            </a:pattFill>
            <a:ln>
              <a:solidFill>
                <a:srgbClr val="000000"/>
              </a:solidFill>
            </a:ln>
            <a:effectLst/>
          </c:spPr>
          <c:invertIfNegative val="0"/>
          <c:dPt>
            <c:idx val="0"/>
            <c:invertIfNegative val="0"/>
            <c:bubble3D val="0"/>
            <c:spPr>
              <a:solidFill>
                <a:schemeClr val="bg1"/>
              </a:solidFill>
              <a:ln>
                <a:solidFill>
                  <a:srgbClr val="000000"/>
                </a:solidFill>
              </a:ln>
              <a:effectLst/>
            </c:spPr>
            <c:extLst>
              <c:ext xmlns:c16="http://schemas.microsoft.com/office/drawing/2014/chart" uri="{C3380CC4-5D6E-409C-BE32-E72D297353CC}">
                <c16:uniqueId val="{00000009-3A33-4EC4-91A4-25A7FA888F7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問63年齢層!$S$4</c:f>
              <c:strCache>
                <c:ptCount val="1"/>
                <c:pt idx="0">
                  <c:v>凡例</c:v>
                </c:pt>
              </c:strCache>
            </c:strRef>
          </c:cat>
          <c:val>
            <c:numRef>
              <c:f>問63年齢層!$X$4</c:f>
              <c:numCache>
                <c:formatCode>General</c:formatCode>
                <c:ptCount val="1"/>
                <c:pt idx="0">
                  <c:v>1</c:v>
                </c:pt>
              </c:numCache>
            </c:numRef>
          </c:val>
          <c:extLst>
            <c:ext xmlns:c16="http://schemas.microsoft.com/office/drawing/2014/chart" uri="{C3380CC4-5D6E-409C-BE32-E72D297353CC}">
              <c16:uniqueId val="{0000000A-3A33-4EC4-91A4-25A7FA888F7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727969767667924"/>
          <c:y val="7.0271984138822144E-2"/>
          <c:w val="0.50178186060075824"/>
          <c:h val="0.89448406029576244"/>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問64!$R$4:$R$10</c:f>
              <c:strCache>
                <c:ptCount val="7"/>
                <c:pt idx="0">
                  <c:v>街頭やイベント会場などでのアンケート調査</c:v>
                </c:pt>
                <c:pt idx="1">
                  <c:v>オンラインの意見投稿</c:v>
                </c:pt>
                <c:pt idx="2">
                  <c:v>対面での説明会や意見交換会・ワークショップ</c:v>
                </c:pt>
                <c:pt idx="3">
                  <c:v>Zoom等のオンライン会議システムを活用した説明会や意見交換会・ワークショップ</c:v>
                </c:pt>
                <c:pt idx="4">
                  <c:v>パブリック・コメント手続</c:v>
                </c:pt>
                <c:pt idx="5">
                  <c:v>委員会・審議会</c:v>
                </c:pt>
                <c:pt idx="6">
                  <c:v>（無効回答）</c:v>
                </c:pt>
              </c:strCache>
            </c:strRef>
          </c:cat>
          <c:val>
            <c:numRef>
              <c:f>問64!$T$4:$T$10</c:f>
              <c:numCache>
                <c:formatCode>0.0"%"</c:formatCode>
                <c:ptCount val="7"/>
                <c:pt idx="0">
                  <c:v>44.67153284671533</c:v>
                </c:pt>
                <c:pt idx="1">
                  <c:v>26.131386861313871</c:v>
                </c:pt>
                <c:pt idx="2">
                  <c:v>20.656934306569344</c:v>
                </c:pt>
                <c:pt idx="3">
                  <c:v>13.503649635036496</c:v>
                </c:pt>
                <c:pt idx="4">
                  <c:v>10.510948905109489</c:v>
                </c:pt>
                <c:pt idx="5">
                  <c:v>3.722627737226277</c:v>
                </c:pt>
                <c:pt idx="6">
                  <c:v>12.700729927007298</c:v>
                </c:pt>
              </c:numCache>
            </c:numRef>
          </c:val>
          <c:extLst>
            <c:ext xmlns:c16="http://schemas.microsoft.com/office/drawing/2014/chart" uri="{C3380CC4-5D6E-409C-BE32-E72D297353CC}">
              <c16:uniqueId val="{00000000-71C4-467A-824A-7C668292FADB}"/>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3973045289165426"/>
          <c:w val="0.74127514184310905"/>
          <c:h val="0.83734703863642623"/>
        </c:manualLayout>
      </c:layout>
      <c:barChart>
        <c:barDir val="bar"/>
        <c:grouping val="percentStacked"/>
        <c:varyColors val="0"/>
        <c:ser>
          <c:idx val="0"/>
          <c:order val="0"/>
          <c:tx>
            <c:strRef>
              <c:f>問65!$T$5</c:f>
              <c:strCache>
                <c:ptCount val="1"/>
                <c:pt idx="0">
                  <c:v>よく
読む・見る・聴く</c:v>
                </c:pt>
              </c:strCache>
            </c:strRef>
          </c:tx>
          <c:spPr>
            <a:solidFill>
              <a:schemeClr val="accent1"/>
            </a:solidFill>
            <a:ln w="9525">
              <a:solidFill>
                <a:schemeClr val="tx1"/>
              </a:solidFill>
            </a:ln>
            <a:effectLst/>
          </c:spPr>
          <c:invertIfNegative val="0"/>
          <c:dLbls>
            <c:dLbl>
              <c:idx val="8"/>
              <c:layout>
                <c:manualLayout>
                  <c:x val="-1.1800591876068627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46-4F65-AC6C-FA701CA941B2}"/>
                </c:ext>
              </c:extLst>
            </c:dLbl>
            <c:dLbl>
              <c:idx val="9"/>
              <c:layout>
                <c:manualLayout>
                  <c:x val="-1.254688009907372E-2"/>
                  <c:y val="1.7503873803295444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46-4F65-AC6C-FA701CA941B2}"/>
                </c:ext>
              </c:extLst>
            </c:dLbl>
            <c:dLbl>
              <c:idx val="10"/>
              <c:layout>
                <c:manualLayout>
                  <c:x val="-2.8338646829613886E-3"/>
                  <c:y val="-3.222341265392458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46-4F65-AC6C-FA701CA941B2}"/>
                </c:ext>
              </c:extLst>
            </c:dLbl>
            <c:dLbl>
              <c:idx val="11"/>
              <c:layout>
                <c:manualLayout>
                  <c:x val="-2.8338646829613886E-3"/>
                  <c:y val="-3.10297649795876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46-4F65-AC6C-FA701CA941B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問65!$S$6:$S$17</c:f>
              <c:strCache>
                <c:ptCount val="12"/>
                <c:pt idx="0">
                  <c:v>市報ちょうふ</c:v>
                </c:pt>
                <c:pt idx="1">
                  <c:v>市議会だより</c:v>
                </c:pt>
                <c:pt idx="2">
                  <c:v>公共施設に掲示したポスター，チラシなど</c:v>
                </c:pt>
                <c:pt idx="3">
                  <c:v>市ホームページ</c:v>
                </c:pt>
                <c:pt idx="4">
                  <c:v>メールサービス（防災安全情報メールなど）</c:v>
                </c:pt>
                <c:pt idx="5">
                  <c:v>自治会の回覧</c:v>
                </c:pt>
                <c:pt idx="6">
                  <c:v>ケーブルテレビ（J:COM）</c:v>
                </c:pt>
                <c:pt idx="7">
                  <c:v>調布ＦＭラジオ（83.8MHz）</c:v>
                </c:pt>
                <c:pt idx="8">
                  <c:v>市公式LINEアカウント</c:v>
                </c:pt>
                <c:pt idx="9">
                  <c:v>市公式X</c:v>
                </c:pt>
                <c:pt idx="10">
                  <c:v>市公式Instagram</c:v>
                </c:pt>
                <c:pt idx="11">
                  <c:v>市公式Facebook</c:v>
                </c:pt>
              </c:strCache>
            </c:strRef>
          </c:cat>
          <c:val>
            <c:numRef>
              <c:f>問65!$T$6:$T$17</c:f>
              <c:numCache>
                <c:formatCode>0.0</c:formatCode>
                <c:ptCount val="12"/>
                <c:pt idx="0">
                  <c:v>40.364963503649633</c:v>
                </c:pt>
                <c:pt idx="1">
                  <c:v>10.145985401459855</c:v>
                </c:pt>
                <c:pt idx="2">
                  <c:v>6.0583941605839415</c:v>
                </c:pt>
                <c:pt idx="3">
                  <c:v>3.6496350364963499</c:v>
                </c:pt>
                <c:pt idx="4">
                  <c:v>15.036496350364963</c:v>
                </c:pt>
                <c:pt idx="5">
                  <c:v>14.160583941605839</c:v>
                </c:pt>
                <c:pt idx="6">
                  <c:v>6.1313868613138682</c:v>
                </c:pt>
                <c:pt idx="7">
                  <c:v>2.7007299270072993</c:v>
                </c:pt>
                <c:pt idx="8">
                  <c:v>3.9416058394160585</c:v>
                </c:pt>
                <c:pt idx="9">
                  <c:v>0.87591240875912413</c:v>
                </c:pt>
                <c:pt idx="10">
                  <c:v>0.8029197080291971</c:v>
                </c:pt>
                <c:pt idx="11">
                  <c:v>0.43795620437956206</c:v>
                </c:pt>
              </c:numCache>
            </c:numRef>
          </c:val>
          <c:extLst>
            <c:ext xmlns:c16="http://schemas.microsoft.com/office/drawing/2014/chart" uri="{C3380CC4-5D6E-409C-BE32-E72D297353CC}">
              <c16:uniqueId val="{00000003-7845-4B9F-A359-E3D13F76BF2B}"/>
            </c:ext>
          </c:extLst>
        </c:ser>
        <c:ser>
          <c:idx val="1"/>
          <c:order val="1"/>
          <c:tx>
            <c:strRef>
              <c:f>問65!$U$5</c:f>
              <c:strCache>
                <c:ptCount val="1"/>
                <c:pt idx="0">
                  <c:v>たまに
読む・見る・聴く</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問65!$S$6:$S$17</c:f>
              <c:strCache>
                <c:ptCount val="12"/>
                <c:pt idx="0">
                  <c:v>市報ちょうふ</c:v>
                </c:pt>
                <c:pt idx="1">
                  <c:v>市議会だより</c:v>
                </c:pt>
                <c:pt idx="2">
                  <c:v>公共施設に掲示したポスター，チラシなど</c:v>
                </c:pt>
                <c:pt idx="3">
                  <c:v>市ホームページ</c:v>
                </c:pt>
                <c:pt idx="4">
                  <c:v>メールサービス（防災安全情報メールなど）</c:v>
                </c:pt>
                <c:pt idx="5">
                  <c:v>自治会の回覧</c:v>
                </c:pt>
                <c:pt idx="6">
                  <c:v>ケーブルテレビ（J:COM）</c:v>
                </c:pt>
                <c:pt idx="7">
                  <c:v>調布ＦＭラジオ（83.8MHz）</c:v>
                </c:pt>
                <c:pt idx="8">
                  <c:v>市公式LINEアカウント</c:v>
                </c:pt>
                <c:pt idx="9">
                  <c:v>市公式X</c:v>
                </c:pt>
                <c:pt idx="10">
                  <c:v>市公式Instagram</c:v>
                </c:pt>
                <c:pt idx="11">
                  <c:v>市公式Facebook</c:v>
                </c:pt>
              </c:strCache>
            </c:strRef>
          </c:cat>
          <c:val>
            <c:numRef>
              <c:f>問65!$U$6:$U$17</c:f>
              <c:numCache>
                <c:formatCode>0.0</c:formatCode>
                <c:ptCount val="12"/>
                <c:pt idx="0">
                  <c:v>42.262773722627742</c:v>
                </c:pt>
                <c:pt idx="1">
                  <c:v>43.430656934306569</c:v>
                </c:pt>
                <c:pt idx="2">
                  <c:v>40.583941605839421</c:v>
                </c:pt>
                <c:pt idx="3">
                  <c:v>27.883211678832115</c:v>
                </c:pt>
                <c:pt idx="4">
                  <c:v>16.350364963503651</c:v>
                </c:pt>
                <c:pt idx="5">
                  <c:v>13.503649635036496</c:v>
                </c:pt>
                <c:pt idx="6">
                  <c:v>15.036496350364963</c:v>
                </c:pt>
                <c:pt idx="7">
                  <c:v>16.204379562043798</c:v>
                </c:pt>
                <c:pt idx="8">
                  <c:v>8.2481751824817504</c:v>
                </c:pt>
                <c:pt idx="9">
                  <c:v>5.9854014598540148</c:v>
                </c:pt>
                <c:pt idx="10">
                  <c:v>3.2116788321167884</c:v>
                </c:pt>
                <c:pt idx="11">
                  <c:v>1.6058394160583942</c:v>
                </c:pt>
              </c:numCache>
            </c:numRef>
          </c:val>
          <c:extLst>
            <c:ext xmlns:c16="http://schemas.microsoft.com/office/drawing/2014/chart" uri="{C3380CC4-5D6E-409C-BE32-E72D297353CC}">
              <c16:uniqueId val="{00000004-7845-4B9F-A359-E3D13F76BF2B}"/>
            </c:ext>
          </c:extLst>
        </c:ser>
        <c:ser>
          <c:idx val="2"/>
          <c:order val="2"/>
          <c:tx>
            <c:strRef>
              <c:f>問65!$V$5</c:f>
              <c:strCache>
                <c:ptCount val="1"/>
                <c:pt idx="0">
                  <c:v>ほとんど読ま
ない・見ない・
聴かない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問65!$S$6:$S$17</c:f>
              <c:strCache>
                <c:ptCount val="12"/>
                <c:pt idx="0">
                  <c:v>市報ちょうふ</c:v>
                </c:pt>
                <c:pt idx="1">
                  <c:v>市議会だより</c:v>
                </c:pt>
                <c:pt idx="2">
                  <c:v>公共施設に掲示したポスター，チラシなど</c:v>
                </c:pt>
                <c:pt idx="3">
                  <c:v>市ホームページ</c:v>
                </c:pt>
                <c:pt idx="4">
                  <c:v>メールサービス（防災安全情報メールなど）</c:v>
                </c:pt>
                <c:pt idx="5">
                  <c:v>自治会の回覧</c:v>
                </c:pt>
                <c:pt idx="6">
                  <c:v>ケーブルテレビ（J:COM）</c:v>
                </c:pt>
                <c:pt idx="7">
                  <c:v>調布ＦＭラジオ（83.8MHz）</c:v>
                </c:pt>
                <c:pt idx="8">
                  <c:v>市公式LINEアカウント</c:v>
                </c:pt>
                <c:pt idx="9">
                  <c:v>市公式X</c:v>
                </c:pt>
                <c:pt idx="10">
                  <c:v>市公式Instagram</c:v>
                </c:pt>
                <c:pt idx="11">
                  <c:v>市公式Facebook</c:v>
                </c:pt>
              </c:strCache>
            </c:strRef>
          </c:cat>
          <c:val>
            <c:numRef>
              <c:f>問65!$V$6:$V$17</c:f>
              <c:numCache>
                <c:formatCode>0.0</c:formatCode>
                <c:ptCount val="12"/>
                <c:pt idx="0">
                  <c:v>8.3941605839416056</c:v>
                </c:pt>
                <c:pt idx="1">
                  <c:v>31.313868613138684</c:v>
                </c:pt>
                <c:pt idx="2">
                  <c:v>22.481751824817518</c:v>
                </c:pt>
                <c:pt idx="3">
                  <c:v>28.102189781021895</c:v>
                </c:pt>
                <c:pt idx="4">
                  <c:v>16.058394160583941</c:v>
                </c:pt>
                <c:pt idx="5">
                  <c:v>13.795620437956204</c:v>
                </c:pt>
                <c:pt idx="6">
                  <c:v>25.839416058394161</c:v>
                </c:pt>
                <c:pt idx="7">
                  <c:v>25.036496350364963</c:v>
                </c:pt>
                <c:pt idx="8">
                  <c:v>18.321167883211679</c:v>
                </c:pt>
                <c:pt idx="9">
                  <c:v>21.459854014598541</c:v>
                </c:pt>
                <c:pt idx="10">
                  <c:v>19.197080291970803</c:v>
                </c:pt>
                <c:pt idx="11">
                  <c:v>20.29197080291971</c:v>
                </c:pt>
              </c:numCache>
            </c:numRef>
          </c:val>
          <c:extLst>
            <c:ext xmlns:c16="http://schemas.microsoft.com/office/drawing/2014/chart" uri="{C3380CC4-5D6E-409C-BE32-E72D297353CC}">
              <c16:uniqueId val="{00000005-7845-4B9F-A359-E3D13F76BF2B}"/>
            </c:ext>
          </c:extLst>
        </c:ser>
        <c:ser>
          <c:idx val="3"/>
          <c:order val="3"/>
          <c:tx>
            <c:strRef>
              <c:f>問65!$W$5</c:f>
              <c:strCache>
                <c:ptCount val="1"/>
                <c:pt idx="0">
                  <c:v>読んだ・見た・
聴いたことが
ない</c:v>
                </c:pt>
              </c:strCache>
            </c:strRef>
          </c:tx>
          <c:spPr>
            <a:pattFill prst="smGrid">
              <a:fgClr>
                <a:schemeClr val="bg1"/>
              </a:fgClr>
              <a:bgClr>
                <a:srgbClr val="FF5050"/>
              </a:bgClr>
            </a:pattFill>
            <a:ln>
              <a:solidFill>
                <a:schemeClr val="tx1"/>
              </a:solidFill>
            </a:ln>
            <a:effectLst/>
          </c:spPr>
          <c:invertIfNegative val="0"/>
          <c:dLbls>
            <c:dLbl>
              <c:idx val="0"/>
              <c:layout>
                <c:manualLayout>
                  <c:x val="-1.0390717136407391E-16"/>
                  <c:y val="-3.102995292600143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39-46DC-8A55-F281BD4A37F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問65!$S$6:$S$17</c:f>
              <c:strCache>
                <c:ptCount val="12"/>
                <c:pt idx="0">
                  <c:v>市報ちょうふ</c:v>
                </c:pt>
                <c:pt idx="1">
                  <c:v>市議会だより</c:v>
                </c:pt>
                <c:pt idx="2">
                  <c:v>公共施設に掲示したポスター，チラシなど</c:v>
                </c:pt>
                <c:pt idx="3">
                  <c:v>市ホームページ</c:v>
                </c:pt>
                <c:pt idx="4">
                  <c:v>メールサービス（防災安全情報メールなど）</c:v>
                </c:pt>
                <c:pt idx="5">
                  <c:v>自治会の回覧</c:v>
                </c:pt>
                <c:pt idx="6">
                  <c:v>ケーブルテレビ（J:COM）</c:v>
                </c:pt>
                <c:pt idx="7">
                  <c:v>調布ＦＭラジオ（83.8MHz）</c:v>
                </c:pt>
                <c:pt idx="8">
                  <c:v>市公式LINEアカウント</c:v>
                </c:pt>
                <c:pt idx="9">
                  <c:v>市公式X</c:v>
                </c:pt>
                <c:pt idx="10">
                  <c:v>市公式Instagram</c:v>
                </c:pt>
                <c:pt idx="11">
                  <c:v>市公式Facebook</c:v>
                </c:pt>
              </c:strCache>
            </c:strRef>
          </c:cat>
          <c:val>
            <c:numRef>
              <c:f>問65!$W$6:$W$17</c:f>
              <c:numCache>
                <c:formatCode>0.0</c:formatCode>
                <c:ptCount val="12"/>
                <c:pt idx="0">
                  <c:v>2.9197080291970803</c:v>
                </c:pt>
                <c:pt idx="1">
                  <c:v>7.3722627737226283</c:v>
                </c:pt>
                <c:pt idx="2">
                  <c:v>13.649635036496349</c:v>
                </c:pt>
                <c:pt idx="3">
                  <c:v>22.992700729927009</c:v>
                </c:pt>
                <c:pt idx="4">
                  <c:v>24.963503649635037</c:v>
                </c:pt>
                <c:pt idx="5">
                  <c:v>23.284671532846716</c:v>
                </c:pt>
                <c:pt idx="6">
                  <c:v>32.262773722627735</c:v>
                </c:pt>
                <c:pt idx="7">
                  <c:v>29.635036496350363</c:v>
                </c:pt>
                <c:pt idx="8">
                  <c:v>35.693430656934304</c:v>
                </c:pt>
                <c:pt idx="9">
                  <c:v>38.175182481751825</c:v>
                </c:pt>
                <c:pt idx="10">
                  <c:v>40.364963503649633</c:v>
                </c:pt>
                <c:pt idx="11">
                  <c:v>41.459854014598541</c:v>
                </c:pt>
              </c:numCache>
            </c:numRef>
          </c:val>
          <c:extLst>
            <c:ext xmlns:c16="http://schemas.microsoft.com/office/drawing/2014/chart" uri="{C3380CC4-5D6E-409C-BE32-E72D297353CC}">
              <c16:uniqueId val="{00000006-7845-4B9F-A359-E3D13F76BF2B}"/>
            </c:ext>
          </c:extLst>
        </c:ser>
        <c:ser>
          <c:idx val="4"/>
          <c:order val="4"/>
          <c:tx>
            <c:strRef>
              <c:f>問65!$X$5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問65!$S$6:$S$17</c:f>
              <c:strCache>
                <c:ptCount val="12"/>
                <c:pt idx="0">
                  <c:v>市報ちょうふ</c:v>
                </c:pt>
                <c:pt idx="1">
                  <c:v>市議会だより</c:v>
                </c:pt>
                <c:pt idx="2">
                  <c:v>公共施設に掲示したポスター，チラシなど</c:v>
                </c:pt>
                <c:pt idx="3">
                  <c:v>市ホームページ</c:v>
                </c:pt>
                <c:pt idx="4">
                  <c:v>メールサービス（防災安全情報メールなど）</c:v>
                </c:pt>
                <c:pt idx="5">
                  <c:v>自治会の回覧</c:v>
                </c:pt>
                <c:pt idx="6">
                  <c:v>ケーブルテレビ（J:COM）</c:v>
                </c:pt>
                <c:pt idx="7">
                  <c:v>調布ＦＭラジオ（83.8MHz）</c:v>
                </c:pt>
                <c:pt idx="8">
                  <c:v>市公式LINEアカウント</c:v>
                </c:pt>
                <c:pt idx="9">
                  <c:v>市公式X</c:v>
                </c:pt>
                <c:pt idx="10">
                  <c:v>市公式Instagram</c:v>
                </c:pt>
                <c:pt idx="11">
                  <c:v>市公式Facebook</c:v>
                </c:pt>
              </c:strCache>
            </c:strRef>
          </c:cat>
          <c:val>
            <c:numRef>
              <c:f>問65!$X$6:$X$17</c:f>
              <c:numCache>
                <c:formatCode>0.0</c:formatCode>
                <c:ptCount val="12"/>
                <c:pt idx="0">
                  <c:v>4.5255474452554747</c:v>
                </c:pt>
                <c:pt idx="1">
                  <c:v>4.8175182481751824</c:v>
                </c:pt>
                <c:pt idx="2">
                  <c:v>11.897810218978103</c:v>
                </c:pt>
                <c:pt idx="3">
                  <c:v>12.627737226277372</c:v>
                </c:pt>
                <c:pt idx="4">
                  <c:v>21.459854014598541</c:v>
                </c:pt>
                <c:pt idx="5">
                  <c:v>30.21897810218978</c:v>
                </c:pt>
                <c:pt idx="6">
                  <c:v>16.058394160583941</c:v>
                </c:pt>
                <c:pt idx="7">
                  <c:v>16.861313868613141</c:v>
                </c:pt>
                <c:pt idx="8">
                  <c:v>27.883211678832115</c:v>
                </c:pt>
                <c:pt idx="9">
                  <c:v>27.372262773722628</c:v>
                </c:pt>
                <c:pt idx="10">
                  <c:v>29.781021897810216</c:v>
                </c:pt>
                <c:pt idx="11">
                  <c:v>30.29197080291971</c:v>
                </c:pt>
              </c:numCache>
            </c:numRef>
          </c:val>
          <c:extLst>
            <c:ext xmlns:c16="http://schemas.microsoft.com/office/drawing/2014/chart" uri="{C3380CC4-5D6E-409C-BE32-E72D297353CC}">
              <c16:uniqueId val="{00000008-7845-4B9F-A359-E3D13F76BF2B}"/>
            </c:ext>
          </c:extLst>
        </c:ser>
        <c:ser>
          <c:idx val="5"/>
          <c:order val="5"/>
          <c:tx>
            <c:strRef>
              <c:f>問65!$Y$5</c:f>
              <c:strCache>
                <c:ptCount val="1"/>
                <c:pt idx="0">
                  <c:v>（無効回答）</c:v>
                </c:pt>
              </c:strCache>
            </c:strRef>
          </c:tx>
          <c:spPr>
            <a:solidFill>
              <a:schemeClr val="bg1"/>
            </a:solidFill>
            <a:ln>
              <a:solidFill>
                <a:schemeClr val="tx1"/>
              </a:solidFill>
            </a:ln>
            <a:effectLst/>
          </c:spPr>
          <c:invertIfNegative val="0"/>
          <c:dLbls>
            <c:dLbl>
              <c:idx val="0"/>
              <c:layout>
                <c:manualLayout>
                  <c:x val="1.8885253583472098E-2"/>
                  <c:y val="2.1879842254119305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546-4F65-AC6C-FA701CA941B2}"/>
                </c:ext>
              </c:extLst>
            </c:dLbl>
            <c:dLbl>
              <c:idx val="3"/>
              <c:layout>
                <c:manualLayout>
                  <c:x val="1.110294794447187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39-46DC-8A55-F281BD4A37F6}"/>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39-46DC-8A55-F281BD4A37F6}"/>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139-46DC-8A55-F281BD4A37F6}"/>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39-46DC-8A55-F281BD4A37F6}"/>
                </c:ext>
              </c:extLst>
            </c:dLbl>
            <c:dLbl>
              <c:idx val="9"/>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139-46DC-8A55-F281BD4A37F6}"/>
                </c:ext>
              </c:extLst>
            </c:dLbl>
            <c:dLbl>
              <c:idx val="1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139-46DC-8A55-F281BD4A37F6}"/>
                </c:ext>
              </c:extLst>
            </c:dLbl>
            <c:dLbl>
              <c:idx val="1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139-46DC-8A55-F281BD4A37F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問65!$S$6:$S$17</c:f>
              <c:strCache>
                <c:ptCount val="12"/>
                <c:pt idx="0">
                  <c:v>市報ちょうふ</c:v>
                </c:pt>
                <c:pt idx="1">
                  <c:v>市議会だより</c:v>
                </c:pt>
                <c:pt idx="2">
                  <c:v>公共施設に掲示したポスター，チラシなど</c:v>
                </c:pt>
                <c:pt idx="3">
                  <c:v>市ホームページ</c:v>
                </c:pt>
                <c:pt idx="4">
                  <c:v>メールサービス（防災安全情報メールなど）</c:v>
                </c:pt>
                <c:pt idx="5">
                  <c:v>自治会の回覧</c:v>
                </c:pt>
                <c:pt idx="6">
                  <c:v>ケーブルテレビ（J:COM）</c:v>
                </c:pt>
                <c:pt idx="7">
                  <c:v>調布ＦＭラジオ（83.8MHz）</c:v>
                </c:pt>
                <c:pt idx="8">
                  <c:v>市公式LINEアカウント</c:v>
                </c:pt>
                <c:pt idx="9">
                  <c:v>市公式X</c:v>
                </c:pt>
                <c:pt idx="10">
                  <c:v>市公式Instagram</c:v>
                </c:pt>
                <c:pt idx="11">
                  <c:v>市公式Facebook</c:v>
                </c:pt>
              </c:strCache>
            </c:strRef>
          </c:cat>
          <c:val>
            <c:numRef>
              <c:f>問65!$Y$6:$Y$17</c:f>
              <c:numCache>
                <c:formatCode>0.0</c:formatCode>
                <c:ptCount val="12"/>
                <c:pt idx="0">
                  <c:v>1.5328467153284671</c:v>
                </c:pt>
                <c:pt idx="1">
                  <c:v>2.9197080291970803</c:v>
                </c:pt>
                <c:pt idx="2">
                  <c:v>5.3284671532846719</c:v>
                </c:pt>
                <c:pt idx="3">
                  <c:v>4.7445255474452548</c:v>
                </c:pt>
                <c:pt idx="4">
                  <c:v>6.1313868613138682</c:v>
                </c:pt>
                <c:pt idx="5">
                  <c:v>5.0364963503649633</c:v>
                </c:pt>
                <c:pt idx="6">
                  <c:v>4.6715328467153281</c:v>
                </c:pt>
                <c:pt idx="7">
                  <c:v>9.562043795620438</c:v>
                </c:pt>
                <c:pt idx="8">
                  <c:v>5.9124087591240873</c:v>
                </c:pt>
                <c:pt idx="9">
                  <c:v>6.1313868613138682</c:v>
                </c:pt>
                <c:pt idx="10">
                  <c:v>6.6423357664233578</c:v>
                </c:pt>
                <c:pt idx="11">
                  <c:v>5.9124087591240873</c:v>
                </c:pt>
              </c:numCache>
            </c:numRef>
          </c:val>
          <c:extLst>
            <c:ext xmlns:c16="http://schemas.microsoft.com/office/drawing/2014/chart" uri="{C3380CC4-5D6E-409C-BE32-E72D297353CC}">
              <c16:uniqueId val="{0000000B-7845-4B9F-A359-E3D13F76BF2B}"/>
            </c:ext>
          </c:extLst>
        </c:ser>
        <c:dLbls>
          <c:showLegendKey val="0"/>
          <c:showVal val="0"/>
          <c:showCatName val="0"/>
          <c:showSerName val="0"/>
          <c:showPercent val="0"/>
          <c:showBubbleSize val="0"/>
        </c:dLbls>
        <c:gapWidth val="10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5.3763440860215055E-2"/>
          <c:w val="0.92446159425498764"/>
          <c:h val="0.93279569892473135"/>
        </c:manualLayout>
      </c:layout>
      <c:barChart>
        <c:barDir val="bar"/>
        <c:grouping val="percentStacked"/>
        <c:varyColors val="0"/>
        <c:ser>
          <c:idx val="0"/>
          <c:order val="0"/>
          <c:tx>
            <c:strRef>
              <c:f>問65!$T$5</c:f>
              <c:strCache>
                <c:ptCount val="1"/>
                <c:pt idx="0">
                  <c:v>よく
読む・見る・聴く</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974B-436A-ADAB-1848B8ADE44C}"/>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974B-436A-ADAB-1848B8ADE44C}"/>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問65!$S$4</c:f>
              <c:strCache>
                <c:ptCount val="1"/>
                <c:pt idx="0">
                  <c:v>凡例</c:v>
                </c:pt>
              </c:strCache>
            </c:strRef>
          </c:cat>
          <c:val>
            <c:numRef>
              <c:f>問65!$T$4</c:f>
              <c:numCache>
                <c:formatCode>General</c:formatCode>
                <c:ptCount val="1"/>
                <c:pt idx="0">
                  <c:v>1</c:v>
                </c:pt>
              </c:numCache>
            </c:numRef>
          </c:val>
          <c:extLst>
            <c:ext xmlns:c16="http://schemas.microsoft.com/office/drawing/2014/chart" uri="{C3380CC4-5D6E-409C-BE32-E72D297353CC}">
              <c16:uniqueId val="{00000002-974B-436A-ADAB-1848B8ADE44C}"/>
            </c:ext>
          </c:extLst>
        </c:ser>
        <c:ser>
          <c:idx val="1"/>
          <c:order val="1"/>
          <c:tx>
            <c:strRef>
              <c:f>問65!$U$5</c:f>
              <c:strCache>
                <c:ptCount val="1"/>
                <c:pt idx="0">
                  <c:v>たまに
読む・見る・聴く</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974B-436A-ADAB-1848B8ADE44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問65!$S$4</c:f>
              <c:strCache>
                <c:ptCount val="1"/>
                <c:pt idx="0">
                  <c:v>凡例</c:v>
                </c:pt>
              </c:strCache>
            </c:strRef>
          </c:cat>
          <c:val>
            <c:numRef>
              <c:f>問65!$U$4</c:f>
              <c:numCache>
                <c:formatCode>General</c:formatCode>
                <c:ptCount val="1"/>
                <c:pt idx="0">
                  <c:v>1</c:v>
                </c:pt>
              </c:numCache>
            </c:numRef>
          </c:val>
          <c:extLst>
            <c:ext xmlns:c16="http://schemas.microsoft.com/office/drawing/2014/chart" uri="{C3380CC4-5D6E-409C-BE32-E72D297353CC}">
              <c16:uniqueId val="{00000004-974B-436A-ADAB-1848B8ADE44C}"/>
            </c:ext>
          </c:extLst>
        </c:ser>
        <c:ser>
          <c:idx val="2"/>
          <c:order val="2"/>
          <c:tx>
            <c:strRef>
              <c:f>問65!$V$5</c:f>
              <c:strCache>
                <c:ptCount val="1"/>
                <c:pt idx="0">
                  <c:v>ほとんど読ま
ない・見ない・
聴かない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974B-436A-ADAB-1848B8ADE44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問65!$S$4</c:f>
              <c:strCache>
                <c:ptCount val="1"/>
                <c:pt idx="0">
                  <c:v>凡例</c:v>
                </c:pt>
              </c:strCache>
            </c:strRef>
          </c:cat>
          <c:val>
            <c:numRef>
              <c:f>問65!$V$4</c:f>
              <c:numCache>
                <c:formatCode>General</c:formatCode>
                <c:ptCount val="1"/>
                <c:pt idx="0">
                  <c:v>1</c:v>
                </c:pt>
              </c:numCache>
            </c:numRef>
          </c:val>
          <c:extLst>
            <c:ext xmlns:c16="http://schemas.microsoft.com/office/drawing/2014/chart" uri="{C3380CC4-5D6E-409C-BE32-E72D297353CC}">
              <c16:uniqueId val="{00000007-974B-436A-ADAB-1848B8ADE44C}"/>
            </c:ext>
          </c:extLst>
        </c:ser>
        <c:ser>
          <c:idx val="3"/>
          <c:order val="3"/>
          <c:tx>
            <c:strRef>
              <c:f>問65!$W$5</c:f>
              <c:strCache>
                <c:ptCount val="1"/>
                <c:pt idx="0">
                  <c:v>読んだ・見た・
聴いたことが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問65!$S$4</c:f>
              <c:strCache>
                <c:ptCount val="1"/>
                <c:pt idx="0">
                  <c:v>凡例</c:v>
                </c:pt>
              </c:strCache>
            </c:strRef>
          </c:cat>
          <c:val>
            <c:numRef>
              <c:f>問65!$W$4</c:f>
              <c:numCache>
                <c:formatCode>General</c:formatCode>
                <c:ptCount val="1"/>
                <c:pt idx="0">
                  <c:v>1</c:v>
                </c:pt>
              </c:numCache>
            </c:numRef>
          </c:val>
          <c:extLst>
            <c:ext xmlns:c16="http://schemas.microsoft.com/office/drawing/2014/chart" uri="{C3380CC4-5D6E-409C-BE32-E72D297353CC}">
              <c16:uniqueId val="{00000008-974B-436A-ADAB-1848B8ADE44C}"/>
            </c:ext>
          </c:extLst>
        </c:ser>
        <c:ser>
          <c:idx val="4"/>
          <c:order val="4"/>
          <c:tx>
            <c:strRef>
              <c:f>問65!$X$5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問65!$S$4</c:f>
              <c:strCache>
                <c:ptCount val="1"/>
                <c:pt idx="0">
                  <c:v>凡例</c:v>
                </c:pt>
              </c:strCache>
            </c:strRef>
          </c:cat>
          <c:val>
            <c:numRef>
              <c:f>問65!$X$4</c:f>
              <c:numCache>
                <c:formatCode>General</c:formatCode>
                <c:ptCount val="1"/>
                <c:pt idx="0">
                  <c:v>1</c:v>
                </c:pt>
              </c:numCache>
            </c:numRef>
          </c:val>
          <c:extLst>
            <c:ext xmlns:c16="http://schemas.microsoft.com/office/drawing/2014/chart" uri="{C3380CC4-5D6E-409C-BE32-E72D297353CC}">
              <c16:uniqueId val="{00000009-974B-436A-ADAB-1848B8ADE44C}"/>
            </c:ext>
          </c:extLst>
        </c:ser>
        <c:ser>
          <c:idx val="5"/>
          <c:order val="5"/>
          <c:tx>
            <c:strRef>
              <c:f>問65!$Y$5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問65!$S$4</c:f>
              <c:strCache>
                <c:ptCount val="1"/>
                <c:pt idx="0">
                  <c:v>凡例</c:v>
                </c:pt>
              </c:strCache>
            </c:strRef>
          </c:cat>
          <c:val>
            <c:numRef>
              <c:f>問65!$Y$4</c:f>
              <c:numCache>
                <c:formatCode>General</c:formatCode>
                <c:ptCount val="1"/>
                <c:pt idx="0">
                  <c:v>1</c:v>
                </c:pt>
              </c:numCache>
            </c:numRef>
          </c:val>
          <c:extLst>
            <c:ext xmlns:c16="http://schemas.microsoft.com/office/drawing/2014/chart" uri="{C3380CC4-5D6E-409C-BE32-E72D297353CC}">
              <c16:uniqueId val="{0000000A-974B-436A-ADAB-1848B8ADE44C}"/>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747202044200755"/>
          <c:w val="0.74127514184310905"/>
          <c:h val="0.79356684431144631"/>
        </c:manualLayout>
      </c:layout>
      <c:barChart>
        <c:barDir val="bar"/>
        <c:grouping val="percentStacked"/>
        <c:varyColors val="0"/>
        <c:ser>
          <c:idx val="0"/>
          <c:order val="0"/>
          <c:tx>
            <c:strRef>
              <c:f>問65年齢層!$T$5</c:f>
              <c:strCache>
                <c:ptCount val="1"/>
                <c:pt idx="0">
                  <c:v>よく読む</c:v>
                </c:pt>
              </c:strCache>
            </c:strRef>
          </c:tx>
          <c:spPr>
            <a:solidFill>
              <a:schemeClr val="accent1"/>
            </a:solidFill>
            <a:ln w="9525">
              <a:solidFill>
                <a:schemeClr val="tx1"/>
              </a:solidFill>
            </a:ln>
            <a:effectLst/>
          </c:spPr>
          <c:invertIfNegative val="0"/>
          <c:dLbls>
            <c:dLbl>
              <c:idx val="0"/>
              <c:layout>
                <c:manualLayout>
                  <c:x val="-2.8338646829614146E-3"/>
                  <c:y val="2.065457377481546E-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3D-431A-AC9C-BBB463FABDAC}"/>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問65年齢層!$T$6:$T$14</c:f>
              <c:numCache>
                <c:formatCode>0.0</c:formatCode>
                <c:ptCount val="9"/>
                <c:pt idx="0">
                  <c:v>6.666666666666667</c:v>
                </c:pt>
                <c:pt idx="1">
                  <c:v>12.222222222222221</c:v>
                </c:pt>
                <c:pt idx="2">
                  <c:v>30.303030303030305</c:v>
                </c:pt>
                <c:pt idx="3">
                  <c:v>38.679245283018872</c:v>
                </c:pt>
                <c:pt idx="4">
                  <c:v>41.111111111111107</c:v>
                </c:pt>
                <c:pt idx="5">
                  <c:v>39.200000000000003</c:v>
                </c:pt>
                <c:pt idx="6">
                  <c:v>40.776699029126213</c:v>
                </c:pt>
                <c:pt idx="7">
                  <c:v>48.255813953488378</c:v>
                </c:pt>
                <c:pt idx="8">
                  <c:v>61.139896373056992</c:v>
                </c:pt>
              </c:numCache>
            </c:numRef>
          </c:val>
          <c:extLst>
            <c:ext xmlns:c16="http://schemas.microsoft.com/office/drawing/2014/chart" uri="{C3380CC4-5D6E-409C-BE32-E72D297353CC}">
              <c16:uniqueId val="{00000000-00B4-46E4-91CE-0CFF76AE76EB}"/>
            </c:ext>
          </c:extLst>
        </c:ser>
        <c:ser>
          <c:idx val="1"/>
          <c:order val="1"/>
          <c:tx>
            <c:strRef>
              <c:f>問65年齢層!$U$5</c:f>
              <c:strCache>
                <c:ptCount val="1"/>
                <c:pt idx="0">
                  <c:v>たまに読む</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問65年齢層!$U$6:$U$14</c:f>
              <c:numCache>
                <c:formatCode>0.0</c:formatCode>
                <c:ptCount val="9"/>
                <c:pt idx="0">
                  <c:v>26.666666666666668</c:v>
                </c:pt>
                <c:pt idx="1">
                  <c:v>37.777777777777779</c:v>
                </c:pt>
                <c:pt idx="2">
                  <c:v>44.242424242424242</c:v>
                </c:pt>
                <c:pt idx="3">
                  <c:v>44.339622641509436</c:v>
                </c:pt>
                <c:pt idx="4">
                  <c:v>47.037037037037038</c:v>
                </c:pt>
                <c:pt idx="5">
                  <c:v>46.400000000000006</c:v>
                </c:pt>
                <c:pt idx="6">
                  <c:v>49.514563106796118</c:v>
                </c:pt>
                <c:pt idx="7">
                  <c:v>41.860465116279073</c:v>
                </c:pt>
                <c:pt idx="8">
                  <c:v>31.088082901554404</c:v>
                </c:pt>
              </c:numCache>
            </c:numRef>
          </c:val>
          <c:extLst>
            <c:ext xmlns:c16="http://schemas.microsoft.com/office/drawing/2014/chart" uri="{C3380CC4-5D6E-409C-BE32-E72D297353CC}">
              <c16:uniqueId val="{00000001-00B4-46E4-91CE-0CFF76AE76EB}"/>
            </c:ext>
          </c:extLst>
        </c:ser>
        <c:ser>
          <c:idx val="2"/>
          <c:order val="2"/>
          <c:tx>
            <c:strRef>
              <c:f>問65年齢層!$V$5</c:f>
              <c:strCache>
                <c:ptCount val="1"/>
                <c:pt idx="0">
                  <c:v>ほとんど
読まない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問65年齢層!$V$6:$V$14</c:f>
              <c:numCache>
                <c:formatCode>0.0</c:formatCode>
                <c:ptCount val="9"/>
                <c:pt idx="0">
                  <c:v>10</c:v>
                </c:pt>
                <c:pt idx="1">
                  <c:v>22.222222222222221</c:v>
                </c:pt>
                <c:pt idx="2">
                  <c:v>12.727272727272727</c:v>
                </c:pt>
                <c:pt idx="3">
                  <c:v>10.849056603773585</c:v>
                </c:pt>
                <c:pt idx="4">
                  <c:v>7.0370370370370372</c:v>
                </c:pt>
                <c:pt idx="5">
                  <c:v>7.1999999999999993</c:v>
                </c:pt>
                <c:pt idx="6">
                  <c:v>4.8543689320388346</c:v>
                </c:pt>
                <c:pt idx="7">
                  <c:v>5.2325581395348841</c:v>
                </c:pt>
                <c:pt idx="8">
                  <c:v>2.0725388601036272</c:v>
                </c:pt>
              </c:numCache>
            </c:numRef>
          </c:val>
          <c:extLst>
            <c:ext xmlns:c16="http://schemas.microsoft.com/office/drawing/2014/chart" uri="{C3380CC4-5D6E-409C-BE32-E72D297353CC}">
              <c16:uniqueId val="{00000002-00B4-46E4-91CE-0CFF76AE76EB}"/>
            </c:ext>
          </c:extLst>
        </c:ser>
        <c:ser>
          <c:idx val="3"/>
          <c:order val="3"/>
          <c:tx>
            <c:strRef>
              <c:f>問65年齢層!$W$5</c:f>
              <c:strCache>
                <c:ptCount val="1"/>
                <c:pt idx="0">
                  <c:v>読んだことが
ない</c:v>
                </c:pt>
              </c:strCache>
            </c:strRef>
          </c:tx>
          <c:spPr>
            <a:pattFill prst="smGrid">
              <a:fgClr>
                <a:schemeClr val="bg1"/>
              </a:fgClr>
              <a:bgClr>
                <a:srgbClr val="FF5050"/>
              </a:bgClr>
            </a:pattFill>
            <a:ln>
              <a:solidFill>
                <a:schemeClr val="tx1"/>
              </a:solidFill>
            </a:ln>
            <a:effectLst/>
          </c:spPr>
          <c:invertIfNegative val="0"/>
          <c:dLbls>
            <c:dLbl>
              <c:idx val="2"/>
              <c:layout>
                <c:manualLayout>
                  <c:x val="-5.1301876319658742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3D-431A-AC9C-BBB463FABDAC}"/>
                </c:ext>
              </c:extLst>
            </c:dLbl>
            <c:dLbl>
              <c:idx val="3"/>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7C-4CC2-842C-F4267D2ABE80}"/>
                </c:ext>
              </c:extLst>
            </c:dLbl>
            <c:dLbl>
              <c:idx val="4"/>
              <c:layout>
                <c:manualLayout>
                  <c:x val="-4.2507970244420826E-3"/>
                  <c:y val="-1.833516420294447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7C-4CC2-842C-F4267D2ABE80}"/>
                </c:ext>
              </c:extLst>
            </c:dLbl>
            <c:dLbl>
              <c:idx val="6"/>
              <c:layout>
                <c:manualLayout>
                  <c:x val="-1.0390717136407391E-16"/>
                  <c:y val="-4.40042497156966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B7C-4CC2-842C-F4267D2ABE80}"/>
                </c:ext>
              </c:extLst>
            </c:dLbl>
            <c:dLbl>
              <c:idx val="7"/>
              <c:layout>
                <c:manualLayout>
                  <c:x val="-1.133545873184545E-2"/>
                  <c:y val="-4.40042497156965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B7C-4CC2-842C-F4267D2ABE80}"/>
                </c:ext>
              </c:extLst>
            </c:dLbl>
            <c:dLbl>
              <c:idx val="8"/>
              <c:layout>
                <c:manualLayout>
                  <c:x val="-1.5586255756287637E-2"/>
                  <c:y val="-4.76709938135422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B7C-4CC2-842C-F4267D2ABE8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問65年齢層!$W$6:$W$14</c:f>
              <c:numCache>
                <c:formatCode>0.0</c:formatCode>
                <c:ptCount val="9"/>
                <c:pt idx="0">
                  <c:v>10</c:v>
                </c:pt>
                <c:pt idx="1">
                  <c:v>7.7777777777777777</c:v>
                </c:pt>
                <c:pt idx="2">
                  <c:v>3.0303030303030303</c:v>
                </c:pt>
                <c:pt idx="3">
                  <c:v>2.8301886792452833</c:v>
                </c:pt>
                <c:pt idx="4">
                  <c:v>2.5925925925925926</c:v>
                </c:pt>
                <c:pt idx="5">
                  <c:v>4</c:v>
                </c:pt>
                <c:pt idx="6">
                  <c:v>0.97087378640776689</c:v>
                </c:pt>
                <c:pt idx="7">
                  <c:v>1.7441860465116279</c:v>
                </c:pt>
                <c:pt idx="8">
                  <c:v>1.5544041450777202</c:v>
                </c:pt>
              </c:numCache>
            </c:numRef>
          </c:val>
          <c:extLst>
            <c:ext xmlns:c16="http://schemas.microsoft.com/office/drawing/2014/chart" uri="{C3380CC4-5D6E-409C-BE32-E72D297353CC}">
              <c16:uniqueId val="{00000003-00B4-46E4-91CE-0CFF76AE76EB}"/>
            </c:ext>
          </c:extLst>
        </c:ser>
        <c:ser>
          <c:idx val="4"/>
          <c:order val="4"/>
          <c:tx>
            <c:strRef>
              <c:f>問65年齢層!$X$5</c:f>
              <c:strCache>
                <c:ptCount val="1"/>
                <c:pt idx="0">
                  <c:v>知らない</c:v>
                </c:pt>
              </c:strCache>
            </c:strRef>
          </c:tx>
          <c:spPr>
            <a:pattFill prst="ltVert">
              <a:fgClr>
                <a:srgbClr val="92D050"/>
              </a:fgClr>
              <a:bgClr>
                <a:schemeClr val="bg1"/>
              </a:bgClr>
            </a:pattFill>
            <a:ln>
              <a:solidFill>
                <a:schemeClr val="tx1"/>
              </a:solidFill>
            </a:ln>
            <a:effectLst/>
          </c:spPr>
          <c:invertIfNegative val="0"/>
          <c:dLbls>
            <c:dLbl>
              <c:idx val="3"/>
              <c:layout>
                <c:manualLayout>
                  <c:x val="2.833864682961388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3D-431A-AC9C-BBB463FABDAC}"/>
                </c:ext>
              </c:extLst>
            </c:dLbl>
            <c:dLbl>
              <c:idx val="4"/>
              <c:layout>
                <c:manualLayout>
                  <c:x val="0"/>
                  <c:y val="-4.40042497156966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7C-4CC2-842C-F4267D2ABE80}"/>
                </c:ext>
              </c:extLst>
            </c:dLbl>
            <c:dLbl>
              <c:idx val="5"/>
              <c:layout>
                <c:manualLayout>
                  <c:x val="2.8338646829614927E-3"/>
                  <c:y val="-4.58377661359911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7C-4CC2-842C-F4267D2ABE80}"/>
                </c:ext>
              </c:extLst>
            </c:dLbl>
            <c:dLbl>
              <c:idx val="6"/>
              <c:layout>
                <c:manualLayout>
                  <c:x val="2.8338646829612845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B7C-4CC2-842C-F4267D2ABE80}"/>
                </c:ext>
              </c:extLst>
            </c:dLbl>
            <c:dLbl>
              <c:idx val="7"/>
              <c:layout>
                <c:manualLayout>
                  <c:x val="2.1253985122210207E-2"/>
                  <c:y val="-4.21705889240304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B7C-4CC2-842C-F4267D2ABE80}"/>
                </c:ext>
              </c:extLst>
            </c:dLbl>
            <c:dLbl>
              <c:idx val="8"/>
              <c:layout>
                <c:manualLayout>
                  <c:x val="1.9837052780729721E-2"/>
                  <c:y val="-4.583776613599105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B7C-4CC2-842C-F4267D2ABE8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問65年齢層!$X$6:$X$14</c:f>
              <c:numCache>
                <c:formatCode>0.0</c:formatCode>
                <c:ptCount val="9"/>
                <c:pt idx="0">
                  <c:v>46.666666666666664</c:v>
                </c:pt>
                <c:pt idx="1">
                  <c:v>18.888888888888889</c:v>
                </c:pt>
                <c:pt idx="2">
                  <c:v>9.0909090909090917</c:v>
                </c:pt>
                <c:pt idx="3">
                  <c:v>2.8301886792452833</c:v>
                </c:pt>
                <c:pt idx="4">
                  <c:v>1.4814814814814816</c:v>
                </c:pt>
                <c:pt idx="5">
                  <c:v>2.4</c:v>
                </c:pt>
                <c:pt idx="6">
                  <c:v>1.9417475728155338</c:v>
                </c:pt>
                <c:pt idx="7">
                  <c:v>0</c:v>
                </c:pt>
                <c:pt idx="8">
                  <c:v>0.5181347150259068</c:v>
                </c:pt>
              </c:numCache>
            </c:numRef>
          </c:val>
          <c:extLst>
            <c:ext xmlns:c16="http://schemas.microsoft.com/office/drawing/2014/chart" uri="{C3380CC4-5D6E-409C-BE32-E72D297353CC}">
              <c16:uniqueId val="{00000004-00B4-46E4-91CE-0CFF76AE76EB}"/>
            </c:ext>
          </c:extLst>
        </c:ser>
        <c:ser>
          <c:idx val="5"/>
          <c:order val="5"/>
          <c:tx>
            <c:strRef>
              <c:f>問65年齢層!$Y$5</c:f>
              <c:strCache>
                <c:ptCount val="1"/>
                <c:pt idx="0">
                  <c:v>（無効回答）</c:v>
                </c:pt>
              </c:strCache>
            </c:strRef>
          </c:tx>
          <c:spPr>
            <a:solidFill>
              <a:schemeClr val="bg1"/>
            </a:solidFill>
            <a:ln>
              <a:solidFill>
                <a:schemeClr val="tx1"/>
              </a:solidFill>
            </a:ln>
            <a:effectLst/>
          </c:spPr>
          <c:invertIfNegative val="0"/>
          <c:dLbls>
            <c:dLbl>
              <c:idx val="3"/>
              <c:layout>
                <c:manualLayout>
                  <c:x val="2.191704251633795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E5-405F-8395-E578D609A57B}"/>
                </c:ext>
              </c:extLst>
            </c:dLbl>
            <c:dLbl>
              <c:idx val="4"/>
              <c:layout>
                <c:manualLayout>
                  <c:x val="2.2460943710410269E-2"/>
                  <c:y val="1.3445631757074356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E5-405F-8395-E578D609A57B}"/>
                </c:ext>
              </c:extLst>
            </c:dLbl>
            <c:dLbl>
              <c:idx val="5"/>
              <c:layout>
                <c:manualLayout>
                  <c:x val="2.3271719090373857E-2"/>
                  <c:y val="1.443713716767334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E5-405F-8395-E578D609A57B}"/>
                </c:ext>
              </c:extLst>
            </c:dLbl>
            <c:dLbl>
              <c:idx val="6"/>
              <c:layout>
                <c:manualLayout>
                  <c:x val="2.6217711096421129E-2"/>
                  <c:y val="-1.833083306179484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3D-431A-AC9C-BBB463FABDAC}"/>
                </c:ext>
              </c:extLst>
            </c:dLbl>
            <c:dLbl>
              <c:idx val="7"/>
              <c:layout>
                <c:manualLayout>
                  <c:x val="2.6640224700924073E-2"/>
                  <c:y val="1.443713716767334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B7C-4CC2-842C-F4267D2ABE80}"/>
                </c:ext>
              </c:extLst>
            </c:dLbl>
            <c:dLbl>
              <c:idx val="8"/>
              <c:layout>
                <c:manualLayout>
                  <c:x val="2.5904870286538307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E5-405F-8395-E578D609A57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問65年齢層!$Y$6:$Y$14</c:f>
              <c:numCache>
                <c:formatCode>0.0</c:formatCode>
                <c:ptCount val="9"/>
                <c:pt idx="0">
                  <c:v>0</c:v>
                </c:pt>
                <c:pt idx="1">
                  <c:v>1.1111111111111112</c:v>
                </c:pt>
                <c:pt idx="2">
                  <c:v>0.60606060606060608</c:v>
                </c:pt>
                <c:pt idx="3">
                  <c:v>0.47169811320754718</c:v>
                </c:pt>
                <c:pt idx="4">
                  <c:v>0.74074074074074081</c:v>
                </c:pt>
                <c:pt idx="5">
                  <c:v>0.8</c:v>
                </c:pt>
                <c:pt idx="6">
                  <c:v>1.9417475728155338</c:v>
                </c:pt>
                <c:pt idx="7">
                  <c:v>2.9069767441860463</c:v>
                </c:pt>
                <c:pt idx="8">
                  <c:v>3.6269430051813467</c:v>
                </c:pt>
              </c:numCache>
            </c:numRef>
          </c:val>
          <c:extLst>
            <c:ext xmlns:c16="http://schemas.microsoft.com/office/drawing/2014/chart" uri="{C3380CC4-5D6E-409C-BE32-E72D297353CC}">
              <c16:uniqueId val="{00000005-00B4-46E4-91CE-0CFF76AE76EB}"/>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36"/>
        </c:manualLayout>
      </c:layout>
      <c:barChart>
        <c:barDir val="bar"/>
        <c:grouping val="percentStacked"/>
        <c:varyColors val="0"/>
        <c:ser>
          <c:idx val="0"/>
          <c:order val="0"/>
          <c:tx>
            <c:strRef>
              <c:f>問65年齢層!$T$5</c:f>
              <c:strCache>
                <c:ptCount val="1"/>
                <c:pt idx="0">
                  <c:v>よく読む</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E67-4389-A3AF-FC75C3C1CDA4}"/>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E67-4389-A3AF-FC75C3C1CDA4}"/>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問65年齢層!$S$4</c:f>
              <c:strCache>
                <c:ptCount val="1"/>
                <c:pt idx="0">
                  <c:v>凡例</c:v>
                </c:pt>
              </c:strCache>
            </c:strRef>
          </c:cat>
          <c:val>
            <c:numRef>
              <c:f>問65年齢層!$T$4</c:f>
              <c:numCache>
                <c:formatCode>General</c:formatCode>
                <c:ptCount val="1"/>
                <c:pt idx="0">
                  <c:v>1</c:v>
                </c:pt>
              </c:numCache>
            </c:numRef>
          </c:val>
          <c:extLst>
            <c:ext xmlns:c16="http://schemas.microsoft.com/office/drawing/2014/chart" uri="{C3380CC4-5D6E-409C-BE32-E72D297353CC}">
              <c16:uniqueId val="{00000002-3E67-4389-A3AF-FC75C3C1CDA4}"/>
            </c:ext>
          </c:extLst>
        </c:ser>
        <c:ser>
          <c:idx val="1"/>
          <c:order val="1"/>
          <c:tx>
            <c:strRef>
              <c:f>問65年齢層!$U$5</c:f>
              <c:strCache>
                <c:ptCount val="1"/>
                <c:pt idx="0">
                  <c:v>たまに読む</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E67-4389-A3AF-FC75C3C1CDA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問65年齢層!$S$4</c:f>
              <c:strCache>
                <c:ptCount val="1"/>
                <c:pt idx="0">
                  <c:v>凡例</c:v>
                </c:pt>
              </c:strCache>
            </c:strRef>
          </c:cat>
          <c:val>
            <c:numRef>
              <c:f>問65年齢層!$U$4</c:f>
              <c:numCache>
                <c:formatCode>General</c:formatCode>
                <c:ptCount val="1"/>
                <c:pt idx="0">
                  <c:v>1</c:v>
                </c:pt>
              </c:numCache>
            </c:numRef>
          </c:val>
          <c:extLst>
            <c:ext xmlns:c16="http://schemas.microsoft.com/office/drawing/2014/chart" uri="{C3380CC4-5D6E-409C-BE32-E72D297353CC}">
              <c16:uniqueId val="{00000004-3E67-4389-A3AF-FC75C3C1CDA4}"/>
            </c:ext>
          </c:extLst>
        </c:ser>
        <c:ser>
          <c:idx val="2"/>
          <c:order val="2"/>
          <c:tx>
            <c:strRef>
              <c:f>問65年齢層!$V$5</c:f>
              <c:strCache>
                <c:ptCount val="1"/>
                <c:pt idx="0">
                  <c:v>ほとんど
読まない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3E67-4389-A3AF-FC75C3C1CDA4}"/>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問65年齢層!$S$4</c:f>
              <c:strCache>
                <c:ptCount val="1"/>
                <c:pt idx="0">
                  <c:v>凡例</c:v>
                </c:pt>
              </c:strCache>
            </c:strRef>
          </c:cat>
          <c:val>
            <c:numRef>
              <c:f>問65年齢層!$V$4</c:f>
              <c:numCache>
                <c:formatCode>General</c:formatCode>
                <c:ptCount val="1"/>
                <c:pt idx="0">
                  <c:v>1</c:v>
                </c:pt>
              </c:numCache>
            </c:numRef>
          </c:val>
          <c:extLst>
            <c:ext xmlns:c16="http://schemas.microsoft.com/office/drawing/2014/chart" uri="{C3380CC4-5D6E-409C-BE32-E72D297353CC}">
              <c16:uniqueId val="{00000007-3E67-4389-A3AF-FC75C3C1CDA4}"/>
            </c:ext>
          </c:extLst>
        </c:ser>
        <c:ser>
          <c:idx val="3"/>
          <c:order val="3"/>
          <c:tx>
            <c:strRef>
              <c:f>問65年齢層!$W$5</c:f>
              <c:strCache>
                <c:ptCount val="1"/>
                <c:pt idx="0">
                  <c:v>読んだことが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問65年齢層!$S$4</c:f>
              <c:strCache>
                <c:ptCount val="1"/>
                <c:pt idx="0">
                  <c:v>凡例</c:v>
                </c:pt>
              </c:strCache>
            </c:strRef>
          </c:cat>
          <c:val>
            <c:numRef>
              <c:f>問65年齢層!$W$4</c:f>
              <c:numCache>
                <c:formatCode>General</c:formatCode>
                <c:ptCount val="1"/>
                <c:pt idx="0">
                  <c:v>1</c:v>
                </c:pt>
              </c:numCache>
            </c:numRef>
          </c:val>
          <c:extLst>
            <c:ext xmlns:c16="http://schemas.microsoft.com/office/drawing/2014/chart" uri="{C3380CC4-5D6E-409C-BE32-E72D297353CC}">
              <c16:uniqueId val="{00000008-3E67-4389-A3AF-FC75C3C1CDA4}"/>
            </c:ext>
          </c:extLst>
        </c:ser>
        <c:ser>
          <c:idx val="4"/>
          <c:order val="4"/>
          <c:tx>
            <c:strRef>
              <c:f>問65年齢層!$X$5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問65年齢層!$S$4</c:f>
              <c:strCache>
                <c:ptCount val="1"/>
                <c:pt idx="0">
                  <c:v>凡例</c:v>
                </c:pt>
              </c:strCache>
            </c:strRef>
          </c:cat>
          <c:val>
            <c:numRef>
              <c:f>問65年齢層!$X$4</c:f>
              <c:numCache>
                <c:formatCode>General</c:formatCode>
                <c:ptCount val="1"/>
                <c:pt idx="0">
                  <c:v>1</c:v>
                </c:pt>
              </c:numCache>
            </c:numRef>
          </c:val>
          <c:extLst>
            <c:ext xmlns:c16="http://schemas.microsoft.com/office/drawing/2014/chart" uri="{C3380CC4-5D6E-409C-BE32-E72D297353CC}">
              <c16:uniqueId val="{00000009-3E67-4389-A3AF-FC75C3C1CDA4}"/>
            </c:ext>
          </c:extLst>
        </c:ser>
        <c:ser>
          <c:idx val="5"/>
          <c:order val="5"/>
          <c:tx>
            <c:strRef>
              <c:f>問65年齢層!$Y$5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問65年齢層!$S$4</c:f>
              <c:strCache>
                <c:ptCount val="1"/>
                <c:pt idx="0">
                  <c:v>凡例</c:v>
                </c:pt>
              </c:strCache>
            </c:strRef>
          </c:cat>
          <c:val>
            <c:numRef>
              <c:f>問65年齢層!$Y$4</c:f>
              <c:numCache>
                <c:formatCode>General</c:formatCode>
                <c:ptCount val="1"/>
                <c:pt idx="0">
                  <c:v>1</c:v>
                </c:pt>
              </c:numCache>
            </c:numRef>
          </c:val>
          <c:extLst>
            <c:ext xmlns:c16="http://schemas.microsoft.com/office/drawing/2014/chart" uri="{C3380CC4-5D6E-409C-BE32-E72D297353CC}">
              <c16:uniqueId val="{0000000A-3E67-4389-A3AF-FC75C3C1CDA4}"/>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747202044200755"/>
          <c:w val="0.74127514184310905"/>
          <c:h val="0.79356684431144631"/>
        </c:manualLayout>
      </c:layout>
      <c:barChart>
        <c:barDir val="bar"/>
        <c:grouping val="percentStacked"/>
        <c:varyColors val="0"/>
        <c:ser>
          <c:idx val="0"/>
          <c:order val="0"/>
          <c:tx>
            <c:strRef>
              <c:f>問65年齢層!$T$35</c:f>
              <c:strCache>
                <c:ptCount val="1"/>
                <c:pt idx="0">
                  <c:v>よく見る</c:v>
                </c:pt>
              </c:strCache>
            </c:strRef>
          </c:tx>
          <c:spPr>
            <a:solidFill>
              <a:schemeClr val="accent1"/>
            </a:solidFill>
            <a:ln w="9525">
              <a:solidFill>
                <a:schemeClr val="tx1"/>
              </a:solidFill>
            </a:ln>
            <a:effectLst/>
          </c:spPr>
          <c:invertIfNegative val="0"/>
          <c:dLbls>
            <c:dLbl>
              <c:idx val="0"/>
              <c:layout>
                <c:manualLayout>
                  <c:x val="-1.4169323414807203E-3"/>
                  <c:y val="2.0943448932538814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14E-4644-BA78-431A4A4C0C1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問65年齢層!$S$36:$S$44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問65年齢層!$T$36:$T$44</c:f>
              <c:numCache>
                <c:formatCode>0.0</c:formatCode>
                <c:ptCount val="9"/>
                <c:pt idx="0">
                  <c:v>6.666666666666667</c:v>
                </c:pt>
                <c:pt idx="1">
                  <c:v>0</c:v>
                </c:pt>
                <c:pt idx="2">
                  <c:v>2.4242424242424243</c:v>
                </c:pt>
                <c:pt idx="3">
                  <c:v>2.358490566037736</c:v>
                </c:pt>
                <c:pt idx="4">
                  <c:v>2.5925925925925926</c:v>
                </c:pt>
                <c:pt idx="5">
                  <c:v>2.4</c:v>
                </c:pt>
                <c:pt idx="6">
                  <c:v>6.7961165048543686</c:v>
                </c:pt>
                <c:pt idx="7">
                  <c:v>3.4883720930232558</c:v>
                </c:pt>
                <c:pt idx="8">
                  <c:v>7.7720207253886011</c:v>
                </c:pt>
              </c:numCache>
            </c:numRef>
          </c:val>
          <c:extLst>
            <c:ext xmlns:c16="http://schemas.microsoft.com/office/drawing/2014/chart" uri="{C3380CC4-5D6E-409C-BE32-E72D297353CC}">
              <c16:uniqueId val="{00000000-D78A-40D1-AED0-38E3454EE5BB}"/>
            </c:ext>
          </c:extLst>
        </c:ser>
        <c:ser>
          <c:idx val="1"/>
          <c:order val="1"/>
          <c:tx>
            <c:strRef>
              <c:f>問65年齢層!$U$35</c:f>
              <c:strCache>
                <c:ptCount val="1"/>
                <c:pt idx="0">
                  <c:v>たまに見る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問65年齢層!$U$36:$U$44</c:f>
              <c:numCache>
                <c:formatCode>0.0</c:formatCode>
                <c:ptCount val="9"/>
                <c:pt idx="0">
                  <c:v>10</c:v>
                </c:pt>
                <c:pt idx="1">
                  <c:v>18.888888888888889</c:v>
                </c:pt>
                <c:pt idx="2">
                  <c:v>16.363636363636363</c:v>
                </c:pt>
                <c:pt idx="3">
                  <c:v>23.584905660377359</c:v>
                </c:pt>
                <c:pt idx="4">
                  <c:v>31.111111111111111</c:v>
                </c:pt>
                <c:pt idx="5">
                  <c:v>32.800000000000004</c:v>
                </c:pt>
                <c:pt idx="6">
                  <c:v>39.805825242718448</c:v>
                </c:pt>
                <c:pt idx="7">
                  <c:v>33.720930232558139</c:v>
                </c:pt>
                <c:pt idx="8">
                  <c:v>30.569948186528496</c:v>
                </c:pt>
              </c:numCache>
            </c:numRef>
          </c:val>
          <c:extLst>
            <c:ext xmlns:c16="http://schemas.microsoft.com/office/drawing/2014/chart" uri="{C3380CC4-5D6E-409C-BE32-E72D297353CC}">
              <c16:uniqueId val="{00000001-D78A-40D1-AED0-38E3454EE5BB}"/>
            </c:ext>
          </c:extLst>
        </c:ser>
        <c:ser>
          <c:idx val="2"/>
          <c:order val="2"/>
          <c:tx>
            <c:strRef>
              <c:f>問65年齢層!$V$35</c:f>
              <c:strCache>
                <c:ptCount val="1"/>
                <c:pt idx="0">
                  <c:v>ほとんど
見ない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問65年齢層!$V$36:$V$44</c:f>
              <c:numCache>
                <c:formatCode>0.0</c:formatCode>
                <c:ptCount val="9"/>
                <c:pt idx="0">
                  <c:v>26.666666666666668</c:v>
                </c:pt>
                <c:pt idx="1">
                  <c:v>22.222222222222221</c:v>
                </c:pt>
                <c:pt idx="2">
                  <c:v>27.27272727272727</c:v>
                </c:pt>
                <c:pt idx="3">
                  <c:v>28.30188679245283</c:v>
                </c:pt>
                <c:pt idx="4">
                  <c:v>32.962962962962962</c:v>
                </c:pt>
                <c:pt idx="5">
                  <c:v>35.199999999999996</c:v>
                </c:pt>
                <c:pt idx="6">
                  <c:v>23.300970873786408</c:v>
                </c:pt>
                <c:pt idx="7">
                  <c:v>26.744186046511626</c:v>
                </c:pt>
                <c:pt idx="8">
                  <c:v>23.316062176165804</c:v>
                </c:pt>
              </c:numCache>
            </c:numRef>
          </c:val>
          <c:extLst>
            <c:ext xmlns:c16="http://schemas.microsoft.com/office/drawing/2014/chart" uri="{C3380CC4-5D6E-409C-BE32-E72D297353CC}">
              <c16:uniqueId val="{00000002-D78A-40D1-AED0-38E3454EE5BB}"/>
            </c:ext>
          </c:extLst>
        </c:ser>
        <c:ser>
          <c:idx val="3"/>
          <c:order val="3"/>
          <c:tx>
            <c:strRef>
              <c:f>問65年齢層!$W$35</c:f>
              <c:strCache>
                <c:ptCount val="1"/>
                <c:pt idx="0">
                  <c:v>見たことが
ない</c:v>
                </c:pt>
              </c:strCache>
            </c:strRef>
          </c:tx>
          <c:spPr>
            <a:pattFill prst="smGrid">
              <a:fgClr>
                <a:schemeClr val="bg1"/>
              </a:fgClr>
              <a:bgClr>
                <a:srgbClr val="FF5050"/>
              </a:bgClr>
            </a:pattFill>
            <a:ln>
              <a:solidFill>
                <a:schemeClr val="tx1"/>
              </a:solidFill>
            </a:ln>
            <a:effectLst/>
          </c:spPr>
          <c:invertIfNegative val="0"/>
          <c:dLbls>
            <c:dLbl>
              <c:idx val="3"/>
              <c:layout>
                <c:manualLayout>
                  <c:x val="-4.2507970244421867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4E-4644-BA78-431A4A4C0C17}"/>
                </c:ext>
              </c:extLst>
            </c:dLbl>
            <c:dLbl>
              <c:idx val="4"/>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14E-4644-BA78-431A4A4C0C1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問65年齢層!$W$36:$W$44</c:f>
              <c:numCache>
                <c:formatCode>0.0</c:formatCode>
                <c:ptCount val="9"/>
                <c:pt idx="0">
                  <c:v>26.666666666666668</c:v>
                </c:pt>
                <c:pt idx="1">
                  <c:v>27.777777777777779</c:v>
                </c:pt>
                <c:pt idx="2">
                  <c:v>27.27272727272727</c:v>
                </c:pt>
                <c:pt idx="3">
                  <c:v>30.188679245283019</c:v>
                </c:pt>
                <c:pt idx="4">
                  <c:v>21.851851851851851</c:v>
                </c:pt>
                <c:pt idx="5">
                  <c:v>15.2</c:v>
                </c:pt>
                <c:pt idx="6">
                  <c:v>17.475728155339805</c:v>
                </c:pt>
                <c:pt idx="7">
                  <c:v>21.511627906976745</c:v>
                </c:pt>
                <c:pt idx="8">
                  <c:v>20.207253886010363</c:v>
                </c:pt>
              </c:numCache>
            </c:numRef>
          </c:val>
          <c:extLst>
            <c:ext xmlns:c16="http://schemas.microsoft.com/office/drawing/2014/chart" uri="{C3380CC4-5D6E-409C-BE32-E72D297353CC}">
              <c16:uniqueId val="{00000003-D78A-40D1-AED0-38E3454EE5BB}"/>
            </c:ext>
          </c:extLst>
        </c:ser>
        <c:ser>
          <c:idx val="4"/>
          <c:order val="4"/>
          <c:tx>
            <c:strRef>
              <c:f>問65年齢層!$X$35</c:f>
              <c:strCache>
                <c:ptCount val="1"/>
                <c:pt idx="0">
                  <c:v>知らない</c:v>
                </c:pt>
              </c:strCache>
            </c:strRef>
          </c:tx>
          <c:spPr>
            <a:pattFill prst="ltVert">
              <a:fgClr>
                <a:srgbClr val="92D050"/>
              </a:fgClr>
              <a:bgClr>
                <a:schemeClr val="bg1"/>
              </a:bgClr>
            </a:pattFill>
            <a:ln>
              <a:solidFill>
                <a:schemeClr val="tx1"/>
              </a:solidFill>
            </a:ln>
            <a:effectLst/>
          </c:spPr>
          <c:invertIfNegative val="0"/>
          <c:dLbls>
            <c:dLbl>
              <c:idx val="3"/>
              <c:layout>
                <c:manualLayout>
                  <c:x val="5.667729365922569E-3"/>
                  <c:y val="1.44371371743961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82B-43BB-8D12-B7769400BCDA}"/>
                </c:ext>
              </c:extLst>
            </c:dLbl>
            <c:dLbl>
              <c:idx val="4"/>
              <c:layout>
                <c:manualLayout>
                  <c:x val="4.2507970244419786E-3"/>
                  <c:y val="1.3445631757074356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82B-43BB-8D12-B7769400BCDA}"/>
                </c:ext>
              </c:extLst>
            </c:dLbl>
            <c:dLbl>
              <c:idx val="5"/>
              <c:layout>
                <c:manualLayout>
                  <c:x val="8.105299271172400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82B-43BB-8D12-B7769400BCD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問65年齢層!$X$36:$X$44</c:f>
              <c:numCache>
                <c:formatCode>0.0</c:formatCode>
                <c:ptCount val="9"/>
                <c:pt idx="0">
                  <c:v>26.666666666666668</c:v>
                </c:pt>
                <c:pt idx="1">
                  <c:v>28.888888888888886</c:v>
                </c:pt>
                <c:pt idx="2">
                  <c:v>26.060606060606062</c:v>
                </c:pt>
                <c:pt idx="3">
                  <c:v>14.622641509433961</c:v>
                </c:pt>
                <c:pt idx="4">
                  <c:v>9.2592592592592595</c:v>
                </c:pt>
                <c:pt idx="5">
                  <c:v>10.4</c:v>
                </c:pt>
                <c:pt idx="6">
                  <c:v>8.7378640776699026</c:v>
                </c:pt>
                <c:pt idx="7">
                  <c:v>4.0697674418604652</c:v>
                </c:pt>
                <c:pt idx="8">
                  <c:v>5.6994818652849739</c:v>
                </c:pt>
              </c:numCache>
            </c:numRef>
          </c:val>
          <c:extLst>
            <c:ext xmlns:c16="http://schemas.microsoft.com/office/drawing/2014/chart" uri="{C3380CC4-5D6E-409C-BE32-E72D297353CC}">
              <c16:uniqueId val="{00000004-D78A-40D1-AED0-38E3454EE5BB}"/>
            </c:ext>
          </c:extLst>
        </c:ser>
        <c:ser>
          <c:idx val="5"/>
          <c:order val="5"/>
          <c:tx>
            <c:strRef>
              <c:f>問65年齢層!$Y$35</c:f>
              <c:strCache>
                <c:ptCount val="1"/>
                <c:pt idx="0">
                  <c:v>（無効回答）</c:v>
                </c:pt>
              </c:strCache>
            </c:strRef>
          </c:tx>
          <c:spPr>
            <a:solidFill>
              <a:schemeClr val="bg1"/>
            </a:solidFill>
            <a:ln>
              <a:solidFill>
                <a:schemeClr val="tx1"/>
              </a:solidFill>
            </a:ln>
            <a:effectLst/>
          </c:spPr>
          <c:invertIfNegative val="0"/>
          <c:dLbls>
            <c:dLbl>
              <c:idx val="2"/>
              <c:layout>
                <c:manualLayout>
                  <c:x val="2.3770211507833573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82B-43BB-8D12-B7769400BCDA}"/>
                </c:ext>
              </c:extLst>
            </c:dLbl>
            <c:dLbl>
              <c:idx val="3"/>
              <c:layout>
                <c:manualLayout>
                  <c:x val="2.4619143648489002E-2"/>
                  <c:y val="1.44371371743961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2B-43BB-8D12-B7769400BCDA}"/>
                </c:ext>
              </c:extLst>
            </c:dLbl>
            <c:dLbl>
              <c:idx val="4"/>
              <c:layout>
                <c:manualLayout>
                  <c:x val="3.0035730124595213E-2"/>
                  <c:y val="5.7748548670693375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82B-43BB-8D12-B7769400BCDA}"/>
                </c:ext>
              </c:extLst>
            </c:dLbl>
            <c:dLbl>
              <c:idx val="5"/>
              <c:layout>
                <c:manualLayout>
                  <c:x val="2.0359086357563436E-2"/>
                  <c:y val="1.443713716767334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2B-43BB-8D12-B7769400BCDA}"/>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4E-4644-BA78-431A4A4C0C17}"/>
                </c:ext>
              </c:extLst>
            </c:dLbl>
            <c:dLbl>
              <c:idx val="7"/>
              <c:layout>
                <c:manualLayout>
                  <c:x val="7.0259761631814108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14E-4644-BA78-431A4A4C0C17}"/>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4E-4644-BA78-431A4A4C0C1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問65年齢層!$S$36:$S$44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問65年齢層!$Y$36:$Y$44</c:f>
              <c:numCache>
                <c:formatCode>0.0</c:formatCode>
                <c:ptCount val="9"/>
                <c:pt idx="0">
                  <c:v>3.3333333333333335</c:v>
                </c:pt>
                <c:pt idx="1">
                  <c:v>2.2222222222222223</c:v>
                </c:pt>
                <c:pt idx="2">
                  <c:v>0.60606060606060608</c:v>
                </c:pt>
                <c:pt idx="3">
                  <c:v>0.94339622641509435</c:v>
                </c:pt>
                <c:pt idx="4">
                  <c:v>2.2222222222222223</c:v>
                </c:pt>
                <c:pt idx="5">
                  <c:v>4</c:v>
                </c:pt>
                <c:pt idx="6">
                  <c:v>3.8834951456310676</c:v>
                </c:pt>
                <c:pt idx="7">
                  <c:v>10.465116279069768</c:v>
                </c:pt>
                <c:pt idx="8">
                  <c:v>12.435233160621761</c:v>
                </c:pt>
              </c:numCache>
            </c:numRef>
          </c:val>
          <c:extLst>
            <c:ext xmlns:c16="http://schemas.microsoft.com/office/drawing/2014/chart" uri="{C3380CC4-5D6E-409C-BE32-E72D297353CC}">
              <c16:uniqueId val="{00000005-D78A-40D1-AED0-38E3454EE5BB}"/>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7473118279569894"/>
          <c:w val="0.92793969849246227"/>
          <c:h val="0.67741935483870963"/>
        </c:manualLayout>
      </c:layout>
      <c:barChart>
        <c:barDir val="bar"/>
        <c:grouping val="percentStacked"/>
        <c:varyColors val="0"/>
        <c:ser>
          <c:idx val="0"/>
          <c:order val="0"/>
          <c:tx>
            <c:strRef>
              <c:f>問57年齢層!$T$5</c:f>
              <c:strCache>
                <c:ptCount val="1"/>
                <c:pt idx="0">
                  <c:v>ある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12E1-41FF-8370-8C6F85E3FB29}"/>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12E1-41FF-8370-8C6F85E3FB29}"/>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問57年齢層!$S$4</c:f>
              <c:strCache>
                <c:ptCount val="1"/>
                <c:pt idx="0">
                  <c:v>凡例</c:v>
                </c:pt>
              </c:strCache>
            </c:strRef>
          </c:cat>
          <c:val>
            <c:numRef>
              <c:f>問57年齢層!$T$4</c:f>
              <c:numCache>
                <c:formatCode>General</c:formatCode>
                <c:ptCount val="1"/>
                <c:pt idx="0">
                  <c:v>1</c:v>
                </c:pt>
              </c:numCache>
            </c:numRef>
          </c:val>
          <c:extLst>
            <c:ext xmlns:c16="http://schemas.microsoft.com/office/drawing/2014/chart" uri="{C3380CC4-5D6E-409C-BE32-E72D297353CC}">
              <c16:uniqueId val="{00000002-12E1-41FF-8370-8C6F85E3FB29}"/>
            </c:ext>
          </c:extLst>
        </c:ser>
        <c:ser>
          <c:idx val="1"/>
          <c:order val="1"/>
          <c:tx>
            <c:strRef>
              <c:f>問57年齢層!$U$5</c:f>
              <c:strCache>
                <c:ptCount val="1"/>
                <c:pt idx="0">
                  <c:v>ない</c:v>
                </c:pt>
              </c:strCache>
            </c:strRef>
          </c:tx>
          <c:spPr>
            <a:pattFill prst="smGrid">
              <a:fgClr>
                <a:schemeClr val="bg1"/>
              </a:fgClr>
              <a:bgClr>
                <a:srgbClr val="FF5050"/>
              </a:bgClr>
            </a:pattFill>
            <a:ln>
              <a:solidFill>
                <a:srgbClr val="000000"/>
              </a:solidFill>
            </a:ln>
            <a:effectLst/>
          </c:spPr>
          <c:invertIfNegative val="0"/>
          <c:dPt>
            <c:idx val="0"/>
            <c:invertIfNegative val="0"/>
            <c:bubble3D val="0"/>
            <c:extLst>
              <c:ext xmlns:c16="http://schemas.microsoft.com/office/drawing/2014/chart" uri="{C3380CC4-5D6E-409C-BE32-E72D297353CC}">
                <c16:uniqueId val="{00000003-12E1-41FF-8370-8C6F85E3FB2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問57年齢層!$S$4</c:f>
              <c:strCache>
                <c:ptCount val="1"/>
                <c:pt idx="0">
                  <c:v>凡例</c:v>
                </c:pt>
              </c:strCache>
            </c:strRef>
          </c:cat>
          <c:val>
            <c:numRef>
              <c:f>問57年齢層!$U$4</c:f>
              <c:numCache>
                <c:formatCode>General</c:formatCode>
                <c:ptCount val="1"/>
                <c:pt idx="0">
                  <c:v>1</c:v>
                </c:pt>
              </c:numCache>
            </c:numRef>
          </c:val>
          <c:extLst>
            <c:ext xmlns:c16="http://schemas.microsoft.com/office/drawing/2014/chart" uri="{C3380CC4-5D6E-409C-BE32-E72D297353CC}">
              <c16:uniqueId val="{00000004-12E1-41FF-8370-8C6F85E3FB29}"/>
            </c:ext>
          </c:extLst>
        </c:ser>
        <c:ser>
          <c:idx val="2"/>
          <c:order val="2"/>
          <c:tx>
            <c:strRef>
              <c:f>問57年齢層!$V$5</c:f>
              <c:strCache>
                <c:ptCount val="1"/>
                <c:pt idx="0">
                  <c:v>（無効回答）</c:v>
                </c:pt>
              </c:strCache>
            </c:strRef>
          </c:tx>
          <c:spPr>
            <a:solidFill>
              <a:schemeClr val="bg1"/>
            </a:solidFill>
            <a:ln>
              <a:solidFill>
                <a:srgbClr val="000000"/>
              </a:solidFill>
            </a:ln>
            <a:effectLst/>
          </c:spPr>
          <c:invertIfNegative val="0"/>
          <c:dPt>
            <c:idx val="0"/>
            <c:invertIfNegative val="0"/>
            <c:bubble3D val="0"/>
            <c:extLst>
              <c:ext xmlns:c16="http://schemas.microsoft.com/office/drawing/2014/chart" uri="{C3380CC4-5D6E-409C-BE32-E72D297353CC}">
                <c16:uniqueId val="{00000006-12E1-41FF-8370-8C6F85E3FB29}"/>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問57年齢層!$S$4</c:f>
              <c:strCache>
                <c:ptCount val="1"/>
                <c:pt idx="0">
                  <c:v>凡例</c:v>
                </c:pt>
              </c:strCache>
            </c:strRef>
          </c:cat>
          <c:val>
            <c:numRef>
              <c:f>問57年齢層!$V$4</c:f>
              <c:numCache>
                <c:formatCode>General</c:formatCode>
                <c:ptCount val="1"/>
                <c:pt idx="0">
                  <c:v>1</c:v>
                </c:pt>
              </c:numCache>
            </c:numRef>
          </c:val>
          <c:extLst>
            <c:ext xmlns:c16="http://schemas.microsoft.com/office/drawing/2014/chart" uri="{C3380CC4-5D6E-409C-BE32-E72D297353CC}">
              <c16:uniqueId val="{00000007-12E1-41FF-8370-8C6F85E3FB29}"/>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25"/>
        </c:manualLayout>
      </c:layout>
      <c:barChart>
        <c:barDir val="bar"/>
        <c:grouping val="percentStacked"/>
        <c:varyColors val="0"/>
        <c:ser>
          <c:idx val="0"/>
          <c:order val="0"/>
          <c:tx>
            <c:strRef>
              <c:f>問65年齢層!$T$35</c:f>
              <c:strCache>
                <c:ptCount val="1"/>
                <c:pt idx="0">
                  <c:v>よく見る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FA21-458C-8D30-5CF6FE71CFD8}"/>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FA21-458C-8D30-5CF6FE71CFD8}"/>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問65年齢層!$S$34</c:f>
              <c:strCache>
                <c:ptCount val="1"/>
                <c:pt idx="0">
                  <c:v>凡例</c:v>
                </c:pt>
              </c:strCache>
            </c:strRef>
          </c:cat>
          <c:val>
            <c:numRef>
              <c:f>問65年齢層!$T$34</c:f>
              <c:numCache>
                <c:formatCode>General</c:formatCode>
                <c:ptCount val="1"/>
                <c:pt idx="0">
                  <c:v>1</c:v>
                </c:pt>
              </c:numCache>
            </c:numRef>
          </c:val>
          <c:extLst>
            <c:ext xmlns:c16="http://schemas.microsoft.com/office/drawing/2014/chart" uri="{C3380CC4-5D6E-409C-BE32-E72D297353CC}">
              <c16:uniqueId val="{00000002-FA21-458C-8D30-5CF6FE71CFD8}"/>
            </c:ext>
          </c:extLst>
        </c:ser>
        <c:ser>
          <c:idx val="1"/>
          <c:order val="1"/>
          <c:tx>
            <c:strRef>
              <c:f>問65年齢層!$U$35</c:f>
              <c:strCache>
                <c:ptCount val="1"/>
                <c:pt idx="0">
                  <c:v>たまに見る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FA21-458C-8D30-5CF6FE71CFD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問65年齢層!$S$34</c:f>
              <c:strCache>
                <c:ptCount val="1"/>
                <c:pt idx="0">
                  <c:v>凡例</c:v>
                </c:pt>
              </c:strCache>
            </c:strRef>
          </c:cat>
          <c:val>
            <c:numRef>
              <c:f>問65年齢層!$U$34</c:f>
              <c:numCache>
                <c:formatCode>General</c:formatCode>
                <c:ptCount val="1"/>
                <c:pt idx="0">
                  <c:v>1</c:v>
                </c:pt>
              </c:numCache>
            </c:numRef>
          </c:val>
          <c:extLst>
            <c:ext xmlns:c16="http://schemas.microsoft.com/office/drawing/2014/chart" uri="{C3380CC4-5D6E-409C-BE32-E72D297353CC}">
              <c16:uniqueId val="{00000004-FA21-458C-8D30-5CF6FE71CFD8}"/>
            </c:ext>
          </c:extLst>
        </c:ser>
        <c:ser>
          <c:idx val="2"/>
          <c:order val="2"/>
          <c:tx>
            <c:strRef>
              <c:f>問65年齢層!$V$35</c:f>
              <c:strCache>
                <c:ptCount val="1"/>
                <c:pt idx="0">
                  <c:v>ほとんど
見ない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FA21-458C-8D30-5CF6FE71CFD8}"/>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問65年齢層!$S$34</c:f>
              <c:strCache>
                <c:ptCount val="1"/>
                <c:pt idx="0">
                  <c:v>凡例</c:v>
                </c:pt>
              </c:strCache>
            </c:strRef>
          </c:cat>
          <c:val>
            <c:numRef>
              <c:f>問65年齢層!$V$34</c:f>
              <c:numCache>
                <c:formatCode>General</c:formatCode>
                <c:ptCount val="1"/>
                <c:pt idx="0">
                  <c:v>1</c:v>
                </c:pt>
              </c:numCache>
            </c:numRef>
          </c:val>
          <c:extLst>
            <c:ext xmlns:c16="http://schemas.microsoft.com/office/drawing/2014/chart" uri="{C3380CC4-5D6E-409C-BE32-E72D297353CC}">
              <c16:uniqueId val="{00000007-FA21-458C-8D30-5CF6FE71CFD8}"/>
            </c:ext>
          </c:extLst>
        </c:ser>
        <c:ser>
          <c:idx val="3"/>
          <c:order val="3"/>
          <c:tx>
            <c:strRef>
              <c:f>問65年齢層!$W$35</c:f>
              <c:strCache>
                <c:ptCount val="1"/>
                <c:pt idx="0">
                  <c:v>見たことが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問65年齢層!$S$34</c:f>
              <c:strCache>
                <c:ptCount val="1"/>
                <c:pt idx="0">
                  <c:v>凡例</c:v>
                </c:pt>
              </c:strCache>
            </c:strRef>
          </c:cat>
          <c:val>
            <c:numRef>
              <c:f>問65年齢層!$W$34</c:f>
              <c:numCache>
                <c:formatCode>General</c:formatCode>
                <c:ptCount val="1"/>
                <c:pt idx="0">
                  <c:v>1</c:v>
                </c:pt>
              </c:numCache>
            </c:numRef>
          </c:val>
          <c:extLst>
            <c:ext xmlns:c16="http://schemas.microsoft.com/office/drawing/2014/chart" uri="{C3380CC4-5D6E-409C-BE32-E72D297353CC}">
              <c16:uniqueId val="{00000008-FA21-458C-8D30-5CF6FE71CFD8}"/>
            </c:ext>
          </c:extLst>
        </c:ser>
        <c:ser>
          <c:idx val="4"/>
          <c:order val="4"/>
          <c:tx>
            <c:strRef>
              <c:f>問65年齢層!$X$35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問65年齢層!$S$34</c:f>
              <c:strCache>
                <c:ptCount val="1"/>
                <c:pt idx="0">
                  <c:v>凡例</c:v>
                </c:pt>
              </c:strCache>
            </c:strRef>
          </c:cat>
          <c:val>
            <c:numRef>
              <c:f>問65年齢層!$X$34</c:f>
              <c:numCache>
                <c:formatCode>General</c:formatCode>
                <c:ptCount val="1"/>
                <c:pt idx="0">
                  <c:v>1</c:v>
                </c:pt>
              </c:numCache>
            </c:numRef>
          </c:val>
          <c:extLst>
            <c:ext xmlns:c16="http://schemas.microsoft.com/office/drawing/2014/chart" uri="{C3380CC4-5D6E-409C-BE32-E72D297353CC}">
              <c16:uniqueId val="{00000009-FA21-458C-8D30-5CF6FE71CFD8}"/>
            </c:ext>
          </c:extLst>
        </c:ser>
        <c:ser>
          <c:idx val="5"/>
          <c:order val="5"/>
          <c:tx>
            <c:strRef>
              <c:f>問65年齢層!$Y$35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問65年齢層!$S$34</c:f>
              <c:strCache>
                <c:ptCount val="1"/>
                <c:pt idx="0">
                  <c:v>凡例</c:v>
                </c:pt>
              </c:strCache>
            </c:strRef>
          </c:cat>
          <c:val>
            <c:numRef>
              <c:f>問65年齢層!$Y$34</c:f>
              <c:numCache>
                <c:formatCode>General</c:formatCode>
                <c:ptCount val="1"/>
                <c:pt idx="0">
                  <c:v>1</c:v>
                </c:pt>
              </c:numCache>
            </c:numRef>
          </c:val>
          <c:extLst>
            <c:ext xmlns:c16="http://schemas.microsoft.com/office/drawing/2014/chart" uri="{C3380CC4-5D6E-409C-BE32-E72D297353CC}">
              <c16:uniqueId val="{0000000A-FA21-458C-8D30-5CF6FE71CFD8}"/>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747202044200755"/>
          <c:w val="0.74127514184310905"/>
          <c:h val="0.79356684431144631"/>
        </c:manualLayout>
      </c:layout>
      <c:barChart>
        <c:barDir val="bar"/>
        <c:grouping val="percentStacked"/>
        <c:varyColors val="0"/>
        <c:ser>
          <c:idx val="0"/>
          <c:order val="0"/>
          <c:tx>
            <c:strRef>
              <c:f>問65年齢層!$T$65</c:f>
              <c:strCache>
                <c:ptCount val="1"/>
                <c:pt idx="0">
                  <c:v>よく聴く</c:v>
                </c:pt>
              </c:strCache>
            </c:strRef>
          </c:tx>
          <c:spPr>
            <a:solidFill>
              <a:schemeClr val="accent1"/>
            </a:solidFill>
            <a:ln w="9525">
              <a:solidFill>
                <a:schemeClr val="tx1"/>
              </a:solidFill>
            </a:ln>
            <a:effectLst/>
          </c:spPr>
          <c:invertIfNegative val="0"/>
          <c:dLbls>
            <c:dLbl>
              <c:idx val="0"/>
              <c:layout>
                <c:manualLayout>
                  <c:x val="2.8338646829613626E-3"/>
                  <c:y val="-4.21695622068097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C9-4553-82B3-A433E50DF245}"/>
                </c:ext>
              </c:extLst>
            </c:dLbl>
            <c:dLbl>
              <c:idx val="1"/>
              <c:layout>
                <c:manualLayout>
                  <c:x val="3.1515029802995937E-3"/>
                  <c:y val="2.0510136196004224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C9-4553-82B3-A433E50DF245}"/>
                </c:ext>
              </c:extLst>
            </c:dLbl>
            <c:dLbl>
              <c:idx val="2"/>
              <c:layout>
                <c:manualLayout>
                  <c:x val="-2.8338646829613886E-3"/>
                  <c:y val="-1.819913493445210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C9-4553-82B3-A433E50DF245}"/>
                </c:ext>
              </c:extLst>
            </c:dLbl>
            <c:dLbl>
              <c:idx val="3"/>
              <c:layout>
                <c:manualLayout>
                  <c:x val="0"/>
                  <c:y val="-3.648782116778870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5C9-4553-82B3-A433E50DF245}"/>
                </c:ext>
              </c:extLst>
            </c:dLbl>
            <c:dLbl>
              <c:idx val="4"/>
              <c:layout>
                <c:manualLayout>
                  <c:x val="-1.2542417320045409E-2"/>
                  <c:y val="1.3445631757074356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5C9-4553-82B3-A433E50DF245}"/>
                </c:ext>
              </c:extLst>
            </c:dLbl>
            <c:dLbl>
              <c:idx val="5"/>
              <c:layout>
                <c:manualLayout>
                  <c:x val="-2.833864682961388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F1-4306-B6AA-B17CDA7217F5}"/>
                </c:ext>
              </c:extLst>
            </c:dLbl>
            <c:dLbl>
              <c:idx val="6"/>
              <c:layout>
                <c:manualLayout>
                  <c:x val="-9.2067131353533241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5C9-4553-82B3-A433E50DF245}"/>
                </c:ext>
              </c:extLst>
            </c:dLbl>
            <c:dLbl>
              <c:idx val="8"/>
              <c:layout>
                <c:manualLayout>
                  <c:x val="-7.0846617074034977E-3"/>
                  <c:y val="1.4437137181118975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5C9-4553-82B3-A433E50DF24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6350">
                      <a:solidFill>
                        <a:schemeClr val="tx1"/>
                      </a:solidFill>
                    </a:ln>
                  </c:spPr>
                </c15:leaderLines>
              </c:ext>
            </c:extLst>
          </c:dLbls>
          <c:cat>
            <c:strRef>
              <c:f>問65年齢層!$S$66:$S$74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問65年齢層!$T$66:$T$74</c:f>
              <c:numCache>
                <c:formatCode>0.0</c:formatCode>
                <c:ptCount val="9"/>
                <c:pt idx="0">
                  <c:v>0</c:v>
                </c:pt>
                <c:pt idx="1">
                  <c:v>3.3333333333333335</c:v>
                </c:pt>
                <c:pt idx="2">
                  <c:v>4.8484848484848486</c:v>
                </c:pt>
                <c:pt idx="3">
                  <c:v>1.8867924528301887</c:v>
                </c:pt>
                <c:pt idx="4">
                  <c:v>3.3333333333333335</c:v>
                </c:pt>
                <c:pt idx="5">
                  <c:v>1.6</c:v>
                </c:pt>
                <c:pt idx="6">
                  <c:v>1.9417475728155338</c:v>
                </c:pt>
                <c:pt idx="7">
                  <c:v>1.7441860465116279</c:v>
                </c:pt>
                <c:pt idx="8">
                  <c:v>2.5906735751295336</c:v>
                </c:pt>
              </c:numCache>
            </c:numRef>
          </c:val>
          <c:extLst>
            <c:ext xmlns:c16="http://schemas.microsoft.com/office/drawing/2014/chart" uri="{C3380CC4-5D6E-409C-BE32-E72D297353CC}">
              <c16:uniqueId val="{00000000-E104-4FAF-A744-94BF9F68F9E3}"/>
            </c:ext>
          </c:extLst>
        </c:ser>
        <c:ser>
          <c:idx val="1"/>
          <c:order val="1"/>
          <c:tx>
            <c:strRef>
              <c:f>問65年齢層!$U$65</c:f>
              <c:strCache>
                <c:ptCount val="1"/>
                <c:pt idx="0">
                  <c:v>たまに聴く</c:v>
                </c:pt>
              </c:strCache>
            </c:strRef>
          </c:tx>
          <c:spPr>
            <a:solidFill>
              <a:schemeClr val="accent1">
                <a:lumMod val="60000"/>
                <a:lumOff val="40000"/>
              </a:schemeClr>
            </a:solidFill>
            <a:ln w="9525">
              <a:solidFill>
                <a:schemeClr val="tx1"/>
              </a:solidFill>
            </a:ln>
            <a:effectLst/>
          </c:spPr>
          <c:invertIfNegative val="0"/>
          <c:dLbls>
            <c:dLbl>
              <c:idx val="0"/>
              <c:layout>
                <c:manualLayout>
                  <c:x val="1.4169323414807203E-3"/>
                  <c:y val="-1.813991552712638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13-4E56-855B-E15661895E9C}"/>
                </c:ext>
              </c:extLst>
            </c:dLbl>
            <c:dLbl>
              <c:idx val="2"/>
              <c:layout>
                <c:manualLayout>
                  <c:x val="-5.6677293659227771E-3"/>
                  <c:y val="-1.813702677554881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C9-4553-82B3-A433E50DF245}"/>
                </c:ext>
              </c:extLst>
            </c:dLbl>
            <c:dLbl>
              <c:idx val="3"/>
              <c:layout>
                <c:manualLayout>
                  <c:x val="4.250797024442082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F1-4306-B6AA-B17CDA7217F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6350" cap="flat" cmpd="sng" algn="ctr">
                      <a:solidFill>
                        <a:schemeClr val="tx1"/>
                      </a:solidFill>
                      <a:round/>
                    </a:ln>
                    <a:effectLst/>
                  </c:spPr>
                </c15:leaderLines>
              </c:ext>
            </c:extLst>
          </c:dLbls>
          <c:cat>
            <c:strRef>
              <c:f>問65年齢層!$S$66:$S$74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問65年齢層!$U$66:$U$74</c:f>
              <c:numCache>
                <c:formatCode>0.0</c:formatCode>
                <c:ptCount val="9"/>
                <c:pt idx="0">
                  <c:v>6.666666666666667</c:v>
                </c:pt>
                <c:pt idx="1">
                  <c:v>11.111111111111111</c:v>
                </c:pt>
                <c:pt idx="2">
                  <c:v>15.757575757575756</c:v>
                </c:pt>
                <c:pt idx="3">
                  <c:v>24.056603773584907</c:v>
                </c:pt>
                <c:pt idx="4">
                  <c:v>17.407407407407408</c:v>
                </c:pt>
                <c:pt idx="5">
                  <c:v>20.8</c:v>
                </c:pt>
                <c:pt idx="6">
                  <c:v>18.446601941747574</c:v>
                </c:pt>
                <c:pt idx="7">
                  <c:v>13.372093023255813</c:v>
                </c:pt>
                <c:pt idx="8">
                  <c:v>9.3264248704663206</c:v>
                </c:pt>
              </c:numCache>
            </c:numRef>
          </c:val>
          <c:extLst>
            <c:ext xmlns:c16="http://schemas.microsoft.com/office/drawing/2014/chart" uri="{C3380CC4-5D6E-409C-BE32-E72D297353CC}">
              <c16:uniqueId val="{00000001-E104-4FAF-A744-94BF9F68F9E3}"/>
            </c:ext>
          </c:extLst>
        </c:ser>
        <c:ser>
          <c:idx val="2"/>
          <c:order val="2"/>
          <c:tx>
            <c:strRef>
              <c:f>問65年齢層!$V$65</c:f>
              <c:strCache>
                <c:ptCount val="1"/>
                <c:pt idx="0">
                  <c:v>ほとんど
聴かない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問65年齢層!$V$66:$V$74</c:f>
              <c:numCache>
                <c:formatCode>0.0</c:formatCode>
                <c:ptCount val="9"/>
                <c:pt idx="0">
                  <c:v>16.666666666666664</c:v>
                </c:pt>
                <c:pt idx="1">
                  <c:v>18.888888888888889</c:v>
                </c:pt>
                <c:pt idx="2">
                  <c:v>21.212121212121211</c:v>
                </c:pt>
                <c:pt idx="3">
                  <c:v>26.415094339622641</c:v>
                </c:pt>
                <c:pt idx="4">
                  <c:v>32.962962962962962</c:v>
                </c:pt>
                <c:pt idx="5">
                  <c:v>25.6</c:v>
                </c:pt>
                <c:pt idx="6">
                  <c:v>28.155339805825243</c:v>
                </c:pt>
                <c:pt idx="7">
                  <c:v>22.674418604651162</c:v>
                </c:pt>
                <c:pt idx="8">
                  <c:v>19.689119170984455</c:v>
                </c:pt>
              </c:numCache>
            </c:numRef>
          </c:val>
          <c:extLst>
            <c:ext xmlns:c16="http://schemas.microsoft.com/office/drawing/2014/chart" uri="{C3380CC4-5D6E-409C-BE32-E72D297353CC}">
              <c16:uniqueId val="{00000002-E104-4FAF-A744-94BF9F68F9E3}"/>
            </c:ext>
          </c:extLst>
        </c:ser>
        <c:ser>
          <c:idx val="3"/>
          <c:order val="3"/>
          <c:tx>
            <c:strRef>
              <c:f>問65年齢層!$W$65</c:f>
              <c:strCache>
                <c:ptCount val="1"/>
                <c:pt idx="0">
                  <c:v>聴いたことが
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問65年齢層!$W$66:$W$74</c:f>
              <c:numCache>
                <c:formatCode>0.0</c:formatCode>
                <c:ptCount val="9"/>
                <c:pt idx="0">
                  <c:v>33.333333333333329</c:v>
                </c:pt>
                <c:pt idx="1">
                  <c:v>31.111111111111111</c:v>
                </c:pt>
                <c:pt idx="2">
                  <c:v>25.454545454545453</c:v>
                </c:pt>
                <c:pt idx="3">
                  <c:v>27.358490566037734</c:v>
                </c:pt>
                <c:pt idx="4">
                  <c:v>27.777777777777779</c:v>
                </c:pt>
                <c:pt idx="5">
                  <c:v>32</c:v>
                </c:pt>
                <c:pt idx="6">
                  <c:v>28.155339805825243</c:v>
                </c:pt>
                <c:pt idx="7">
                  <c:v>31.395348837209301</c:v>
                </c:pt>
                <c:pt idx="8">
                  <c:v>34.715025906735754</c:v>
                </c:pt>
              </c:numCache>
            </c:numRef>
          </c:val>
          <c:extLst>
            <c:ext xmlns:c16="http://schemas.microsoft.com/office/drawing/2014/chart" uri="{C3380CC4-5D6E-409C-BE32-E72D297353CC}">
              <c16:uniqueId val="{00000003-E104-4FAF-A744-94BF9F68F9E3}"/>
            </c:ext>
          </c:extLst>
        </c:ser>
        <c:ser>
          <c:idx val="4"/>
          <c:order val="4"/>
          <c:tx>
            <c:strRef>
              <c:f>問65年齢層!$X$65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問65年齢層!$X$66:$X$74</c:f>
              <c:numCache>
                <c:formatCode>0.0</c:formatCode>
                <c:ptCount val="9"/>
                <c:pt idx="0">
                  <c:v>36.666666666666664</c:v>
                </c:pt>
                <c:pt idx="1">
                  <c:v>34.444444444444443</c:v>
                </c:pt>
                <c:pt idx="2">
                  <c:v>30.303030303030305</c:v>
                </c:pt>
                <c:pt idx="3">
                  <c:v>17.924528301886792</c:v>
                </c:pt>
                <c:pt idx="4">
                  <c:v>12.222222222222221</c:v>
                </c:pt>
                <c:pt idx="5">
                  <c:v>8.7999999999999989</c:v>
                </c:pt>
                <c:pt idx="6">
                  <c:v>11.650485436893204</c:v>
                </c:pt>
                <c:pt idx="7">
                  <c:v>13.953488372093023</c:v>
                </c:pt>
                <c:pt idx="8">
                  <c:v>10.880829015544041</c:v>
                </c:pt>
              </c:numCache>
            </c:numRef>
          </c:val>
          <c:extLst>
            <c:ext xmlns:c16="http://schemas.microsoft.com/office/drawing/2014/chart" uri="{C3380CC4-5D6E-409C-BE32-E72D297353CC}">
              <c16:uniqueId val="{00000004-E104-4FAF-A744-94BF9F68F9E3}"/>
            </c:ext>
          </c:extLst>
        </c:ser>
        <c:ser>
          <c:idx val="5"/>
          <c:order val="5"/>
          <c:tx>
            <c:strRef>
              <c:f>問65年齢層!$Y$65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F1-4306-B6AA-B17CDA7217F5}"/>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F1-4306-B6AA-B17CDA7217F5}"/>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F1-4306-B6AA-B17CDA7217F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問65年齢層!$S$66:$S$74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問65年齢層!$Y$66:$Y$74</c:f>
              <c:numCache>
                <c:formatCode>0.0</c:formatCode>
                <c:ptCount val="9"/>
                <c:pt idx="0">
                  <c:v>6.666666666666667</c:v>
                </c:pt>
                <c:pt idx="1">
                  <c:v>1.1111111111111112</c:v>
                </c:pt>
                <c:pt idx="2">
                  <c:v>2.4242424242424243</c:v>
                </c:pt>
                <c:pt idx="3">
                  <c:v>2.358490566037736</c:v>
                </c:pt>
                <c:pt idx="4">
                  <c:v>6.2962962962962958</c:v>
                </c:pt>
                <c:pt idx="5">
                  <c:v>11.200000000000001</c:v>
                </c:pt>
                <c:pt idx="6">
                  <c:v>11.650485436893204</c:v>
                </c:pt>
                <c:pt idx="7">
                  <c:v>16.86046511627907</c:v>
                </c:pt>
                <c:pt idx="8">
                  <c:v>22.797927461139896</c:v>
                </c:pt>
              </c:numCache>
            </c:numRef>
          </c:val>
          <c:extLst>
            <c:ext xmlns:c16="http://schemas.microsoft.com/office/drawing/2014/chart" uri="{C3380CC4-5D6E-409C-BE32-E72D297353CC}">
              <c16:uniqueId val="{00000005-E104-4FAF-A744-94BF9F68F9E3}"/>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5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36"/>
        </c:manualLayout>
      </c:layout>
      <c:barChart>
        <c:barDir val="bar"/>
        <c:grouping val="percentStacked"/>
        <c:varyColors val="0"/>
        <c:ser>
          <c:idx val="0"/>
          <c:order val="0"/>
          <c:tx>
            <c:strRef>
              <c:f>問65年齢層!$T$65</c:f>
              <c:strCache>
                <c:ptCount val="1"/>
                <c:pt idx="0">
                  <c:v>よく聴く</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89E9-40F3-88FC-A89CD924780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89E9-40F3-88FC-A89CD924780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問65年齢層!$S$64</c:f>
              <c:strCache>
                <c:ptCount val="1"/>
                <c:pt idx="0">
                  <c:v>凡例</c:v>
                </c:pt>
              </c:strCache>
            </c:strRef>
          </c:cat>
          <c:val>
            <c:numRef>
              <c:f>問65年齢層!$T$64</c:f>
              <c:numCache>
                <c:formatCode>General</c:formatCode>
                <c:ptCount val="1"/>
                <c:pt idx="0">
                  <c:v>1</c:v>
                </c:pt>
              </c:numCache>
            </c:numRef>
          </c:val>
          <c:extLst>
            <c:ext xmlns:c16="http://schemas.microsoft.com/office/drawing/2014/chart" uri="{C3380CC4-5D6E-409C-BE32-E72D297353CC}">
              <c16:uniqueId val="{00000002-89E9-40F3-88FC-A89CD9247807}"/>
            </c:ext>
          </c:extLst>
        </c:ser>
        <c:ser>
          <c:idx val="1"/>
          <c:order val="1"/>
          <c:tx>
            <c:strRef>
              <c:f>問65年齢層!$U$65</c:f>
              <c:strCache>
                <c:ptCount val="1"/>
                <c:pt idx="0">
                  <c:v>たまに聴く</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89E9-40F3-88FC-A89CD924780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問65年齢層!$S$64</c:f>
              <c:strCache>
                <c:ptCount val="1"/>
                <c:pt idx="0">
                  <c:v>凡例</c:v>
                </c:pt>
              </c:strCache>
            </c:strRef>
          </c:cat>
          <c:val>
            <c:numRef>
              <c:f>問65年齢層!$U$64</c:f>
              <c:numCache>
                <c:formatCode>General</c:formatCode>
                <c:ptCount val="1"/>
                <c:pt idx="0">
                  <c:v>1</c:v>
                </c:pt>
              </c:numCache>
            </c:numRef>
          </c:val>
          <c:extLst>
            <c:ext xmlns:c16="http://schemas.microsoft.com/office/drawing/2014/chart" uri="{C3380CC4-5D6E-409C-BE32-E72D297353CC}">
              <c16:uniqueId val="{00000004-89E9-40F3-88FC-A89CD9247807}"/>
            </c:ext>
          </c:extLst>
        </c:ser>
        <c:ser>
          <c:idx val="2"/>
          <c:order val="2"/>
          <c:tx>
            <c:strRef>
              <c:f>問65年齢層!$V$65</c:f>
              <c:strCache>
                <c:ptCount val="1"/>
                <c:pt idx="0">
                  <c:v>ほとんど
聴かない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89E9-40F3-88FC-A89CD924780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問65年齢層!$S$64</c:f>
              <c:strCache>
                <c:ptCount val="1"/>
                <c:pt idx="0">
                  <c:v>凡例</c:v>
                </c:pt>
              </c:strCache>
            </c:strRef>
          </c:cat>
          <c:val>
            <c:numRef>
              <c:f>問65年齢層!$V$64</c:f>
              <c:numCache>
                <c:formatCode>General</c:formatCode>
                <c:ptCount val="1"/>
                <c:pt idx="0">
                  <c:v>1</c:v>
                </c:pt>
              </c:numCache>
            </c:numRef>
          </c:val>
          <c:extLst>
            <c:ext xmlns:c16="http://schemas.microsoft.com/office/drawing/2014/chart" uri="{C3380CC4-5D6E-409C-BE32-E72D297353CC}">
              <c16:uniqueId val="{00000007-89E9-40F3-88FC-A89CD9247807}"/>
            </c:ext>
          </c:extLst>
        </c:ser>
        <c:ser>
          <c:idx val="3"/>
          <c:order val="3"/>
          <c:tx>
            <c:strRef>
              <c:f>問65年齢層!$W$65</c:f>
              <c:strCache>
                <c:ptCount val="1"/>
                <c:pt idx="0">
                  <c:v>聴いたことが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問65年齢層!$S$64</c:f>
              <c:strCache>
                <c:ptCount val="1"/>
                <c:pt idx="0">
                  <c:v>凡例</c:v>
                </c:pt>
              </c:strCache>
            </c:strRef>
          </c:cat>
          <c:val>
            <c:numRef>
              <c:f>問65年齢層!$W$64</c:f>
              <c:numCache>
                <c:formatCode>General</c:formatCode>
                <c:ptCount val="1"/>
                <c:pt idx="0">
                  <c:v>1</c:v>
                </c:pt>
              </c:numCache>
            </c:numRef>
          </c:val>
          <c:extLst>
            <c:ext xmlns:c16="http://schemas.microsoft.com/office/drawing/2014/chart" uri="{C3380CC4-5D6E-409C-BE32-E72D297353CC}">
              <c16:uniqueId val="{00000008-89E9-40F3-88FC-A89CD9247807}"/>
            </c:ext>
          </c:extLst>
        </c:ser>
        <c:ser>
          <c:idx val="4"/>
          <c:order val="4"/>
          <c:tx>
            <c:strRef>
              <c:f>問65年齢層!$X$65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問65年齢層!$S$64</c:f>
              <c:strCache>
                <c:ptCount val="1"/>
                <c:pt idx="0">
                  <c:v>凡例</c:v>
                </c:pt>
              </c:strCache>
            </c:strRef>
          </c:cat>
          <c:val>
            <c:numRef>
              <c:f>問65年齢層!$X$64</c:f>
              <c:numCache>
                <c:formatCode>General</c:formatCode>
                <c:ptCount val="1"/>
                <c:pt idx="0">
                  <c:v>1</c:v>
                </c:pt>
              </c:numCache>
            </c:numRef>
          </c:val>
          <c:extLst>
            <c:ext xmlns:c16="http://schemas.microsoft.com/office/drawing/2014/chart" uri="{C3380CC4-5D6E-409C-BE32-E72D297353CC}">
              <c16:uniqueId val="{00000009-89E9-40F3-88FC-A89CD9247807}"/>
            </c:ext>
          </c:extLst>
        </c:ser>
        <c:ser>
          <c:idx val="5"/>
          <c:order val="5"/>
          <c:tx>
            <c:strRef>
              <c:f>問65年齢層!$Y$65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問65年齢層!$S$64</c:f>
              <c:strCache>
                <c:ptCount val="1"/>
                <c:pt idx="0">
                  <c:v>凡例</c:v>
                </c:pt>
              </c:strCache>
            </c:strRef>
          </c:cat>
          <c:val>
            <c:numRef>
              <c:f>問65年齢層!$Y$64</c:f>
              <c:numCache>
                <c:formatCode>General</c:formatCode>
                <c:ptCount val="1"/>
                <c:pt idx="0">
                  <c:v>1</c:v>
                </c:pt>
              </c:numCache>
            </c:numRef>
          </c:val>
          <c:extLst>
            <c:ext xmlns:c16="http://schemas.microsoft.com/office/drawing/2014/chart" uri="{C3380CC4-5D6E-409C-BE32-E72D297353CC}">
              <c16:uniqueId val="{0000000A-89E9-40F3-88FC-A89CD924780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747202044200755"/>
          <c:w val="0.74127514184310905"/>
          <c:h val="0.79356684431144631"/>
        </c:manualLayout>
      </c:layout>
      <c:barChart>
        <c:barDir val="bar"/>
        <c:grouping val="percentStacked"/>
        <c:varyColors val="0"/>
        <c:ser>
          <c:idx val="0"/>
          <c:order val="0"/>
          <c:tx>
            <c:strRef>
              <c:f>問65年齢層!$T$95</c:f>
              <c:strCache>
                <c:ptCount val="1"/>
                <c:pt idx="0">
                  <c:v>よく見る</c:v>
                </c:pt>
              </c:strCache>
            </c:strRef>
          </c:tx>
          <c:spPr>
            <a:solidFill>
              <a:schemeClr val="accent1"/>
            </a:solidFill>
            <a:ln w="9525">
              <a:solidFill>
                <a:schemeClr val="tx1"/>
              </a:solidFill>
            </a:ln>
            <a:effectLst/>
          </c:spPr>
          <c:invertIfNegative val="0"/>
          <c:dLbls>
            <c:dLbl>
              <c:idx val="0"/>
              <c:layout>
                <c:manualLayout>
                  <c:x val="-1.4169323414806943E-3"/>
                  <c:y val="-1.37519018818191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CF-44FB-BAA1-6707A7F2E3BE}"/>
                </c:ext>
              </c:extLst>
            </c:dLbl>
            <c:dLbl>
              <c:idx val="2"/>
              <c:layout>
                <c:manualLayout>
                  <c:x val="-4.2507970244420826E-3"/>
                  <c:y val="2.8874274335346688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7F-447D-976F-2B934771412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問65年齢層!$S$96:$S$104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問65年齢層!$T$96:$T$104</c:f>
              <c:numCache>
                <c:formatCode>0.0</c:formatCode>
                <c:ptCount val="9"/>
                <c:pt idx="0">
                  <c:v>3.3333333333333335</c:v>
                </c:pt>
                <c:pt idx="1">
                  <c:v>3.3333333333333335</c:v>
                </c:pt>
                <c:pt idx="2">
                  <c:v>1.8181818181818181</c:v>
                </c:pt>
                <c:pt idx="3">
                  <c:v>4.2452830188679247</c:v>
                </c:pt>
                <c:pt idx="4">
                  <c:v>6.2962962962962958</c:v>
                </c:pt>
                <c:pt idx="5">
                  <c:v>12</c:v>
                </c:pt>
                <c:pt idx="6">
                  <c:v>6.7961165048543686</c:v>
                </c:pt>
                <c:pt idx="7">
                  <c:v>11.046511627906977</c:v>
                </c:pt>
                <c:pt idx="8">
                  <c:v>4.6632124352331603</c:v>
                </c:pt>
              </c:numCache>
            </c:numRef>
          </c:val>
          <c:extLst>
            <c:ext xmlns:c16="http://schemas.microsoft.com/office/drawing/2014/chart" uri="{C3380CC4-5D6E-409C-BE32-E72D297353CC}">
              <c16:uniqueId val="{00000000-4AB8-4E71-93C7-D33505626F1B}"/>
            </c:ext>
          </c:extLst>
        </c:ser>
        <c:ser>
          <c:idx val="1"/>
          <c:order val="1"/>
          <c:tx>
            <c:strRef>
              <c:f>問65年齢層!$U$95</c:f>
              <c:strCache>
                <c:ptCount val="1"/>
                <c:pt idx="0">
                  <c:v>たまに見る</c:v>
                </c:pt>
              </c:strCache>
            </c:strRef>
          </c:tx>
          <c:spPr>
            <a:solidFill>
              <a:schemeClr val="accent1">
                <a:lumMod val="60000"/>
                <a:lumOff val="40000"/>
              </a:schemeClr>
            </a:solidFill>
            <a:ln w="9525">
              <a:solidFill>
                <a:schemeClr val="tx1"/>
              </a:solidFill>
            </a:ln>
            <a:effectLst/>
          </c:spPr>
          <c:invertIfNegative val="0"/>
          <c:dLbls>
            <c:dLbl>
              <c:idx val="0"/>
              <c:layout>
                <c:manualLayout>
                  <c:x val="-2.5976792841018477E-17"/>
                  <c:y val="-4.5858497970507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D5-4D7D-9FB6-8802A689E08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問65年齢層!$U$96:$U$104</c:f>
              <c:numCache>
                <c:formatCode>0.0</c:formatCode>
                <c:ptCount val="9"/>
                <c:pt idx="0">
                  <c:v>0</c:v>
                </c:pt>
                <c:pt idx="1">
                  <c:v>8.8888888888888893</c:v>
                </c:pt>
                <c:pt idx="2">
                  <c:v>9.0909090909090917</c:v>
                </c:pt>
                <c:pt idx="3">
                  <c:v>12.735849056603774</c:v>
                </c:pt>
                <c:pt idx="4">
                  <c:v>12.962962962962962</c:v>
                </c:pt>
                <c:pt idx="5">
                  <c:v>16</c:v>
                </c:pt>
                <c:pt idx="6">
                  <c:v>24.271844660194176</c:v>
                </c:pt>
                <c:pt idx="7">
                  <c:v>23.255813953488371</c:v>
                </c:pt>
                <c:pt idx="8">
                  <c:v>18.652849740932641</c:v>
                </c:pt>
              </c:numCache>
            </c:numRef>
          </c:val>
          <c:extLst>
            <c:ext xmlns:c16="http://schemas.microsoft.com/office/drawing/2014/chart" uri="{C3380CC4-5D6E-409C-BE32-E72D297353CC}">
              <c16:uniqueId val="{00000001-4AB8-4E71-93C7-D33505626F1B}"/>
            </c:ext>
          </c:extLst>
        </c:ser>
        <c:ser>
          <c:idx val="2"/>
          <c:order val="2"/>
          <c:tx>
            <c:strRef>
              <c:f>問65年齢層!$V$95</c:f>
              <c:strCache>
                <c:ptCount val="1"/>
                <c:pt idx="0">
                  <c:v>ほとんど
見ない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問65年齢層!$V$96:$V$104</c:f>
              <c:numCache>
                <c:formatCode>0.0</c:formatCode>
                <c:ptCount val="9"/>
                <c:pt idx="0">
                  <c:v>23.333333333333332</c:v>
                </c:pt>
                <c:pt idx="1">
                  <c:v>17.777777777777779</c:v>
                </c:pt>
                <c:pt idx="2">
                  <c:v>24.848484848484848</c:v>
                </c:pt>
                <c:pt idx="3">
                  <c:v>25.471698113207548</c:v>
                </c:pt>
                <c:pt idx="4">
                  <c:v>33.333333333333329</c:v>
                </c:pt>
                <c:pt idx="5">
                  <c:v>29.599999999999998</c:v>
                </c:pt>
                <c:pt idx="6">
                  <c:v>25.242718446601941</c:v>
                </c:pt>
                <c:pt idx="7">
                  <c:v>22.093023255813954</c:v>
                </c:pt>
                <c:pt idx="8">
                  <c:v>20.725388601036268</c:v>
                </c:pt>
              </c:numCache>
            </c:numRef>
          </c:val>
          <c:extLst>
            <c:ext xmlns:c16="http://schemas.microsoft.com/office/drawing/2014/chart" uri="{C3380CC4-5D6E-409C-BE32-E72D297353CC}">
              <c16:uniqueId val="{00000002-4AB8-4E71-93C7-D33505626F1B}"/>
            </c:ext>
          </c:extLst>
        </c:ser>
        <c:ser>
          <c:idx val="3"/>
          <c:order val="3"/>
          <c:tx>
            <c:strRef>
              <c:f>問65年齢層!$W$95</c:f>
              <c:strCache>
                <c:ptCount val="1"/>
                <c:pt idx="0">
                  <c:v>見たことが
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問65年齢層!$W$96:$W$104</c:f>
              <c:numCache>
                <c:formatCode>0.0</c:formatCode>
                <c:ptCount val="9"/>
                <c:pt idx="0">
                  <c:v>36.666666666666664</c:v>
                </c:pt>
                <c:pt idx="1">
                  <c:v>37.777777777777779</c:v>
                </c:pt>
                <c:pt idx="2">
                  <c:v>35.757575757575758</c:v>
                </c:pt>
                <c:pt idx="3">
                  <c:v>36.79245283018868</c:v>
                </c:pt>
                <c:pt idx="4">
                  <c:v>32.962962962962962</c:v>
                </c:pt>
                <c:pt idx="5">
                  <c:v>28.799999999999997</c:v>
                </c:pt>
                <c:pt idx="6">
                  <c:v>23.300970873786408</c:v>
                </c:pt>
                <c:pt idx="7">
                  <c:v>29.651162790697676</c:v>
                </c:pt>
                <c:pt idx="8">
                  <c:v>30.569948186528496</c:v>
                </c:pt>
              </c:numCache>
            </c:numRef>
          </c:val>
          <c:extLst>
            <c:ext xmlns:c16="http://schemas.microsoft.com/office/drawing/2014/chart" uri="{C3380CC4-5D6E-409C-BE32-E72D297353CC}">
              <c16:uniqueId val="{00000003-4AB8-4E71-93C7-D33505626F1B}"/>
            </c:ext>
          </c:extLst>
        </c:ser>
        <c:ser>
          <c:idx val="4"/>
          <c:order val="4"/>
          <c:tx>
            <c:strRef>
              <c:f>問65年齢層!$X$95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問65年齢層!$X$96:$X$104</c:f>
              <c:numCache>
                <c:formatCode>0.0</c:formatCode>
                <c:ptCount val="9"/>
                <c:pt idx="0">
                  <c:v>33.333333333333329</c:v>
                </c:pt>
                <c:pt idx="1">
                  <c:v>30</c:v>
                </c:pt>
                <c:pt idx="2">
                  <c:v>27.27272727272727</c:v>
                </c:pt>
                <c:pt idx="3">
                  <c:v>19.811320754716981</c:v>
                </c:pt>
                <c:pt idx="4">
                  <c:v>11.481481481481481</c:v>
                </c:pt>
                <c:pt idx="5">
                  <c:v>10.4</c:v>
                </c:pt>
                <c:pt idx="6">
                  <c:v>13.592233009708737</c:v>
                </c:pt>
                <c:pt idx="7">
                  <c:v>7.5581395348837201</c:v>
                </c:pt>
                <c:pt idx="8">
                  <c:v>12.953367875647666</c:v>
                </c:pt>
              </c:numCache>
            </c:numRef>
          </c:val>
          <c:extLst>
            <c:ext xmlns:c16="http://schemas.microsoft.com/office/drawing/2014/chart" uri="{C3380CC4-5D6E-409C-BE32-E72D297353CC}">
              <c16:uniqueId val="{00000004-4AB8-4E71-93C7-D33505626F1B}"/>
            </c:ext>
          </c:extLst>
        </c:ser>
        <c:ser>
          <c:idx val="5"/>
          <c:order val="5"/>
          <c:tx>
            <c:strRef>
              <c:f>問65年齢層!$Y$95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7F-447D-976F-2B9347714126}"/>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7F-447D-976F-2B9347714126}"/>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7F-447D-976F-2B9347714126}"/>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問65年齢層!$S$96:$S$104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問65年齢層!$Y$96:$Y$104</c:f>
              <c:numCache>
                <c:formatCode>0.0</c:formatCode>
                <c:ptCount val="9"/>
                <c:pt idx="0">
                  <c:v>3.3333333333333335</c:v>
                </c:pt>
                <c:pt idx="1">
                  <c:v>2.2222222222222223</c:v>
                </c:pt>
                <c:pt idx="2">
                  <c:v>1.2121212121212122</c:v>
                </c:pt>
                <c:pt idx="3">
                  <c:v>0.94339622641509435</c:v>
                </c:pt>
                <c:pt idx="4">
                  <c:v>2.9629629629629632</c:v>
                </c:pt>
                <c:pt idx="5">
                  <c:v>3.2</c:v>
                </c:pt>
                <c:pt idx="6">
                  <c:v>6.7961165048543686</c:v>
                </c:pt>
                <c:pt idx="7">
                  <c:v>6.395348837209303</c:v>
                </c:pt>
                <c:pt idx="8">
                  <c:v>12.435233160621761</c:v>
                </c:pt>
              </c:numCache>
            </c:numRef>
          </c:val>
          <c:extLst>
            <c:ext xmlns:c16="http://schemas.microsoft.com/office/drawing/2014/chart" uri="{C3380CC4-5D6E-409C-BE32-E72D297353CC}">
              <c16:uniqueId val="{00000005-4AB8-4E71-93C7-D33505626F1B}"/>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25"/>
        </c:manualLayout>
      </c:layout>
      <c:barChart>
        <c:barDir val="bar"/>
        <c:grouping val="percentStacked"/>
        <c:varyColors val="0"/>
        <c:ser>
          <c:idx val="0"/>
          <c:order val="0"/>
          <c:tx>
            <c:strRef>
              <c:f>問65年齢層!$T$95</c:f>
              <c:strCache>
                <c:ptCount val="1"/>
                <c:pt idx="0">
                  <c:v>よく見る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FBD-4468-AFC2-057C833E99B7}"/>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FBD-4468-AFC2-057C833E99B7}"/>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問65年齢層!$S$94</c:f>
              <c:strCache>
                <c:ptCount val="1"/>
                <c:pt idx="0">
                  <c:v>凡例</c:v>
                </c:pt>
              </c:strCache>
            </c:strRef>
          </c:cat>
          <c:val>
            <c:numRef>
              <c:f>問65年齢層!$T$94</c:f>
              <c:numCache>
                <c:formatCode>General</c:formatCode>
                <c:ptCount val="1"/>
                <c:pt idx="0">
                  <c:v>1</c:v>
                </c:pt>
              </c:numCache>
            </c:numRef>
          </c:val>
          <c:extLst>
            <c:ext xmlns:c16="http://schemas.microsoft.com/office/drawing/2014/chart" uri="{C3380CC4-5D6E-409C-BE32-E72D297353CC}">
              <c16:uniqueId val="{00000002-3FBD-4468-AFC2-057C833E99B7}"/>
            </c:ext>
          </c:extLst>
        </c:ser>
        <c:ser>
          <c:idx val="1"/>
          <c:order val="1"/>
          <c:tx>
            <c:strRef>
              <c:f>問65年齢層!$U$95</c:f>
              <c:strCache>
                <c:ptCount val="1"/>
                <c:pt idx="0">
                  <c:v>たまに見る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FBD-4468-AFC2-057C833E99B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問65年齢層!$S$94</c:f>
              <c:strCache>
                <c:ptCount val="1"/>
                <c:pt idx="0">
                  <c:v>凡例</c:v>
                </c:pt>
              </c:strCache>
            </c:strRef>
          </c:cat>
          <c:val>
            <c:numRef>
              <c:f>問65年齢層!$U$94</c:f>
              <c:numCache>
                <c:formatCode>General</c:formatCode>
                <c:ptCount val="1"/>
                <c:pt idx="0">
                  <c:v>1</c:v>
                </c:pt>
              </c:numCache>
            </c:numRef>
          </c:val>
          <c:extLst>
            <c:ext xmlns:c16="http://schemas.microsoft.com/office/drawing/2014/chart" uri="{C3380CC4-5D6E-409C-BE32-E72D297353CC}">
              <c16:uniqueId val="{00000004-3FBD-4468-AFC2-057C833E99B7}"/>
            </c:ext>
          </c:extLst>
        </c:ser>
        <c:ser>
          <c:idx val="2"/>
          <c:order val="2"/>
          <c:tx>
            <c:strRef>
              <c:f>問65年齢層!$V$95</c:f>
              <c:strCache>
                <c:ptCount val="1"/>
                <c:pt idx="0">
                  <c:v>ほとんど
見ない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3FBD-4468-AFC2-057C833E99B7}"/>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問65年齢層!$S$94</c:f>
              <c:strCache>
                <c:ptCount val="1"/>
                <c:pt idx="0">
                  <c:v>凡例</c:v>
                </c:pt>
              </c:strCache>
            </c:strRef>
          </c:cat>
          <c:val>
            <c:numRef>
              <c:f>問65年齢層!$V$94</c:f>
              <c:numCache>
                <c:formatCode>General</c:formatCode>
                <c:ptCount val="1"/>
                <c:pt idx="0">
                  <c:v>1</c:v>
                </c:pt>
              </c:numCache>
            </c:numRef>
          </c:val>
          <c:extLst>
            <c:ext xmlns:c16="http://schemas.microsoft.com/office/drawing/2014/chart" uri="{C3380CC4-5D6E-409C-BE32-E72D297353CC}">
              <c16:uniqueId val="{00000007-3FBD-4468-AFC2-057C833E99B7}"/>
            </c:ext>
          </c:extLst>
        </c:ser>
        <c:ser>
          <c:idx val="3"/>
          <c:order val="3"/>
          <c:tx>
            <c:strRef>
              <c:f>問65年齢層!$W$95</c:f>
              <c:strCache>
                <c:ptCount val="1"/>
                <c:pt idx="0">
                  <c:v>見たことが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問65年齢層!$S$94</c:f>
              <c:strCache>
                <c:ptCount val="1"/>
                <c:pt idx="0">
                  <c:v>凡例</c:v>
                </c:pt>
              </c:strCache>
            </c:strRef>
          </c:cat>
          <c:val>
            <c:numRef>
              <c:f>問65年齢層!$W$94</c:f>
              <c:numCache>
                <c:formatCode>General</c:formatCode>
                <c:ptCount val="1"/>
                <c:pt idx="0">
                  <c:v>1</c:v>
                </c:pt>
              </c:numCache>
            </c:numRef>
          </c:val>
          <c:extLst>
            <c:ext xmlns:c16="http://schemas.microsoft.com/office/drawing/2014/chart" uri="{C3380CC4-5D6E-409C-BE32-E72D297353CC}">
              <c16:uniqueId val="{00000008-3FBD-4468-AFC2-057C833E99B7}"/>
            </c:ext>
          </c:extLst>
        </c:ser>
        <c:ser>
          <c:idx val="4"/>
          <c:order val="4"/>
          <c:tx>
            <c:strRef>
              <c:f>問65年齢層!$X$95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問65年齢層!$S$94</c:f>
              <c:strCache>
                <c:ptCount val="1"/>
                <c:pt idx="0">
                  <c:v>凡例</c:v>
                </c:pt>
              </c:strCache>
            </c:strRef>
          </c:cat>
          <c:val>
            <c:numRef>
              <c:f>問65年齢層!$X$94</c:f>
              <c:numCache>
                <c:formatCode>General</c:formatCode>
                <c:ptCount val="1"/>
                <c:pt idx="0">
                  <c:v>1</c:v>
                </c:pt>
              </c:numCache>
            </c:numRef>
          </c:val>
          <c:extLst>
            <c:ext xmlns:c16="http://schemas.microsoft.com/office/drawing/2014/chart" uri="{C3380CC4-5D6E-409C-BE32-E72D297353CC}">
              <c16:uniqueId val="{00000009-3FBD-4468-AFC2-057C833E99B7}"/>
            </c:ext>
          </c:extLst>
        </c:ser>
        <c:ser>
          <c:idx val="5"/>
          <c:order val="5"/>
          <c:tx>
            <c:strRef>
              <c:f>問65年齢層!$Y$95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問65年齢層!$S$94</c:f>
              <c:strCache>
                <c:ptCount val="1"/>
                <c:pt idx="0">
                  <c:v>凡例</c:v>
                </c:pt>
              </c:strCache>
            </c:strRef>
          </c:cat>
          <c:val>
            <c:numRef>
              <c:f>問65年齢層!$Y$94</c:f>
              <c:numCache>
                <c:formatCode>General</c:formatCode>
                <c:ptCount val="1"/>
                <c:pt idx="0">
                  <c:v>1</c:v>
                </c:pt>
              </c:numCache>
            </c:numRef>
          </c:val>
          <c:extLst>
            <c:ext xmlns:c16="http://schemas.microsoft.com/office/drawing/2014/chart" uri="{C3380CC4-5D6E-409C-BE32-E72D297353CC}">
              <c16:uniqueId val="{0000000A-3FBD-4468-AFC2-057C833E99B7}"/>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747202044200755"/>
          <c:w val="0.74127514184310905"/>
          <c:h val="0.79356684431144631"/>
        </c:manualLayout>
      </c:layout>
      <c:barChart>
        <c:barDir val="bar"/>
        <c:grouping val="percentStacked"/>
        <c:varyColors val="0"/>
        <c:ser>
          <c:idx val="0"/>
          <c:order val="0"/>
          <c:tx>
            <c:strRef>
              <c:f>問65年齢層!$T$125</c:f>
              <c:strCache>
                <c:ptCount val="1"/>
                <c:pt idx="0">
                  <c:v>よく見る</c:v>
                </c:pt>
              </c:strCache>
            </c:strRef>
          </c:tx>
          <c:spPr>
            <a:solidFill>
              <a:schemeClr val="accent1"/>
            </a:solidFill>
            <a:ln w="9525">
              <a:solidFill>
                <a:schemeClr val="tx1"/>
              </a:solidFill>
            </a:ln>
            <a:effectLst/>
          </c:spPr>
          <c:invertIfNegative val="0"/>
          <c:dLbls>
            <c:dLbl>
              <c:idx val="0"/>
              <c:layout>
                <c:manualLayout>
                  <c:x val="-4.2507970244421087E-3"/>
                  <c:y val="-4.40038166015816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1B-4A4F-A8EC-8EAB7302F287}"/>
                </c:ext>
              </c:extLst>
            </c:dLbl>
            <c:dLbl>
              <c:idx val="3"/>
              <c:layout>
                <c:manualLayout>
                  <c:x val="-2.8338646829613886E-3"/>
                  <c:y val="1.854867387525735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39-4D56-AB4C-6744D3493BE4}"/>
                </c:ext>
              </c:extLst>
            </c:dLbl>
            <c:dLbl>
              <c:idx val="4"/>
              <c:layout>
                <c:manualLayout>
                  <c:x val="-2.8338646829614146E-3"/>
                  <c:y val="1.3445631757074356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1B-4A4F-A8EC-8EAB7302F287}"/>
                </c:ext>
              </c:extLst>
            </c:dLbl>
            <c:dLbl>
              <c:idx val="5"/>
              <c:layout>
                <c:manualLayout>
                  <c:x val="-4.2507970244421087E-3"/>
                  <c:y val="-4.40041053443250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2B-4D44-94D1-C64CB971B5AB}"/>
                </c:ext>
              </c:extLst>
            </c:dLbl>
            <c:dLbl>
              <c:idx val="6"/>
              <c:layout>
                <c:manualLayout>
                  <c:x val="-1.1335458731845554E-2"/>
                  <c:y val="-4.40041053443250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2B-4D44-94D1-C64CB971B5AB}"/>
                </c:ext>
              </c:extLst>
            </c:dLbl>
            <c:dLbl>
              <c:idx val="7"/>
              <c:layout>
                <c:manualLayout>
                  <c:x val="-8.5015940488841653E-3"/>
                  <c:y val="-4.400396097295332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1B-4A4F-A8EC-8EAB7302F287}"/>
                </c:ext>
              </c:extLst>
            </c:dLbl>
            <c:dLbl>
              <c:idx val="8"/>
              <c:layout>
                <c:manualLayout>
                  <c:x val="-4.2507970244421087E-3"/>
                  <c:y val="-4.40042497156966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2B-4D44-94D1-C64CB971B5AB}"/>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問65年齢層!$S$126:$S$134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問65年齢層!$T$126:$T$134</c:f>
              <c:numCache>
                <c:formatCode>0.0</c:formatCode>
                <c:ptCount val="9"/>
                <c:pt idx="0">
                  <c:v>0</c:v>
                </c:pt>
                <c:pt idx="1">
                  <c:v>2.2222222222222223</c:v>
                </c:pt>
                <c:pt idx="2">
                  <c:v>1.2121212121212122</c:v>
                </c:pt>
                <c:pt idx="3">
                  <c:v>1.4150943396226416</c:v>
                </c:pt>
                <c:pt idx="4">
                  <c:v>1.1111111111111112</c:v>
                </c:pt>
                <c:pt idx="5">
                  <c:v>0.8</c:v>
                </c:pt>
                <c:pt idx="6">
                  <c:v>0.97087378640776689</c:v>
                </c:pt>
                <c:pt idx="7">
                  <c:v>0</c:v>
                </c:pt>
                <c:pt idx="8">
                  <c:v>0</c:v>
                </c:pt>
              </c:numCache>
            </c:numRef>
          </c:val>
          <c:extLst>
            <c:ext xmlns:c16="http://schemas.microsoft.com/office/drawing/2014/chart" uri="{C3380CC4-5D6E-409C-BE32-E72D297353CC}">
              <c16:uniqueId val="{00000000-1BB2-42C0-8271-E77C5C177417}"/>
            </c:ext>
          </c:extLst>
        </c:ser>
        <c:ser>
          <c:idx val="1"/>
          <c:order val="1"/>
          <c:tx>
            <c:strRef>
              <c:f>問65年齢層!$U$125</c:f>
              <c:strCache>
                <c:ptCount val="1"/>
                <c:pt idx="0">
                  <c:v>たまに見る</c:v>
                </c:pt>
              </c:strCache>
            </c:strRef>
          </c:tx>
          <c:spPr>
            <a:solidFill>
              <a:schemeClr val="accent1">
                <a:lumMod val="60000"/>
                <a:lumOff val="40000"/>
              </a:schemeClr>
            </a:solidFill>
            <a:ln w="9525">
              <a:solidFill>
                <a:schemeClr val="tx1"/>
              </a:solidFill>
            </a:ln>
            <a:effectLst/>
          </c:spPr>
          <c:invertIfNegative val="0"/>
          <c:dLbls>
            <c:dLbl>
              <c:idx val="5"/>
              <c:layout>
                <c:manualLayout>
                  <c:x val="4.2507970244420826E-3"/>
                  <c:y val="2.887427433534668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147-4F90-9010-61E8A086EC95}"/>
                </c:ext>
              </c:extLst>
            </c:dLbl>
            <c:dLbl>
              <c:idx val="6"/>
              <c:layout>
                <c:manualLayout>
                  <c:x val="1.180059187606860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147-4F90-9010-61E8A086EC95}"/>
                </c:ext>
              </c:extLst>
            </c:dLbl>
            <c:dLbl>
              <c:idx val="7"/>
              <c:layout>
                <c:manualLayout>
                  <c:x val="5.6677293659227511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2B-4D44-94D1-C64CB971B5AB}"/>
                </c:ext>
              </c:extLst>
            </c:dLbl>
            <c:dLbl>
              <c:idx val="8"/>
              <c:layout>
                <c:manualLayout>
                  <c:x val="9.2071594132561007E-3"/>
                  <c:y val="1.4437137181118975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47-4F90-9010-61E8A086EC9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問65年齢層!$U$126:$U$134</c:f>
              <c:numCache>
                <c:formatCode>0.0</c:formatCode>
                <c:ptCount val="9"/>
                <c:pt idx="0">
                  <c:v>3.3333333333333335</c:v>
                </c:pt>
                <c:pt idx="1">
                  <c:v>10</c:v>
                </c:pt>
                <c:pt idx="2">
                  <c:v>10.909090909090908</c:v>
                </c:pt>
                <c:pt idx="3">
                  <c:v>8.4905660377358494</c:v>
                </c:pt>
                <c:pt idx="4">
                  <c:v>7.0370370370370372</c:v>
                </c:pt>
                <c:pt idx="5">
                  <c:v>4</c:v>
                </c:pt>
                <c:pt idx="6">
                  <c:v>3.8834951456310676</c:v>
                </c:pt>
                <c:pt idx="7">
                  <c:v>1.7441860465116279</c:v>
                </c:pt>
                <c:pt idx="8">
                  <c:v>2.5906735751295336</c:v>
                </c:pt>
              </c:numCache>
            </c:numRef>
          </c:val>
          <c:extLst>
            <c:ext xmlns:c16="http://schemas.microsoft.com/office/drawing/2014/chart" uri="{C3380CC4-5D6E-409C-BE32-E72D297353CC}">
              <c16:uniqueId val="{00000001-1BB2-42C0-8271-E77C5C177417}"/>
            </c:ext>
          </c:extLst>
        </c:ser>
        <c:ser>
          <c:idx val="2"/>
          <c:order val="2"/>
          <c:tx>
            <c:strRef>
              <c:f>問65年齢層!$V$125</c:f>
              <c:strCache>
                <c:ptCount val="1"/>
                <c:pt idx="0">
                  <c:v>ほとんど
見ない</c:v>
                </c:pt>
              </c:strCache>
            </c:strRef>
          </c:tx>
          <c:spPr>
            <a:pattFill prst="smGrid">
              <a:fgClr>
                <a:srgbClr val="FF9999"/>
              </a:fgClr>
              <a:bgClr>
                <a:schemeClr val="bg1"/>
              </a:bgClr>
            </a:pattFill>
            <a:ln>
              <a:solidFill>
                <a:schemeClr val="tx1"/>
              </a:solidFill>
            </a:ln>
            <a:effectLst/>
          </c:spPr>
          <c:invertIfNegative val="0"/>
          <c:dLbls>
            <c:dLbl>
              <c:idx val="6"/>
              <c:layout>
                <c:manualLayout>
                  <c:x val="9.738453256573534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147-4F90-9010-61E8A086EC9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問65年齢層!$V$126:$V$134</c:f>
              <c:numCache>
                <c:formatCode>0.0</c:formatCode>
                <c:ptCount val="9"/>
                <c:pt idx="0">
                  <c:v>13.333333333333334</c:v>
                </c:pt>
                <c:pt idx="1">
                  <c:v>16.666666666666664</c:v>
                </c:pt>
                <c:pt idx="2">
                  <c:v>20.606060606060606</c:v>
                </c:pt>
                <c:pt idx="3">
                  <c:v>20.754716981132077</c:v>
                </c:pt>
                <c:pt idx="4">
                  <c:v>24.444444444444443</c:v>
                </c:pt>
                <c:pt idx="5">
                  <c:v>26.400000000000002</c:v>
                </c:pt>
                <c:pt idx="6">
                  <c:v>22.330097087378643</c:v>
                </c:pt>
                <c:pt idx="7">
                  <c:v>19.186046511627907</c:v>
                </c:pt>
                <c:pt idx="8">
                  <c:v>19.170984455958546</c:v>
                </c:pt>
              </c:numCache>
            </c:numRef>
          </c:val>
          <c:extLst>
            <c:ext xmlns:c16="http://schemas.microsoft.com/office/drawing/2014/chart" uri="{C3380CC4-5D6E-409C-BE32-E72D297353CC}">
              <c16:uniqueId val="{00000002-1BB2-42C0-8271-E77C5C177417}"/>
            </c:ext>
          </c:extLst>
        </c:ser>
        <c:ser>
          <c:idx val="3"/>
          <c:order val="3"/>
          <c:tx>
            <c:strRef>
              <c:f>問65年齢層!$W$125</c:f>
              <c:strCache>
                <c:ptCount val="1"/>
                <c:pt idx="0">
                  <c:v>見たことが
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問65年齢層!$W$126:$W$134</c:f>
              <c:numCache>
                <c:formatCode>0.0</c:formatCode>
                <c:ptCount val="9"/>
                <c:pt idx="0">
                  <c:v>36.666666666666664</c:v>
                </c:pt>
                <c:pt idx="1">
                  <c:v>35.555555555555557</c:v>
                </c:pt>
                <c:pt idx="2">
                  <c:v>30.303030303030305</c:v>
                </c:pt>
                <c:pt idx="3">
                  <c:v>42.924528301886795</c:v>
                </c:pt>
                <c:pt idx="4">
                  <c:v>37.777777777777779</c:v>
                </c:pt>
                <c:pt idx="5">
                  <c:v>40</c:v>
                </c:pt>
                <c:pt idx="6">
                  <c:v>35.922330097087382</c:v>
                </c:pt>
                <c:pt idx="7">
                  <c:v>44.186046511627907</c:v>
                </c:pt>
                <c:pt idx="8">
                  <c:v>37.823834196891191</c:v>
                </c:pt>
              </c:numCache>
            </c:numRef>
          </c:val>
          <c:extLst>
            <c:ext xmlns:c16="http://schemas.microsoft.com/office/drawing/2014/chart" uri="{C3380CC4-5D6E-409C-BE32-E72D297353CC}">
              <c16:uniqueId val="{00000003-1BB2-42C0-8271-E77C5C177417}"/>
            </c:ext>
          </c:extLst>
        </c:ser>
        <c:ser>
          <c:idx val="4"/>
          <c:order val="4"/>
          <c:tx>
            <c:strRef>
              <c:f>問65年齢層!$X$125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問65年齢層!$X$126:$X$134</c:f>
              <c:numCache>
                <c:formatCode>0.0</c:formatCode>
                <c:ptCount val="9"/>
                <c:pt idx="0">
                  <c:v>43.333333333333336</c:v>
                </c:pt>
                <c:pt idx="1">
                  <c:v>33.333333333333329</c:v>
                </c:pt>
                <c:pt idx="2">
                  <c:v>35.757575757575758</c:v>
                </c:pt>
                <c:pt idx="3">
                  <c:v>25</c:v>
                </c:pt>
                <c:pt idx="4">
                  <c:v>25.925925925925924</c:v>
                </c:pt>
                <c:pt idx="5">
                  <c:v>25.6</c:v>
                </c:pt>
                <c:pt idx="6">
                  <c:v>30.097087378640776</c:v>
                </c:pt>
                <c:pt idx="7">
                  <c:v>22.093023255813954</c:v>
                </c:pt>
                <c:pt idx="8">
                  <c:v>25.388601036269431</c:v>
                </c:pt>
              </c:numCache>
            </c:numRef>
          </c:val>
          <c:extLst>
            <c:ext xmlns:c16="http://schemas.microsoft.com/office/drawing/2014/chart" uri="{C3380CC4-5D6E-409C-BE32-E72D297353CC}">
              <c16:uniqueId val="{00000004-1BB2-42C0-8271-E77C5C177417}"/>
            </c:ext>
          </c:extLst>
        </c:ser>
        <c:ser>
          <c:idx val="5"/>
          <c:order val="5"/>
          <c:tx>
            <c:strRef>
              <c:f>問65年齢層!$Y$125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39-4D56-AB4C-6744D3493BE4}"/>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39-4D56-AB4C-6744D3493BE4}"/>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39-4D56-AB4C-6744D3493BE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問65年齢層!$S$126:$S$134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問65年齢層!$Y$126:$Y$134</c:f>
              <c:numCache>
                <c:formatCode>0.0</c:formatCode>
                <c:ptCount val="9"/>
                <c:pt idx="0">
                  <c:v>3.3333333333333335</c:v>
                </c:pt>
                <c:pt idx="1">
                  <c:v>2.2222222222222223</c:v>
                </c:pt>
                <c:pt idx="2">
                  <c:v>1.2121212121212122</c:v>
                </c:pt>
                <c:pt idx="3">
                  <c:v>1.4150943396226416</c:v>
                </c:pt>
                <c:pt idx="4">
                  <c:v>3.7037037037037033</c:v>
                </c:pt>
                <c:pt idx="5">
                  <c:v>3.2</c:v>
                </c:pt>
                <c:pt idx="6">
                  <c:v>6.7961165048543686</c:v>
                </c:pt>
                <c:pt idx="7">
                  <c:v>12.790697674418606</c:v>
                </c:pt>
                <c:pt idx="8">
                  <c:v>15.025906735751295</c:v>
                </c:pt>
              </c:numCache>
            </c:numRef>
          </c:val>
          <c:extLst>
            <c:ext xmlns:c16="http://schemas.microsoft.com/office/drawing/2014/chart" uri="{C3380CC4-5D6E-409C-BE32-E72D297353CC}">
              <c16:uniqueId val="{00000005-1BB2-42C0-8271-E77C5C177417}"/>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36"/>
        </c:manualLayout>
      </c:layout>
      <c:barChart>
        <c:barDir val="bar"/>
        <c:grouping val="percentStacked"/>
        <c:varyColors val="0"/>
        <c:ser>
          <c:idx val="0"/>
          <c:order val="0"/>
          <c:tx>
            <c:strRef>
              <c:f>問65年齢層!$T$125</c:f>
              <c:strCache>
                <c:ptCount val="1"/>
                <c:pt idx="0">
                  <c:v>よく見る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058A-465F-B28C-62BCC86EDB2A}"/>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058A-465F-B28C-62BCC86EDB2A}"/>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問65年齢層!$S$124</c:f>
              <c:strCache>
                <c:ptCount val="1"/>
                <c:pt idx="0">
                  <c:v>凡例</c:v>
                </c:pt>
              </c:strCache>
            </c:strRef>
          </c:cat>
          <c:val>
            <c:numRef>
              <c:f>問65年齢層!$T$124</c:f>
              <c:numCache>
                <c:formatCode>General</c:formatCode>
                <c:ptCount val="1"/>
                <c:pt idx="0">
                  <c:v>1</c:v>
                </c:pt>
              </c:numCache>
            </c:numRef>
          </c:val>
          <c:extLst>
            <c:ext xmlns:c16="http://schemas.microsoft.com/office/drawing/2014/chart" uri="{C3380CC4-5D6E-409C-BE32-E72D297353CC}">
              <c16:uniqueId val="{00000002-058A-465F-B28C-62BCC86EDB2A}"/>
            </c:ext>
          </c:extLst>
        </c:ser>
        <c:ser>
          <c:idx val="1"/>
          <c:order val="1"/>
          <c:tx>
            <c:strRef>
              <c:f>問65年齢層!$U$125</c:f>
              <c:strCache>
                <c:ptCount val="1"/>
                <c:pt idx="0">
                  <c:v>たまに見る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058A-465F-B28C-62BCC86EDB2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問65年齢層!$S$124</c:f>
              <c:strCache>
                <c:ptCount val="1"/>
                <c:pt idx="0">
                  <c:v>凡例</c:v>
                </c:pt>
              </c:strCache>
            </c:strRef>
          </c:cat>
          <c:val>
            <c:numRef>
              <c:f>問65年齢層!$U$124</c:f>
              <c:numCache>
                <c:formatCode>General</c:formatCode>
                <c:ptCount val="1"/>
                <c:pt idx="0">
                  <c:v>1</c:v>
                </c:pt>
              </c:numCache>
            </c:numRef>
          </c:val>
          <c:extLst>
            <c:ext xmlns:c16="http://schemas.microsoft.com/office/drawing/2014/chart" uri="{C3380CC4-5D6E-409C-BE32-E72D297353CC}">
              <c16:uniqueId val="{00000004-058A-465F-B28C-62BCC86EDB2A}"/>
            </c:ext>
          </c:extLst>
        </c:ser>
        <c:ser>
          <c:idx val="2"/>
          <c:order val="2"/>
          <c:tx>
            <c:strRef>
              <c:f>問65年齢層!$V$125</c:f>
              <c:strCache>
                <c:ptCount val="1"/>
                <c:pt idx="0">
                  <c:v>ほとんど
見ない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058A-465F-B28C-62BCC86EDB2A}"/>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問65年齢層!$S$124</c:f>
              <c:strCache>
                <c:ptCount val="1"/>
                <c:pt idx="0">
                  <c:v>凡例</c:v>
                </c:pt>
              </c:strCache>
            </c:strRef>
          </c:cat>
          <c:val>
            <c:numRef>
              <c:f>問65年齢層!$V$124</c:f>
              <c:numCache>
                <c:formatCode>General</c:formatCode>
                <c:ptCount val="1"/>
                <c:pt idx="0">
                  <c:v>1</c:v>
                </c:pt>
              </c:numCache>
            </c:numRef>
          </c:val>
          <c:extLst>
            <c:ext xmlns:c16="http://schemas.microsoft.com/office/drawing/2014/chart" uri="{C3380CC4-5D6E-409C-BE32-E72D297353CC}">
              <c16:uniqueId val="{00000007-058A-465F-B28C-62BCC86EDB2A}"/>
            </c:ext>
          </c:extLst>
        </c:ser>
        <c:ser>
          <c:idx val="3"/>
          <c:order val="3"/>
          <c:tx>
            <c:strRef>
              <c:f>問65年齢層!$W$125</c:f>
              <c:strCache>
                <c:ptCount val="1"/>
                <c:pt idx="0">
                  <c:v>見たことが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問65年齢層!$S$124</c:f>
              <c:strCache>
                <c:ptCount val="1"/>
                <c:pt idx="0">
                  <c:v>凡例</c:v>
                </c:pt>
              </c:strCache>
            </c:strRef>
          </c:cat>
          <c:val>
            <c:numRef>
              <c:f>問65年齢層!$W$124</c:f>
              <c:numCache>
                <c:formatCode>General</c:formatCode>
                <c:ptCount val="1"/>
                <c:pt idx="0">
                  <c:v>1</c:v>
                </c:pt>
              </c:numCache>
            </c:numRef>
          </c:val>
          <c:extLst>
            <c:ext xmlns:c16="http://schemas.microsoft.com/office/drawing/2014/chart" uri="{C3380CC4-5D6E-409C-BE32-E72D297353CC}">
              <c16:uniqueId val="{00000008-058A-465F-B28C-62BCC86EDB2A}"/>
            </c:ext>
          </c:extLst>
        </c:ser>
        <c:ser>
          <c:idx val="4"/>
          <c:order val="4"/>
          <c:tx>
            <c:strRef>
              <c:f>問65年齢層!$X$125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問65年齢層!$S$124</c:f>
              <c:strCache>
                <c:ptCount val="1"/>
                <c:pt idx="0">
                  <c:v>凡例</c:v>
                </c:pt>
              </c:strCache>
            </c:strRef>
          </c:cat>
          <c:val>
            <c:numRef>
              <c:f>問65年齢層!$X$124</c:f>
              <c:numCache>
                <c:formatCode>General</c:formatCode>
                <c:ptCount val="1"/>
                <c:pt idx="0">
                  <c:v>1</c:v>
                </c:pt>
              </c:numCache>
            </c:numRef>
          </c:val>
          <c:extLst>
            <c:ext xmlns:c16="http://schemas.microsoft.com/office/drawing/2014/chart" uri="{C3380CC4-5D6E-409C-BE32-E72D297353CC}">
              <c16:uniqueId val="{00000009-058A-465F-B28C-62BCC86EDB2A}"/>
            </c:ext>
          </c:extLst>
        </c:ser>
        <c:ser>
          <c:idx val="5"/>
          <c:order val="5"/>
          <c:tx>
            <c:strRef>
              <c:f>問65年齢層!$Y$125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問65年齢層!$S$124</c:f>
              <c:strCache>
                <c:ptCount val="1"/>
                <c:pt idx="0">
                  <c:v>凡例</c:v>
                </c:pt>
              </c:strCache>
            </c:strRef>
          </c:cat>
          <c:val>
            <c:numRef>
              <c:f>問65年齢層!$Y$124</c:f>
              <c:numCache>
                <c:formatCode>General</c:formatCode>
                <c:ptCount val="1"/>
                <c:pt idx="0">
                  <c:v>1</c:v>
                </c:pt>
              </c:numCache>
            </c:numRef>
          </c:val>
          <c:extLst>
            <c:ext xmlns:c16="http://schemas.microsoft.com/office/drawing/2014/chart" uri="{C3380CC4-5D6E-409C-BE32-E72D297353CC}">
              <c16:uniqueId val="{0000000A-058A-465F-B28C-62BCC86EDB2A}"/>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747202044200755"/>
          <c:w val="0.74127514184310905"/>
          <c:h val="0.79356684431144631"/>
        </c:manualLayout>
      </c:layout>
      <c:barChart>
        <c:barDir val="bar"/>
        <c:grouping val="percentStacked"/>
        <c:varyColors val="0"/>
        <c:ser>
          <c:idx val="0"/>
          <c:order val="0"/>
          <c:tx>
            <c:strRef>
              <c:f>問65年齢層!$T$155</c:f>
              <c:strCache>
                <c:ptCount val="1"/>
                <c:pt idx="0">
                  <c:v>よく見る</c:v>
                </c:pt>
              </c:strCache>
            </c:strRef>
          </c:tx>
          <c:spPr>
            <a:solidFill>
              <a:schemeClr val="accent1"/>
            </a:solidFill>
            <a:ln w="9525">
              <a:solidFill>
                <a:schemeClr val="tx1"/>
              </a:solidFill>
            </a:ln>
            <a:effectLst/>
          </c:spPr>
          <c:invertIfNegative val="0"/>
          <c:dLbls>
            <c:dLbl>
              <c:idx val="0"/>
              <c:layout>
                <c:manualLayout>
                  <c:x val="-4.1982589583315924E-2"/>
                  <c:y val="-3.19163235079471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6A-4AD9-A640-21856E2359F2}"/>
                </c:ext>
              </c:extLst>
            </c:dLbl>
            <c:dLbl>
              <c:idx val="1"/>
              <c:layout>
                <c:manualLayout>
                  <c:x val="-1.2183275177744146E-2"/>
                  <c:y val="-4.50746190653079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6A-4AD9-A640-21856E2359F2}"/>
                </c:ext>
              </c:extLst>
            </c:dLbl>
            <c:dLbl>
              <c:idx val="2"/>
              <c:layout>
                <c:manualLayout>
                  <c:x val="-1.3687789557654973E-2"/>
                  <c:y val="-4.356536074579940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06A-4AD9-A640-21856E2359F2}"/>
                </c:ext>
              </c:extLst>
            </c:dLbl>
            <c:dLbl>
              <c:idx val="3"/>
              <c:layout>
                <c:manualLayout>
                  <c:x val="-8.5015940488841913E-3"/>
                  <c:y val="-4.324153575912842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6A-4AD9-A640-21856E2359F2}"/>
                </c:ext>
              </c:extLst>
            </c:dLbl>
            <c:dLbl>
              <c:idx val="4"/>
              <c:layout>
                <c:manualLayout>
                  <c:x val="-1.6959452863291157E-2"/>
                  <c:y val="-4.507490780805133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06A-4AD9-A640-21856E2359F2}"/>
                </c:ext>
              </c:extLst>
            </c:dLbl>
            <c:dLbl>
              <c:idx val="5"/>
              <c:layout>
                <c:manualLayout>
                  <c:x val="-3.3962640961059463E-2"/>
                  <c:y val="-3.25642622240323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06A-4AD9-A640-21856E2359F2}"/>
                </c:ext>
              </c:extLst>
            </c:dLbl>
            <c:dLbl>
              <c:idx val="6"/>
              <c:layout>
                <c:manualLayout>
                  <c:x val="-4.2507970244420858E-2"/>
                  <c:y val="-3.40742424003991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06A-4AD9-A640-21856E2359F2}"/>
                </c:ext>
              </c:extLst>
            </c:dLbl>
            <c:dLbl>
              <c:idx val="7"/>
              <c:layout>
                <c:manualLayout>
                  <c:x val="-1.6959452863291133E-2"/>
                  <c:y val="-4.47512271927520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06A-4AD9-A640-21856E2359F2}"/>
                </c:ext>
              </c:extLst>
            </c:dLbl>
            <c:dLbl>
              <c:idx val="8"/>
              <c:layout>
                <c:manualLayout>
                  <c:x val="-1.7003188097768358E-2"/>
                  <c:y val="-4.17318443255047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06A-4AD9-A640-21856E2359F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a:solidFill>
                        <a:schemeClr val="tx1"/>
                      </a:solidFill>
                    </a:ln>
                  </c:spPr>
                </c15:leaderLines>
              </c:ext>
            </c:extLst>
          </c:dLbls>
          <c:cat>
            <c:strRef>
              <c:f>問65年齢層!$S$156:$S$164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問65年齢層!$T$156:$T$164</c:f>
              <c:numCache>
                <c:formatCode>0.0</c:formatCode>
                <c:ptCount val="9"/>
                <c:pt idx="0">
                  <c:v>0</c:v>
                </c:pt>
                <c:pt idx="1">
                  <c:v>0</c:v>
                </c:pt>
                <c:pt idx="2">
                  <c:v>0</c:v>
                </c:pt>
                <c:pt idx="3">
                  <c:v>0.94339622641509435</c:v>
                </c:pt>
                <c:pt idx="4">
                  <c:v>0.37037037037037041</c:v>
                </c:pt>
                <c:pt idx="5">
                  <c:v>1.6</c:v>
                </c:pt>
                <c:pt idx="6">
                  <c:v>0.97087378640776689</c:v>
                </c:pt>
                <c:pt idx="7">
                  <c:v>0</c:v>
                </c:pt>
                <c:pt idx="8">
                  <c:v>0</c:v>
                </c:pt>
              </c:numCache>
            </c:numRef>
          </c:val>
          <c:extLst>
            <c:ext xmlns:c16="http://schemas.microsoft.com/office/drawing/2014/chart" uri="{C3380CC4-5D6E-409C-BE32-E72D297353CC}">
              <c16:uniqueId val="{00000000-4496-478F-A2C0-61592CE0177D}"/>
            </c:ext>
          </c:extLst>
        </c:ser>
        <c:ser>
          <c:idx val="1"/>
          <c:order val="1"/>
          <c:tx>
            <c:strRef>
              <c:f>問65年齢層!$U$155</c:f>
              <c:strCache>
                <c:ptCount val="1"/>
                <c:pt idx="0">
                  <c:v>たまに見る</c:v>
                </c:pt>
              </c:strCache>
            </c:strRef>
          </c:tx>
          <c:spPr>
            <a:solidFill>
              <a:schemeClr val="accent1">
                <a:lumMod val="60000"/>
                <a:lumOff val="40000"/>
              </a:schemeClr>
            </a:solidFill>
            <a:ln w="9525">
              <a:solidFill>
                <a:schemeClr val="tx1"/>
              </a:solidFill>
            </a:ln>
            <a:effectLst/>
          </c:spPr>
          <c:invertIfNegative val="0"/>
          <c:dLbls>
            <c:dLbl>
              <c:idx val="0"/>
              <c:layout>
                <c:manualLayout>
                  <c:x val="1.4169323414806943E-3"/>
                  <c:y val="-4.400309474472326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6A-4AD9-A640-21856E2359F2}"/>
                </c:ext>
              </c:extLst>
            </c:dLbl>
            <c:dLbl>
              <c:idx val="1"/>
              <c:layout>
                <c:manualLayout>
                  <c:x val="1.1059882126848889E-2"/>
                  <c:y val="3.361407939268589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FB-49DB-A4FD-01CEBB785F84}"/>
                </c:ext>
              </c:extLst>
            </c:dLbl>
            <c:dLbl>
              <c:idx val="2"/>
              <c:layout>
                <c:manualLayout>
                  <c:x val="8.5015940488841393E-3"/>
                  <c:y val="1.443713716767334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6A-4AD9-A640-21856E2359F2}"/>
                </c:ext>
              </c:extLst>
            </c:dLbl>
            <c:dLbl>
              <c:idx val="3"/>
              <c:layout>
                <c:manualLayout>
                  <c:x val="1.4169323414806683E-3"/>
                  <c:y val="1.44371371743961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06A-4AD9-A640-21856E2359F2}"/>
                </c:ext>
              </c:extLst>
            </c:dLbl>
            <c:dLbl>
              <c:idx val="4"/>
              <c:layout>
                <c:manualLayout>
                  <c:x val="7.0846617074034456E-3"/>
                  <c:y val="1.443713716767334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06A-4AD9-A640-21856E2359F2}"/>
                </c:ext>
              </c:extLst>
            </c:dLbl>
            <c:dLbl>
              <c:idx val="5"/>
              <c:layout>
                <c:manualLayout>
                  <c:x val="4.2507970244420826E-3"/>
                  <c:y val="-4.40042497156965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06A-4AD9-A640-21856E2359F2}"/>
                </c:ext>
              </c:extLst>
            </c:dLbl>
            <c:dLbl>
              <c:idx val="6"/>
              <c:layout>
                <c:manualLayout>
                  <c:x val="2.8338646829613626E-3"/>
                  <c:y val="-4.400396097295332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6FB-49DB-A4FD-01CEBB785F84}"/>
                </c:ext>
              </c:extLst>
            </c:dLbl>
            <c:dLbl>
              <c:idx val="7"/>
              <c:layout>
                <c:manualLayout>
                  <c:x val="8.5015940488841653E-3"/>
                  <c:y val="2.887427434879231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06A-4AD9-A640-21856E2359F2}"/>
                </c:ext>
              </c:extLst>
            </c:dLbl>
            <c:dLbl>
              <c:idx val="8"/>
              <c:layout>
                <c:manualLayout>
                  <c:x val="8.5015940488841653E-3"/>
                  <c:y val="1.4437137181118975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6FB-49DB-A4FD-01CEBB785F84}"/>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問65年齢層!$S$156:$S$164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問65年齢層!$U$156:$U$164</c:f>
              <c:numCache>
                <c:formatCode>0.0</c:formatCode>
                <c:ptCount val="9"/>
                <c:pt idx="0">
                  <c:v>0</c:v>
                </c:pt>
                <c:pt idx="1">
                  <c:v>0</c:v>
                </c:pt>
                <c:pt idx="2">
                  <c:v>1.2121212121212122</c:v>
                </c:pt>
                <c:pt idx="3">
                  <c:v>1.4150943396226416</c:v>
                </c:pt>
                <c:pt idx="4">
                  <c:v>2.2222222222222223</c:v>
                </c:pt>
                <c:pt idx="5">
                  <c:v>1.6</c:v>
                </c:pt>
                <c:pt idx="6">
                  <c:v>2.912621359223301</c:v>
                </c:pt>
                <c:pt idx="7">
                  <c:v>1.7441860465116279</c:v>
                </c:pt>
                <c:pt idx="8">
                  <c:v>1.5544041450777202</c:v>
                </c:pt>
              </c:numCache>
            </c:numRef>
          </c:val>
          <c:extLst>
            <c:ext xmlns:c16="http://schemas.microsoft.com/office/drawing/2014/chart" uri="{C3380CC4-5D6E-409C-BE32-E72D297353CC}">
              <c16:uniqueId val="{00000001-4496-478F-A2C0-61592CE0177D}"/>
            </c:ext>
          </c:extLst>
        </c:ser>
        <c:ser>
          <c:idx val="2"/>
          <c:order val="2"/>
          <c:tx>
            <c:strRef>
              <c:f>問65年齢層!$V$155</c:f>
              <c:strCache>
                <c:ptCount val="1"/>
                <c:pt idx="0">
                  <c:v>ほとんど
見ない</c:v>
                </c:pt>
              </c:strCache>
            </c:strRef>
          </c:tx>
          <c:spPr>
            <a:pattFill prst="smGrid">
              <a:fgClr>
                <a:srgbClr val="FF9999"/>
              </a:fgClr>
              <a:bgClr>
                <a:schemeClr val="bg1"/>
              </a:bgClr>
            </a:pattFill>
            <a:ln>
              <a:solidFill>
                <a:schemeClr val="tx1"/>
              </a:solidFill>
            </a:ln>
            <a:effectLst/>
          </c:spPr>
          <c:invertIfNegative val="0"/>
          <c:dLbls>
            <c:dLbl>
              <c:idx val="2"/>
              <c:layout>
                <c:manualLayout>
                  <c:x val="5.6677293659227251E-3"/>
                  <c:y val="2.887427433534668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73-4350-9502-D084BCD443A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問65年齢層!$S$156:$S$164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問65年齢層!$V$156:$V$164</c:f>
              <c:numCache>
                <c:formatCode>0.0</c:formatCode>
                <c:ptCount val="9"/>
                <c:pt idx="0">
                  <c:v>10</c:v>
                </c:pt>
                <c:pt idx="1">
                  <c:v>13.333333333333334</c:v>
                </c:pt>
                <c:pt idx="2">
                  <c:v>18.181818181818183</c:v>
                </c:pt>
                <c:pt idx="3">
                  <c:v>19.339622641509436</c:v>
                </c:pt>
                <c:pt idx="4">
                  <c:v>22.962962962962962</c:v>
                </c:pt>
                <c:pt idx="5">
                  <c:v>24</c:v>
                </c:pt>
                <c:pt idx="6">
                  <c:v>23.300970873786408</c:v>
                </c:pt>
                <c:pt idx="7">
                  <c:v>19.767441860465116</c:v>
                </c:pt>
                <c:pt idx="8">
                  <c:v>19.170984455958546</c:v>
                </c:pt>
              </c:numCache>
            </c:numRef>
          </c:val>
          <c:extLst>
            <c:ext xmlns:c16="http://schemas.microsoft.com/office/drawing/2014/chart" uri="{C3380CC4-5D6E-409C-BE32-E72D297353CC}">
              <c16:uniqueId val="{00000002-4496-478F-A2C0-61592CE0177D}"/>
            </c:ext>
          </c:extLst>
        </c:ser>
        <c:ser>
          <c:idx val="3"/>
          <c:order val="3"/>
          <c:tx>
            <c:strRef>
              <c:f>問65年齢層!$W$155</c:f>
              <c:strCache>
                <c:ptCount val="1"/>
                <c:pt idx="0">
                  <c:v>見たことが
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問65年齢層!$S$156:$S$164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問65年齢層!$W$156:$W$164</c:f>
              <c:numCache>
                <c:formatCode>0.0</c:formatCode>
                <c:ptCount val="9"/>
                <c:pt idx="0">
                  <c:v>40</c:v>
                </c:pt>
                <c:pt idx="1">
                  <c:v>43.333333333333336</c:v>
                </c:pt>
                <c:pt idx="2">
                  <c:v>36.363636363636367</c:v>
                </c:pt>
                <c:pt idx="3">
                  <c:v>47.169811320754718</c:v>
                </c:pt>
                <c:pt idx="4">
                  <c:v>42.222222222222221</c:v>
                </c:pt>
                <c:pt idx="5">
                  <c:v>43.2</c:v>
                </c:pt>
                <c:pt idx="6">
                  <c:v>34.95145631067961</c:v>
                </c:pt>
                <c:pt idx="7">
                  <c:v>45.930232558139537</c:v>
                </c:pt>
                <c:pt idx="8">
                  <c:v>37.823834196891191</c:v>
                </c:pt>
              </c:numCache>
            </c:numRef>
          </c:val>
          <c:extLst>
            <c:ext xmlns:c16="http://schemas.microsoft.com/office/drawing/2014/chart" uri="{C3380CC4-5D6E-409C-BE32-E72D297353CC}">
              <c16:uniqueId val="{00000003-4496-478F-A2C0-61592CE0177D}"/>
            </c:ext>
          </c:extLst>
        </c:ser>
        <c:ser>
          <c:idx val="4"/>
          <c:order val="4"/>
          <c:tx>
            <c:strRef>
              <c:f>問65年齢層!$X$155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問65年齢層!$S$156:$S$164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問65年齢層!$X$156:$X$164</c:f>
              <c:numCache>
                <c:formatCode>0.0</c:formatCode>
                <c:ptCount val="9"/>
                <c:pt idx="0">
                  <c:v>46.666666666666664</c:v>
                </c:pt>
                <c:pt idx="1">
                  <c:v>41.111111111111107</c:v>
                </c:pt>
                <c:pt idx="2">
                  <c:v>43.030303030303031</c:v>
                </c:pt>
                <c:pt idx="3">
                  <c:v>30.188679245283019</c:v>
                </c:pt>
                <c:pt idx="4">
                  <c:v>28.888888888888886</c:v>
                </c:pt>
                <c:pt idx="5">
                  <c:v>26.400000000000002</c:v>
                </c:pt>
                <c:pt idx="6">
                  <c:v>31.067961165048541</c:v>
                </c:pt>
                <c:pt idx="7">
                  <c:v>20.348837209302324</c:v>
                </c:pt>
                <c:pt idx="8">
                  <c:v>26.424870466321241</c:v>
                </c:pt>
              </c:numCache>
            </c:numRef>
          </c:val>
          <c:extLst>
            <c:ext xmlns:c16="http://schemas.microsoft.com/office/drawing/2014/chart" uri="{C3380CC4-5D6E-409C-BE32-E72D297353CC}">
              <c16:uniqueId val="{00000004-4496-478F-A2C0-61592CE0177D}"/>
            </c:ext>
          </c:extLst>
        </c:ser>
        <c:ser>
          <c:idx val="5"/>
          <c:order val="5"/>
          <c:tx>
            <c:strRef>
              <c:f>問65年齢層!$Y$155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73-4350-9502-D084BCD443AF}"/>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73-4350-9502-D084BCD443AF}"/>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73-4350-9502-D084BCD443AF}"/>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問65年齢層!$S$156:$S$164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問65年齢層!$Y$156:$Y$164</c:f>
              <c:numCache>
                <c:formatCode>0.0</c:formatCode>
                <c:ptCount val="9"/>
                <c:pt idx="0">
                  <c:v>3.3333333333333335</c:v>
                </c:pt>
                <c:pt idx="1">
                  <c:v>2.2222222222222223</c:v>
                </c:pt>
                <c:pt idx="2">
                  <c:v>1.2121212121212122</c:v>
                </c:pt>
                <c:pt idx="3">
                  <c:v>0.94339622641509435</c:v>
                </c:pt>
                <c:pt idx="4">
                  <c:v>3.3333333333333335</c:v>
                </c:pt>
                <c:pt idx="5">
                  <c:v>3.2</c:v>
                </c:pt>
                <c:pt idx="6">
                  <c:v>6.7961165048543686</c:v>
                </c:pt>
                <c:pt idx="7">
                  <c:v>12.209302325581394</c:v>
                </c:pt>
                <c:pt idx="8">
                  <c:v>15.025906735751295</c:v>
                </c:pt>
              </c:numCache>
            </c:numRef>
          </c:val>
          <c:extLst>
            <c:ext xmlns:c16="http://schemas.microsoft.com/office/drawing/2014/chart" uri="{C3380CC4-5D6E-409C-BE32-E72D297353CC}">
              <c16:uniqueId val="{00000005-4496-478F-A2C0-61592CE0177D}"/>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25"/>
        </c:manualLayout>
      </c:layout>
      <c:barChart>
        <c:barDir val="bar"/>
        <c:grouping val="percentStacked"/>
        <c:varyColors val="0"/>
        <c:ser>
          <c:idx val="0"/>
          <c:order val="0"/>
          <c:tx>
            <c:strRef>
              <c:f>問65年齢層!$T$155</c:f>
              <c:strCache>
                <c:ptCount val="1"/>
                <c:pt idx="0">
                  <c:v>よく見る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0C1-4234-B7C2-11C548B8A59D}"/>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0C1-4234-B7C2-11C548B8A59D}"/>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問65年齢層!$S$154</c:f>
              <c:strCache>
                <c:ptCount val="1"/>
                <c:pt idx="0">
                  <c:v>凡例</c:v>
                </c:pt>
              </c:strCache>
            </c:strRef>
          </c:cat>
          <c:val>
            <c:numRef>
              <c:f>問65年齢層!$T$154</c:f>
              <c:numCache>
                <c:formatCode>General</c:formatCode>
                <c:ptCount val="1"/>
                <c:pt idx="0">
                  <c:v>1</c:v>
                </c:pt>
              </c:numCache>
            </c:numRef>
          </c:val>
          <c:extLst>
            <c:ext xmlns:c16="http://schemas.microsoft.com/office/drawing/2014/chart" uri="{C3380CC4-5D6E-409C-BE32-E72D297353CC}">
              <c16:uniqueId val="{00000002-30C1-4234-B7C2-11C548B8A59D}"/>
            </c:ext>
          </c:extLst>
        </c:ser>
        <c:ser>
          <c:idx val="1"/>
          <c:order val="1"/>
          <c:tx>
            <c:strRef>
              <c:f>問65年齢層!$U$155</c:f>
              <c:strCache>
                <c:ptCount val="1"/>
                <c:pt idx="0">
                  <c:v>たまに見る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0C1-4234-B7C2-11C548B8A59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問65年齢層!$S$154</c:f>
              <c:strCache>
                <c:ptCount val="1"/>
                <c:pt idx="0">
                  <c:v>凡例</c:v>
                </c:pt>
              </c:strCache>
            </c:strRef>
          </c:cat>
          <c:val>
            <c:numRef>
              <c:f>問65年齢層!$U$154</c:f>
              <c:numCache>
                <c:formatCode>General</c:formatCode>
                <c:ptCount val="1"/>
                <c:pt idx="0">
                  <c:v>1</c:v>
                </c:pt>
              </c:numCache>
            </c:numRef>
          </c:val>
          <c:extLst>
            <c:ext xmlns:c16="http://schemas.microsoft.com/office/drawing/2014/chart" uri="{C3380CC4-5D6E-409C-BE32-E72D297353CC}">
              <c16:uniqueId val="{00000004-30C1-4234-B7C2-11C548B8A59D}"/>
            </c:ext>
          </c:extLst>
        </c:ser>
        <c:ser>
          <c:idx val="2"/>
          <c:order val="2"/>
          <c:tx>
            <c:strRef>
              <c:f>問65年齢層!$V$155</c:f>
              <c:strCache>
                <c:ptCount val="1"/>
                <c:pt idx="0">
                  <c:v>ほとんど
見ない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30C1-4234-B7C2-11C548B8A59D}"/>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問65年齢層!$S$154</c:f>
              <c:strCache>
                <c:ptCount val="1"/>
                <c:pt idx="0">
                  <c:v>凡例</c:v>
                </c:pt>
              </c:strCache>
            </c:strRef>
          </c:cat>
          <c:val>
            <c:numRef>
              <c:f>問65年齢層!$V$154</c:f>
              <c:numCache>
                <c:formatCode>General</c:formatCode>
                <c:ptCount val="1"/>
                <c:pt idx="0">
                  <c:v>1</c:v>
                </c:pt>
              </c:numCache>
            </c:numRef>
          </c:val>
          <c:extLst>
            <c:ext xmlns:c16="http://schemas.microsoft.com/office/drawing/2014/chart" uri="{C3380CC4-5D6E-409C-BE32-E72D297353CC}">
              <c16:uniqueId val="{00000007-30C1-4234-B7C2-11C548B8A59D}"/>
            </c:ext>
          </c:extLst>
        </c:ser>
        <c:ser>
          <c:idx val="3"/>
          <c:order val="3"/>
          <c:tx>
            <c:strRef>
              <c:f>問65年齢層!$W$155</c:f>
              <c:strCache>
                <c:ptCount val="1"/>
                <c:pt idx="0">
                  <c:v>見たことが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問65年齢層!$S$154</c:f>
              <c:strCache>
                <c:ptCount val="1"/>
                <c:pt idx="0">
                  <c:v>凡例</c:v>
                </c:pt>
              </c:strCache>
            </c:strRef>
          </c:cat>
          <c:val>
            <c:numRef>
              <c:f>問65年齢層!$W$154</c:f>
              <c:numCache>
                <c:formatCode>General</c:formatCode>
                <c:ptCount val="1"/>
                <c:pt idx="0">
                  <c:v>1</c:v>
                </c:pt>
              </c:numCache>
            </c:numRef>
          </c:val>
          <c:extLst>
            <c:ext xmlns:c16="http://schemas.microsoft.com/office/drawing/2014/chart" uri="{C3380CC4-5D6E-409C-BE32-E72D297353CC}">
              <c16:uniqueId val="{00000008-30C1-4234-B7C2-11C548B8A59D}"/>
            </c:ext>
          </c:extLst>
        </c:ser>
        <c:ser>
          <c:idx val="4"/>
          <c:order val="4"/>
          <c:tx>
            <c:strRef>
              <c:f>問65年齢層!$X$155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問65年齢層!$S$154</c:f>
              <c:strCache>
                <c:ptCount val="1"/>
                <c:pt idx="0">
                  <c:v>凡例</c:v>
                </c:pt>
              </c:strCache>
            </c:strRef>
          </c:cat>
          <c:val>
            <c:numRef>
              <c:f>問65年齢層!$X$154</c:f>
              <c:numCache>
                <c:formatCode>General</c:formatCode>
                <c:ptCount val="1"/>
                <c:pt idx="0">
                  <c:v>1</c:v>
                </c:pt>
              </c:numCache>
            </c:numRef>
          </c:val>
          <c:extLst>
            <c:ext xmlns:c16="http://schemas.microsoft.com/office/drawing/2014/chart" uri="{C3380CC4-5D6E-409C-BE32-E72D297353CC}">
              <c16:uniqueId val="{00000009-30C1-4234-B7C2-11C548B8A59D}"/>
            </c:ext>
          </c:extLst>
        </c:ser>
        <c:ser>
          <c:idx val="5"/>
          <c:order val="5"/>
          <c:tx>
            <c:strRef>
              <c:f>問65年齢層!$Y$155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問65年齢層!$S$154</c:f>
              <c:strCache>
                <c:ptCount val="1"/>
                <c:pt idx="0">
                  <c:v>凡例</c:v>
                </c:pt>
              </c:strCache>
            </c:strRef>
          </c:cat>
          <c:val>
            <c:numRef>
              <c:f>問65年齢層!$Y$154</c:f>
              <c:numCache>
                <c:formatCode>General</c:formatCode>
                <c:ptCount val="1"/>
                <c:pt idx="0">
                  <c:v>1</c:v>
                </c:pt>
              </c:numCache>
            </c:numRef>
          </c:val>
          <c:extLst>
            <c:ext xmlns:c16="http://schemas.microsoft.com/office/drawing/2014/chart" uri="{C3380CC4-5D6E-409C-BE32-E72D297353CC}">
              <c16:uniqueId val="{0000000A-30C1-4234-B7C2-11C548B8A59D}"/>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747202044200755"/>
          <c:w val="0.74127514184310905"/>
          <c:h val="0.79356684431144631"/>
        </c:manualLayout>
      </c:layout>
      <c:barChart>
        <c:barDir val="bar"/>
        <c:grouping val="percentStacked"/>
        <c:varyColors val="0"/>
        <c:ser>
          <c:idx val="0"/>
          <c:order val="0"/>
          <c:tx>
            <c:strRef>
              <c:f>問65年齢層!$T$185</c:f>
              <c:strCache>
                <c:ptCount val="1"/>
                <c:pt idx="0">
                  <c:v>よく見る</c:v>
                </c:pt>
              </c:strCache>
            </c:strRef>
          </c:tx>
          <c:spPr>
            <a:solidFill>
              <a:schemeClr val="accent1"/>
            </a:solidFill>
            <a:ln w="9525">
              <a:solidFill>
                <a:schemeClr val="tx1"/>
              </a:solidFill>
            </a:ln>
            <a:effectLst/>
          </c:spPr>
          <c:invertIfNegative val="0"/>
          <c:dLbls>
            <c:dLbl>
              <c:idx val="0"/>
              <c:layout>
                <c:manualLayout>
                  <c:x val="0"/>
                  <c:y val="2.0510136195970597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CB-41A9-817C-84ED71ADC4B0}"/>
                </c:ext>
              </c:extLst>
            </c:dLbl>
            <c:dLbl>
              <c:idx val="6"/>
              <c:layout>
                <c:manualLayout>
                  <c:x val="-7.0846617074034716E-3"/>
                  <c:y val="1.443713716767334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C5-44ED-9380-ACCCA497A3D3}"/>
                </c:ext>
              </c:extLst>
            </c:dLbl>
            <c:dLbl>
              <c:idx val="7"/>
              <c:layout>
                <c:manualLayout>
                  <c:x val="-4.0181746675926671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0C-4563-8DDC-36AA6AE7A7D1}"/>
                </c:ext>
              </c:extLst>
            </c:dLbl>
            <c:dLbl>
              <c:idx val="8"/>
              <c:layout>
                <c:manualLayout>
                  <c:x val="-2.8338646829613886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CB-41A9-817C-84ED71ADC4B0}"/>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問65年齢層!$S$186:$S$194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問65年齢層!$T$186:$T$194</c:f>
              <c:numCache>
                <c:formatCode>0.0</c:formatCode>
                <c:ptCount val="9"/>
                <c:pt idx="0">
                  <c:v>3.3333333333333335</c:v>
                </c:pt>
                <c:pt idx="1">
                  <c:v>3.3333333333333335</c:v>
                </c:pt>
                <c:pt idx="2">
                  <c:v>3.0303030303030303</c:v>
                </c:pt>
                <c:pt idx="3">
                  <c:v>4.716981132075472</c:v>
                </c:pt>
                <c:pt idx="4">
                  <c:v>7.4074074074074066</c:v>
                </c:pt>
                <c:pt idx="5">
                  <c:v>3.2</c:v>
                </c:pt>
                <c:pt idx="6">
                  <c:v>5.825242718446602</c:v>
                </c:pt>
                <c:pt idx="7">
                  <c:v>1.7441860465116279</c:v>
                </c:pt>
                <c:pt idx="8">
                  <c:v>1.0362694300518136</c:v>
                </c:pt>
              </c:numCache>
            </c:numRef>
          </c:val>
          <c:extLst>
            <c:ext xmlns:c16="http://schemas.microsoft.com/office/drawing/2014/chart" uri="{C3380CC4-5D6E-409C-BE32-E72D297353CC}">
              <c16:uniqueId val="{00000000-91C5-416D-8020-2316E78E4620}"/>
            </c:ext>
          </c:extLst>
        </c:ser>
        <c:ser>
          <c:idx val="1"/>
          <c:order val="1"/>
          <c:tx>
            <c:strRef>
              <c:f>問65年齢層!$U$185</c:f>
              <c:strCache>
                <c:ptCount val="1"/>
                <c:pt idx="0">
                  <c:v>たまに見る</c:v>
                </c:pt>
              </c:strCache>
            </c:strRef>
          </c:tx>
          <c:spPr>
            <a:solidFill>
              <a:schemeClr val="accent1">
                <a:lumMod val="60000"/>
                <a:lumOff val="40000"/>
              </a:schemeClr>
            </a:solidFill>
            <a:ln w="9525">
              <a:solidFill>
                <a:schemeClr val="tx1"/>
              </a:solidFill>
            </a:ln>
            <a:effectLst/>
          </c:spPr>
          <c:invertIfNegative val="0"/>
          <c:dLbls>
            <c:dLbl>
              <c:idx val="0"/>
              <c:layout>
                <c:manualLayout>
                  <c:x val="1.4169323414807203E-3"/>
                  <c:y val="-4.40242851567566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3E-47E4-ADC3-2BCFF4A73EE1}"/>
                </c:ext>
              </c:extLst>
            </c:dLbl>
            <c:dLbl>
              <c:idx val="1"/>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2E-45C9-87F5-F2D63662AE71}"/>
                </c:ext>
              </c:extLst>
            </c:dLbl>
            <c:dLbl>
              <c:idx val="6"/>
              <c:layout>
                <c:manualLayout>
                  <c:x val="0"/>
                  <c:y val="2.0510136195970597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CB-41A9-817C-84ED71ADC4B0}"/>
                </c:ext>
              </c:extLst>
            </c:dLbl>
            <c:dLbl>
              <c:idx val="7"/>
              <c:layout>
                <c:manualLayout>
                  <c:x val="1.275239107332619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3E-47E4-ADC3-2BCFF4A73EE1}"/>
                </c:ext>
              </c:extLst>
            </c:dLbl>
            <c:dLbl>
              <c:idx val="8"/>
              <c:layout>
                <c:manualLayout>
                  <c:x val="7.0846617074034196E-3"/>
                  <c:y val="-2.56807126434588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D3E-47E4-ADC3-2BCFF4A73EE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問65年齢層!$S$186:$S$194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問65年齢層!$U$186:$U$194</c:f>
              <c:numCache>
                <c:formatCode>0.0</c:formatCode>
                <c:ptCount val="9"/>
                <c:pt idx="0">
                  <c:v>0</c:v>
                </c:pt>
                <c:pt idx="1">
                  <c:v>12.222222222222221</c:v>
                </c:pt>
                <c:pt idx="2">
                  <c:v>12.727272727272727</c:v>
                </c:pt>
                <c:pt idx="3">
                  <c:v>12.735849056603774</c:v>
                </c:pt>
                <c:pt idx="4">
                  <c:v>8.8888888888888893</c:v>
                </c:pt>
                <c:pt idx="5">
                  <c:v>7.1999999999999993</c:v>
                </c:pt>
                <c:pt idx="6">
                  <c:v>5.825242718446602</c:v>
                </c:pt>
                <c:pt idx="7">
                  <c:v>4.6511627906976747</c:v>
                </c:pt>
                <c:pt idx="8">
                  <c:v>3.1088082901554404</c:v>
                </c:pt>
              </c:numCache>
            </c:numRef>
          </c:val>
          <c:extLst>
            <c:ext xmlns:c16="http://schemas.microsoft.com/office/drawing/2014/chart" uri="{C3380CC4-5D6E-409C-BE32-E72D297353CC}">
              <c16:uniqueId val="{00000001-91C5-416D-8020-2316E78E4620}"/>
            </c:ext>
          </c:extLst>
        </c:ser>
        <c:ser>
          <c:idx val="2"/>
          <c:order val="2"/>
          <c:tx>
            <c:strRef>
              <c:f>問65年齢層!$V$185</c:f>
              <c:strCache>
                <c:ptCount val="1"/>
                <c:pt idx="0">
                  <c:v>ほとんど
見ない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問65年齢層!$S$186:$S$194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問65年齢層!$V$186:$V$194</c:f>
              <c:numCache>
                <c:formatCode>0.0</c:formatCode>
                <c:ptCount val="9"/>
                <c:pt idx="0">
                  <c:v>6.666666666666667</c:v>
                </c:pt>
                <c:pt idx="1">
                  <c:v>8.8888888888888893</c:v>
                </c:pt>
                <c:pt idx="2">
                  <c:v>12.727272727272727</c:v>
                </c:pt>
                <c:pt idx="3">
                  <c:v>16.037735849056602</c:v>
                </c:pt>
                <c:pt idx="4">
                  <c:v>21.481481481481481</c:v>
                </c:pt>
                <c:pt idx="5">
                  <c:v>25.6</c:v>
                </c:pt>
                <c:pt idx="6">
                  <c:v>21.359223300970871</c:v>
                </c:pt>
                <c:pt idx="7">
                  <c:v>20.348837209302324</c:v>
                </c:pt>
                <c:pt idx="8">
                  <c:v>18.134715025906736</c:v>
                </c:pt>
              </c:numCache>
            </c:numRef>
          </c:val>
          <c:extLst>
            <c:ext xmlns:c16="http://schemas.microsoft.com/office/drawing/2014/chart" uri="{C3380CC4-5D6E-409C-BE32-E72D297353CC}">
              <c16:uniqueId val="{00000002-91C5-416D-8020-2316E78E4620}"/>
            </c:ext>
          </c:extLst>
        </c:ser>
        <c:ser>
          <c:idx val="3"/>
          <c:order val="3"/>
          <c:tx>
            <c:strRef>
              <c:f>問65年齢層!$W$185</c:f>
              <c:strCache>
                <c:ptCount val="1"/>
                <c:pt idx="0">
                  <c:v>見たことが
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問65年齢層!$S$186:$S$194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問65年齢層!$W$186:$W$194</c:f>
              <c:numCache>
                <c:formatCode>0.0</c:formatCode>
                <c:ptCount val="9"/>
                <c:pt idx="0">
                  <c:v>40</c:v>
                </c:pt>
                <c:pt idx="1">
                  <c:v>34.444444444444443</c:v>
                </c:pt>
                <c:pt idx="2">
                  <c:v>29.696969696969699</c:v>
                </c:pt>
                <c:pt idx="3">
                  <c:v>38.20754716981132</c:v>
                </c:pt>
                <c:pt idx="4">
                  <c:v>34.814814814814817</c:v>
                </c:pt>
                <c:pt idx="5">
                  <c:v>35.199999999999996</c:v>
                </c:pt>
                <c:pt idx="6">
                  <c:v>33.980582524271846</c:v>
                </c:pt>
                <c:pt idx="7">
                  <c:v>40.697674418604649</c:v>
                </c:pt>
                <c:pt idx="8">
                  <c:v>37.305699481865283</c:v>
                </c:pt>
              </c:numCache>
            </c:numRef>
          </c:val>
          <c:extLst>
            <c:ext xmlns:c16="http://schemas.microsoft.com/office/drawing/2014/chart" uri="{C3380CC4-5D6E-409C-BE32-E72D297353CC}">
              <c16:uniqueId val="{00000003-91C5-416D-8020-2316E78E4620}"/>
            </c:ext>
          </c:extLst>
        </c:ser>
        <c:ser>
          <c:idx val="4"/>
          <c:order val="4"/>
          <c:tx>
            <c:strRef>
              <c:f>問65年齢層!$X$185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問65年齢層!$S$186:$S$194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問65年齢層!$X$186:$X$194</c:f>
              <c:numCache>
                <c:formatCode>0.0</c:formatCode>
                <c:ptCount val="9"/>
                <c:pt idx="0">
                  <c:v>46.666666666666664</c:v>
                </c:pt>
                <c:pt idx="1">
                  <c:v>38.888888888888893</c:v>
                </c:pt>
                <c:pt idx="2">
                  <c:v>40.606060606060609</c:v>
                </c:pt>
                <c:pt idx="3">
                  <c:v>26.886792452830189</c:v>
                </c:pt>
                <c:pt idx="4">
                  <c:v>23.703703703703706</c:v>
                </c:pt>
                <c:pt idx="5">
                  <c:v>25.6</c:v>
                </c:pt>
                <c:pt idx="6">
                  <c:v>27.184466019417474</c:v>
                </c:pt>
                <c:pt idx="7">
                  <c:v>20.930232558139537</c:v>
                </c:pt>
                <c:pt idx="8">
                  <c:v>25.388601036269431</c:v>
                </c:pt>
              </c:numCache>
            </c:numRef>
          </c:val>
          <c:extLst>
            <c:ext xmlns:c16="http://schemas.microsoft.com/office/drawing/2014/chart" uri="{C3380CC4-5D6E-409C-BE32-E72D297353CC}">
              <c16:uniqueId val="{00000004-91C5-416D-8020-2316E78E4620}"/>
            </c:ext>
          </c:extLst>
        </c:ser>
        <c:ser>
          <c:idx val="5"/>
          <c:order val="5"/>
          <c:tx>
            <c:strRef>
              <c:f>問65年齢層!$Y$185</c:f>
              <c:strCache>
                <c:ptCount val="1"/>
                <c:pt idx="0">
                  <c:v>（無効回答）</c:v>
                </c:pt>
              </c:strCache>
            </c:strRef>
          </c:tx>
          <c:spPr>
            <a:solidFill>
              <a:schemeClr val="bg1"/>
            </a:solidFill>
            <a:ln>
              <a:solidFill>
                <a:schemeClr val="tx1"/>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0C-4563-8DDC-36AA6AE7A7D1}"/>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0C-4563-8DDC-36AA6AE7A7D1}"/>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0C-4563-8DDC-36AA6AE7A7D1}"/>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0C-4563-8DDC-36AA6AE7A7D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問65年齢層!$S$186:$S$194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問65年齢層!$Y$186:$Y$194</c:f>
              <c:numCache>
                <c:formatCode>0.0</c:formatCode>
                <c:ptCount val="9"/>
                <c:pt idx="0">
                  <c:v>3.3333333333333335</c:v>
                </c:pt>
                <c:pt idx="1">
                  <c:v>2.2222222222222223</c:v>
                </c:pt>
                <c:pt idx="2">
                  <c:v>1.2121212121212122</c:v>
                </c:pt>
                <c:pt idx="3">
                  <c:v>1.4150943396226416</c:v>
                </c:pt>
                <c:pt idx="4">
                  <c:v>3.7037037037037033</c:v>
                </c:pt>
                <c:pt idx="5">
                  <c:v>3.2</c:v>
                </c:pt>
                <c:pt idx="6">
                  <c:v>5.825242718446602</c:v>
                </c:pt>
                <c:pt idx="7">
                  <c:v>11.627906976744185</c:v>
                </c:pt>
                <c:pt idx="8">
                  <c:v>15.025906735751295</c:v>
                </c:pt>
              </c:numCache>
            </c:numRef>
          </c:val>
          <c:extLst>
            <c:ext xmlns:c16="http://schemas.microsoft.com/office/drawing/2014/chart" uri="{C3380CC4-5D6E-409C-BE32-E72D297353CC}">
              <c16:uniqueId val="{00000005-91C5-416D-8020-2316E78E4620}"/>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950191989890151"/>
          <c:y val="0.13856623613719316"/>
          <c:w val="0.50178186060075824"/>
          <c:h val="0.80132760398937763"/>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'問57-1'!$R$4:$R$9</c:f>
              <c:strCache>
                <c:ptCount val="6"/>
                <c:pt idx="0">
                  <c:v>ニュースや報道を見聞きしたとき</c:v>
                </c:pt>
                <c:pt idx="1">
                  <c:v>日常の会話の中で</c:v>
                </c:pt>
                <c:pt idx="2">
                  <c:v>勉強会や学習活動の中で</c:v>
                </c:pt>
                <c:pt idx="3">
                  <c:v>市の平和祈念事業（展示や講演等）に参加したとき</c:v>
                </c:pt>
                <c:pt idx="4">
                  <c:v>その他</c:v>
                </c:pt>
                <c:pt idx="5">
                  <c:v>（無効回答）</c:v>
                </c:pt>
              </c:strCache>
            </c:strRef>
          </c:cat>
          <c:val>
            <c:numRef>
              <c:f>'問57-1'!$T$4:$T$9</c:f>
              <c:numCache>
                <c:formatCode>0.0"%"</c:formatCode>
                <c:ptCount val="6"/>
                <c:pt idx="0">
                  <c:v>72.49683143219265</c:v>
                </c:pt>
                <c:pt idx="1">
                  <c:v>51.584283903675541</c:v>
                </c:pt>
                <c:pt idx="2">
                  <c:v>5.8301647655259821</c:v>
                </c:pt>
                <c:pt idx="3">
                  <c:v>1.520912547528517</c:v>
                </c:pt>
                <c:pt idx="4">
                  <c:v>2.915082382762991</c:v>
                </c:pt>
                <c:pt idx="5">
                  <c:v>0.38022813688212925</c:v>
                </c:pt>
              </c:numCache>
            </c:numRef>
          </c:val>
          <c:extLst>
            <c:ext xmlns:c16="http://schemas.microsoft.com/office/drawing/2014/chart" uri="{C3380CC4-5D6E-409C-BE32-E72D297353CC}">
              <c16:uniqueId val="{00000000-9BEC-4E9D-BEF0-DD973AC06BBA}"/>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min val="0"/>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2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36"/>
        </c:manualLayout>
      </c:layout>
      <c:barChart>
        <c:barDir val="bar"/>
        <c:grouping val="percentStacked"/>
        <c:varyColors val="0"/>
        <c:ser>
          <c:idx val="0"/>
          <c:order val="0"/>
          <c:tx>
            <c:strRef>
              <c:f>問65年齢層!$T$185</c:f>
              <c:strCache>
                <c:ptCount val="1"/>
                <c:pt idx="0">
                  <c:v>よく見る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722-4164-A0EB-0DC2557BBD3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722-4164-A0EB-0DC2557BBD3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問65年齢層!$S$184</c:f>
              <c:strCache>
                <c:ptCount val="1"/>
                <c:pt idx="0">
                  <c:v>凡例</c:v>
                </c:pt>
              </c:strCache>
            </c:strRef>
          </c:cat>
          <c:val>
            <c:numRef>
              <c:f>問65年齢層!$T$184</c:f>
              <c:numCache>
                <c:formatCode>General</c:formatCode>
                <c:ptCount val="1"/>
                <c:pt idx="0">
                  <c:v>1</c:v>
                </c:pt>
              </c:numCache>
            </c:numRef>
          </c:val>
          <c:extLst>
            <c:ext xmlns:c16="http://schemas.microsoft.com/office/drawing/2014/chart" uri="{C3380CC4-5D6E-409C-BE32-E72D297353CC}">
              <c16:uniqueId val="{00000002-3722-4164-A0EB-0DC2557BBD30}"/>
            </c:ext>
          </c:extLst>
        </c:ser>
        <c:ser>
          <c:idx val="1"/>
          <c:order val="1"/>
          <c:tx>
            <c:strRef>
              <c:f>問65年齢層!$U$185</c:f>
              <c:strCache>
                <c:ptCount val="1"/>
                <c:pt idx="0">
                  <c:v>たまに見る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722-4164-A0EB-0DC2557BBD3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問65年齢層!$S$184</c:f>
              <c:strCache>
                <c:ptCount val="1"/>
                <c:pt idx="0">
                  <c:v>凡例</c:v>
                </c:pt>
              </c:strCache>
            </c:strRef>
          </c:cat>
          <c:val>
            <c:numRef>
              <c:f>問65年齢層!$U$184</c:f>
              <c:numCache>
                <c:formatCode>General</c:formatCode>
                <c:ptCount val="1"/>
                <c:pt idx="0">
                  <c:v>1</c:v>
                </c:pt>
              </c:numCache>
            </c:numRef>
          </c:val>
          <c:extLst>
            <c:ext xmlns:c16="http://schemas.microsoft.com/office/drawing/2014/chart" uri="{C3380CC4-5D6E-409C-BE32-E72D297353CC}">
              <c16:uniqueId val="{00000004-3722-4164-A0EB-0DC2557BBD30}"/>
            </c:ext>
          </c:extLst>
        </c:ser>
        <c:ser>
          <c:idx val="2"/>
          <c:order val="2"/>
          <c:tx>
            <c:strRef>
              <c:f>問65年齢層!$V$185</c:f>
              <c:strCache>
                <c:ptCount val="1"/>
                <c:pt idx="0">
                  <c:v>ほとんど
見ない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3722-4164-A0EB-0DC2557BBD3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問65年齢層!$S$184</c:f>
              <c:strCache>
                <c:ptCount val="1"/>
                <c:pt idx="0">
                  <c:v>凡例</c:v>
                </c:pt>
              </c:strCache>
            </c:strRef>
          </c:cat>
          <c:val>
            <c:numRef>
              <c:f>問65年齢層!$V$184</c:f>
              <c:numCache>
                <c:formatCode>General</c:formatCode>
                <c:ptCount val="1"/>
                <c:pt idx="0">
                  <c:v>1</c:v>
                </c:pt>
              </c:numCache>
            </c:numRef>
          </c:val>
          <c:extLst>
            <c:ext xmlns:c16="http://schemas.microsoft.com/office/drawing/2014/chart" uri="{C3380CC4-5D6E-409C-BE32-E72D297353CC}">
              <c16:uniqueId val="{00000007-3722-4164-A0EB-0DC2557BBD30}"/>
            </c:ext>
          </c:extLst>
        </c:ser>
        <c:ser>
          <c:idx val="3"/>
          <c:order val="3"/>
          <c:tx>
            <c:strRef>
              <c:f>問65年齢層!$W$185</c:f>
              <c:strCache>
                <c:ptCount val="1"/>
                <c:pt idx="0">
                  <c:v>見たことが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問65年齢層!$S$184</c:f>
              <c:strCache>
                <c:ptCount val="1"/>
                <c:pt idx="0">
                  <c:v>凡例</c:v>
                </c:pt>
              </c:strCache>
            </c:strRef>
          </c:cat>
          <c:val>
            <c:numRef>
              <c:f>問65年齢層!$W$184</c:f>
              <c:numCache>
                <c:formatCode>General</c:formatCode>
                <c:ptCount val="1"/>
                <c:pt idx="0">
                  <c:v>1</c:v>
                </c:pt>
              </c:numCache>
            </c:numRef>
          </c:val>
          <c:extLst>
            <c:ext xmlns:c16="http://schemas.microsoft.com/office/drawing/2014/chart" uri="{C3380CC4-5D6E-409C-BE32-E72D297353CC}">
              <c16:uniqueId val="{00000008-3722-4164-A0EB-0DC2557BBD30}"/>
            </c:ext>
          </c:extLst>
        </c:ser>
        <c:ser>
          <c:idx val="4"/>
          <c:order val="4"/>
          <c:tx>
            <c:strRef>
              <c:f>問65年齢層!$X$185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問65年齢層!$S$184</c:f>
              <c:strCache>
                <c:ptCount val="1"/>
                <c:pt idx="0">
                  <c:v>凡例</c:v>
                </c:pt>
              </c:strCache>
            </c:strRef>
          </c:cat>
          <c:val>
            <c:numRef>
              <c:f>問65年齢層!$X$184</c:f>
              <c:numCache>
                <c:formatCode>General</c:formatCode>
                <c:ptCount val="1"/>
                <c:pt idx="0">
                  <c:v>1</c:v>
                </c:pt>
              </c:numCache>
            </c:numRef>
          </c:val>
          <c:extLst>
            <c:ext xmlns:c16="http://schemas.microsoft.com/office/drawing/2014/chart" uri="{C3380CC4-5D6E-409C-BE32-E72D297353CC}">
              <c16:uniqueId val="{00000009-3722-4164-A0EB-0DC2557BBD30}"/>
            </c:ext>
          </c:extLst>
        </c:ser>
        <c:ser>
          <c:idx val="5"/>
          <c:order val="5"/>
          <c:tx>
            <c:strRef>
              <c:f>問65年齢層!$Y$185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問65年齢層!$S$184</c:f>
              <c:strCache>
                <c:ptCount val="1"/>
                <c:pt idx="0">
                  <c:v>凡例</c:v>
                </c:pt>
              </c:strCache>
            </c:strRef>
          </c:cat>
          <c:val>
            <c:numRef>
              <c:f>問65年齢層!$Y$184</c:f>
              <c:numCache>
                <c:formatCode>General</c:formatCode>
                <c:ptCount val="1"/>
                <c:pt idx="0">
                  <c:v>1</c:v>
                </c:pt>
              </c:numCache>
            </c:numRef>
          </c:val>
          <c:extLst>
            <c:ext xmlns:c16="http://schemas.microsoft.com/office/drawing/2014/chart" uri="{C3380CC4-5D6E-409C-BE32-E72D297353CC}">
              <c16:uniqueId val="{0000000A-3722-4164-A0EB-0DC2557BBD3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747202044200755"/>
          <c:w val="0.74127514184310905"/>
          <c:h val="0.79356684431144631"/>
        </c:manualLayout>
      </c:layout>
      <c:barChart>
        <c:barDir val="bar"/>
        <c:grouping val="percentStacked"/>
        <c:varyColors val="0"/>
        <c:ser>
          <c:idx val="0"/>
          <c:order val="0"/>
          <c:tx>
            <c:strRef>
              <c:f>問65年齢層!$T$215</c:f>
              <c:strCache>
                <c:ptCount val="1"/>
                <c:pt idx="0">
                  <c:v>よく見る</c:v>
                </c:pt>
              </c:strCache>
            </c:strRef>
          </c:tx>
          <c:spPr>
            <a:solidFill>
              <a:schemeClr val="accent1"/>
            </a:solidFill>
            <a:ln w="9525">
              <a:solidFill>
                <a:schemeClr val="tx1"/>
              </a:solidFill>
            </a:ln>
            <a:effectLst/>
          </c:spPr>
          <c:invertIfNegative val="0"/>
          <c:dLbls>
            <c:dLbl>
              <c:idx val="0"/>
              <c:layout>
                <c:manualLayout>
                  <c:x val="-1.6390336967709005E-2"/>
                  <c:y val="-1.706241118894370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E2-41DD-9131-76812B7E5E51}"/>
                </c:ext>
              </c:extLst>
            </c:dLbl>
            <c:dLbl>
              <c:idx val="1"/>
              <c:layout>
                <c:manualLayout>
                  <c:x val="-7.713578841964653E-3"/>
                  <c:y val="1.357713241141715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E2-41DD-9131-76812B7E5E51}"/>
                </c:ext>
              </c:extLst>
            </c:dLbl>
            <c:dLbl>
              <c:idx val="2"/>
              <c:layout>
                <c:manualLayout>
                  <c:x val="-8.908264787836722E-3"/>
                  <c:y val="-4.219007234300567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FE2-41DD-9131-76812B7E5E51}"/>
                </c:ext>
              </c:extLst>
            </c:dLbl>
            <c:dLbl>
              <c:idx val="3"/>
              <c:layout>
                <c:manualLayout>
                  <c:x val="-1.7763422505236791E-2"/>
                  <c:y val="-4.36753717310170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FE2-41DD-9131-76812B7E5E51}"/>
                </c:ext>
              </c:extLst>
            </c:dLbl>
            <c:dLbl>
              <c:idx val="4"/>
              <c:layout>
                <c:manualLayout>
                  <c:x val="-1.6259019694801726E-2"/>
                  <c:y val="-4.25938857857866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FE2-41DD-9131-76812B7E5E51}"/>
                </c:ext>
              </c:extLst>
            </c:dLbl>
            <c:dLbl>
              <c:idx val="5"/>
              <c:layout>
                <c:manualLayout>
                  <c:x val="-7.8011608803947585E-3"/>
                  <c:y val="-4.4212866347769421E-2"/>
                </c:manualLayout>
              </c:layout>
              <c:spPr>
                <a:solidFill>
                  <a:schemeClr val="bg1"/>
                </a:solidFill>
                <a:ln>
                  <a:noFill/>
                </a:ln>
                <a:effectLst/>
              </c:spPr>
              <c:txPr>
                <a:bodyPr rot="0" spcFirstLastPara="1" vertOverflow="overflow" horzOverflow="overflow"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E768-434A-931E-6323207DD165}"/>
                </c:ext>
              </c:extLst>
            </c:dLbl>
            <c:dLbl>
              <c:idx val="6"/>
              <c:layout>
                <c:manualLayout>
                  <c:x val="-2.3606315948019808E-2"/>
                  <c:y val="-2.889907077528012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FE2-41DD-9131-76812B7E5E51}"/>
                </c:ext>
              </c:extLst>
            </c:dLbl>
            <c:dLbl>
              <c:idx val="7"/>
              <c:layout>
                <c:manualLayout>
                  <c:x val="-1.3556472284747616E-2"/>
                  <c:y val="-4.507490780805133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FE2-41DD-9131-76812B7E5E51}"/>
                </c:ext>
              </c:extLst>
            </c:dLbl>
            <c:dLbl>
              <c:idx val="8"/>
              <c:layout>
                <c:manualLayout>
                  <c:x val="-1.351262548079471E-2"/>
                  <c:y val="-4.20559580549191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FE2-41DD-9131-76812B7E5E5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問65年齢層!$S$216:$S$224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問65年齢層!$T$216:$T$224</c:f>
              <c:numCache>
                <c:formatCode>0.0</c:formatCode>
                <c:ptCount val="9"/>
                <c:pt idx="0">
                  <c:v>3.3333333333333335</c:v>
                </c:pt>
                <c:pt idx="1">
                  <c:v>1.1111111111111112</c:v>
                </c:pt>
                <c:pt idx="2">
                  <c:v>0.60606060606060608</c:v>
                </c:pt>
                <c:pt idx="3">
                  <c:v>0.94339622641509435</c:v>
                </c:pt>
                <c:pt idx="4">
                  <c:v>1.1111111111111112</c:v>
                </c:pt>
                <c:pt idx="5">
                  <c:v>1.6</c:v>
                </c:pt>
                <c:pt idx="6">
                  <c:v>0.97087378640776689</c:v>
                </c:pt>
                <c:pt idx="7">
                  <c:v>0</c:v>
                </c:pt>
                <c:pt idx="8">
                  <c:v>0</c:v>
                </c:pt>
              </c:numCache>
            </c:numRef>
          </c:val>
          <c:extLst>
            <c:ext xmlns:c16="http://schemas.microsoft.com/office/drawing/2014/chart" uri="{C3380CC4-5D6E-409C-BE32-E72D297353CC}">
              <c16:uniqueId val="{00000000-E768-434A-931E-6323207DD165}"/>
            </c:ext>
          </c:extLst>
        </c:ser>
        <c:ser>
          <c:idx val="1"/>
          <c:order val="1"/>
          <c:tx>
            <c:strRef>
              <c:f>問65年齢層!$U$215</c:f>
              <c:strCache>
                <c:ptCount val="1"/>
                <c:pt idx="0">
                  <c:v>たまに見る</c:v>
                </c:pt>
              </c:strCache>
            </c:strRef>
          </c:tx>
          <c:spPr>
            <a:solidFill>
              <a:schemeClr val="accent1">
                <a:lumMod val="60000"/>
                <a:lumOff val="40000"/>
              </a:schemeClr>
            </a:solidFill>
            <a:ln w="9525">
              <a:solidFill>
                <a:schemeClr val="tx1"/>
              </a:solidFill>
            </a:ln>
            <a:effectLst/>
          </c:spPr>
          <c:invertIfNegative val="0"/>
          <c:dLbls>
            <c:dLbl>
              <c:idx val="0"/>
              <c:layout>
                <c:manualLayout>
                  <c:x val="-2.8338646829613886E-3"/>
                  <c:y val="-1.813847115133793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E2-41DD-9131-76812B7E5E51}"/>
                </c:ext>
              </c:extLst>
            </c:dLbl>
            <c:dLbl>
              <c:idx val="1"/>
              <c:layout>
                <c:manualLayout>
                  <c:x val="5.6677293659227251E-3"/>
                  <c:y val="2.88742743319852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7A-40F5-ABBC-C3A1CE62AABE}"/>
                </c:ext>
              </c:extLst>
            </c:dLbl>
            <c:dLbl>
              <c:idx val="4"/>
              <c:layout>
                <c:manualLayout>
                  <c:x val="4.2507970244420566E-3"/>
                  <c:y val="1.3445631757074356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97A-40F5-ABBC-C3A1CE62AABE}"/>
                </c:ext>
              </c:extLst>
            </c:dLbl>
            <c:dLbl>
              <c:idx val="5"/>
              <c:layout>
                <c:manualLayout>
                  <c:x val="9.9185263903648346E-3"/>
                  <c:y val="2.887427433534668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97A-40F5-ABBC-C3A1CE62AABE}"/>
                </c:ext>
              </c:extLst>
            </c:dLbl>
            <c:dLbl>
              <c:idx val="6"/>
              <c:layout>
                <c:manualLayout>
                  <c:x val="-1.4169323414806943E-3"/>
                  <c:y val="2.0510136195970597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97A-40F5-ABBC-C3A1CE62AABE}"/>
                </c:ext>
              </c:extLst>
            </c:dLbl>
            <c:dLbl>
              <c:idx val="7"/>
              <c:layout>
                <c:manualLayout>
                  <c:x val="1.1335458731845554E-2"/>
                  <c:y val="7.218568583836671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97A-40F5-ABBC-C3A1CE62AABE}"/>
                </c:ext>
              </c:extLst>
            </c:dLbl>
            <c:dLbl>
              <c:idx val="8"/>
              <c:layout>
                <c:manualLayout>
                  <c:x val="1.2542417320045383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97A-40F5-ABBC-C3A1CE62AAB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a:solidFill>
                        <a:schemeClr val="tx1"/>
                      </a:solidFill>
                    </a:ln>
                  </c:spPr>
                </c15:leaderLines>
              </c:ext>
            </c:extLst>
          </c:dLbls>
          <c:cat>
            <c:strRef>
              <c:f>問65年齢層!$S$216:$S$224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問65年齢層!$U$216:$U$224</c:f>
              <c:numCache>
                <c:formatCode>0.0</c:formatCode>
                <c:ptCount val="9"/>
                <c:pt idx="0">
                  <c:v>3.3333333333333335</c:v>
                </c:pt>
                <c:pt idx="1">
                  <c:v>5.5555555555555554</c:v>
                </c:pt>
                <c:pt idx="2">
                  <c:v>4.2424242424242431</c:v>
                </c:pt>
                <c:pt idx="3">
                  <c:v>5.1886792452830193</c:v>
                </c:pt>
                <c:pt idx="4">
                  <c:v>2.2222222222222223</c:v>
                </c:pt>
                <c:pt idx="5">
                  <c:v>1.6</c:v>
                </c:pt>
                <c:pt idx="6">
                  <c:v>3.8834951456310676</c:v>
                </c:pt>
                <c:pt idx="7">
                  <c:v>1.7441860465116279</c:v>
                </c:pt>
                <c:pt idx="8">
                  <c:v>2.5906735751295336</c:v>
                </c:pt>
              </c:numCache>
            </c:numRef>
          </c:val>
          <c:extLst>
            <c:ext xmlns:c16="http://schemas.microsoft.com/office/drawing/2014/chart" uri="{C3380CC4-5D6E-409C-BE32-E72D297353CC}">
              <c16:uniqueId val="{00000001-E768-434A-931E-6323207DD165}"/>
            </c:ext>
          </c:extLst>
        </c:ser>
        <c:ser>
          <c:idx val="2"/>
          <c:order val="2"/>
          <c:tx>
            <c:strRef>
              <c:f>問65年齢層!$V$215</c:f>
              <c:strCache>
                <c:ptCount val="1"/>
                <c:pt idx="0">
                  <c:v>ほとんど
見ない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問65年齢層!$S$216:$S$224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問65年齢層!$V$216:$V$224</c:f>
              <c:numCache>
                <c:formatCode>0.0</c:formatCode>
                <c:ptCount val="9"/>
                <c:pt idx="0">
                  <c:v>16.666666666666664</c:v>
                </c:pt>
                <c:pt idx="1">
                  <c:v>12.222222222222221</c:v>
                </c:pt>
                <c:pt idx="2">
                  <c:v>15.151515151515152</c:v>
                </c:pt>
                <c:pt idx="3">
                  <c:v>15.566037735849056</c:v>
                </c:pt>
                <c:pt idx="4">
                  <c:v>22.592592592592592</c:v>
                </c:pt>
                <c:pt idx="5">
                  <c:v>25.6</c:v>
                </c:pt>
                <c:pt idx="6">
                  <c:v>22.330097087378643</c:v>
                </c:pt>
                <c:pt idx="7">
                  <c:v>19.767441860465116</c:v>
                </c:pt>
                <c:pt idx="8">
                  <c:v>17.616580310880828</c:v>
                </c:pt>
              </c:numCache>
            </c:numRef>
          </c:val>
          <c:extLst>
            <c:ext xmlns:c16="http://schemas.microsoft.com/office/drawing/2014/chart" uri="{C3380CC4-5D6E-409C-BE32-E72D297353CC}">
              <c16:uniqueId val="{00000002-E768-434A-931E-6323207DD165}"/>
            </c:ext>
          </c:extLst>
        </c:ser>
        <c:ser>
          <c:idx val="3"/>
          <c:order val="3"/>
          <c:tx>
            <c:strRef>
              <c:f>問65年齢層!$W$215</c:f>
              <c:strCache>
                <c:ptCount val="1"/>
                <c:pt idx="0">
                  <c:v>見たことが
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問65年齢層!$S$216:$S$224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問65年齢層!$W$216:$W$224</c:f>
              <c:numCache>
                <c:formatCode>0.0</c:formatCode>
                <c:ptCount val="9"/>
                <c:pt idx="0">
                  <c:v>33.333333333333329</c:v>
                </c:pt>
                <c:pt idx="1">
                  <c:v>36.666666666666664</c:v>
                </c:pt>
                <c:pt idx="2">
                  <c:v>36.969696969696969</c:v>
                </c:pt>
                <c:pt idx="3">
                  <c:v>45.754716981132077</c:v>
                </c:pt>
                <c:pt idx="4">
                  <c:v>42.592592592592595</c:v>
                </c:pt>
                <c:pt idx="5">
                  <c:v>40.799999999999997</c:v>
                </c:pt>
                <c:pt idx="6">
                  <c:v>35.922330097087382</c:v>
                </c:pt>
                <c:pt idx="7">
                  <c:v>43.604651162790695</c:v>
                </c:pt>
                <c:pt idx="8">
                  <c:v>37.823834196891191</c:v>
                </c:pt>
              </c:numCache>
            </c:numRef>
          </c:val>
          <c:extLst>
            <c:ext xmlns:c16="http://schemas.microsoft.com/office/drawing/2014/chart" uri="{C3380CC4-5D6E-409C-BE32-E72D297353CC}">
              <c16:uniqueId val="{00000003-E768-434A-931E-6323207DD165}"/>
            </c:ext>
          </c:extLst>
        </c:ser>
        <c:ser>
          <c:idx val="4"/>
          <c:order val="4"/>
          <c:tx>
            <c:strRef>
              <c:f>問65年齢層!$X$215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問65年齢層!$S$216:$S$224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問65年齢層!$X$216:$X$224</c:f>
              <c:numCache>
                <c:formatCode>0.0</c:formatCode>
                <c:ptCount val="9"/>
                <c:pt idx="0">
                  <c:v>40</c:v>
                </c:pt>
                <c:pt idx="1">
                  <c:v>42.222222222222221</c:v>
                </c:pt>
                <c:pt idx="2">
                  <c:v>41.212121212121211</c:v>
                </c:pt>
                <c:pt idx="3">
                  <c:v>31.60377358490566</c:v>
                </c:pt>
                <c:pt idx="4">
                  <c:v>27.037037037037038</c:v>
                </c:pt>
                <c:pt idx="5">
                  <c:v>26.400000000000002</c:v>
                </c:pt>
                <c:pt idx="6">
                  <c:v>30.097087378640776</c:v>
                </c:pt>
                <c:pt idx="7">
                  <c:v>21.511627906976745</c:v>
                </c:pt>
                <c:pt idx="8">
                  <c:v>25.388601036269431</c:v>
                </c:pt>
              </c:numCache>
            </c:numRef>
          </c:val>
          <c:extLst>
            <c:ext xmlns:c16="http://schemas.microsoft.com/office/drawing/2014/chart" uri="{C3380CC4-5D6E-409C-BE32-E72D297353CC}">
              <c16:uniqueId val="{00000004-E768-434A-931E-6323207DD165}"/>
            </c:ext>
          </c:extLst>
        </c:ser>
        <c:ser>
          <c:idx val="5"/>
          <c:order val="5"/>
          <c:tx>
            <c:strRef>
              <c:f>問65年齢層!$Y$215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7A-40F5-ABBC-C3A1CE62AABE}"/>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7A-40F5-ABBC-C3A1CE62AABE}"/>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7A-40F5-ABBC-C3A1CE62AAB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問65年齢層!$S$216:$S$224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問65年齢層!$Y$216:$Y$224</c:f>
              <c:numCache>
                <c:formatCode>0.0</c:formatCode>
                <c:ptCount val="9"/>
                <c:pt idx="0">
                  <c:v>3.3333333333333335</c:v>
                </c:pt>
                <c:pt idx="1">
                  <c:v>2.2222222222222223</c:v>
                </c:pt>
                <c:pt idx="2">
                  <c:v>1.8181818181818181</c:v>
                </c:pt>
                <c:pt idx="3">
                  <c:v>0.94339622641509435</c:v>
                </c:pt>
                <c:pt idx="4">
                  <c:v>4.4444444444444446</c:v>
                </c:pt>
                <c:pt idx="5">
                  <c:v>4</c:v>
                </c:pt>
                <c:pt idx="6">
                  <c:v>6.7961165048543686</c:v>
                </c:pt>
                <c:pt idx="7">
                  <c:v>13.372093023255813</c:v>
                </c:pt>
                <c:pt idx="8">
                  <c:v>16.580310880829018</c:v>
                </c:pt>
              </c:numCache>
            </c:numRef>
          </c:val>
          <c:extLst>
            <c:ext xmlns:c16="http://schemas.microsoft.com/office/drawing/2014/chart" uri="{C3380CC4-5D6E-409C-BE32-E72D297353CC}">
              <c16:uniqueId val="{00000005-E768-434A-931E-6323207DD165}"/>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3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25"/>
        </c:manualLayout>
      </c:layout>
      <c:barChart>
        <c:barDir val="bar"/>
        <c:grouping val="percentStacked"/>
        <c:varyColors val="0"/>
        <c:ser>
          <c:idx val="0"/>
          <c:order val="0"/>
          <c:tx>
            <c:strRef>
              <c:f>問65年齢層!$T$215</c:f>
              <c:strCache>
                <c:ptCount val="1"/>
                <c:pt idx="0">
                  <c:v>よく見る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3770-4B7B-842D-ED09AD1A3691}"/>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3770-4B7B-842D-ED09AD1A3691}"/>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問65年齢層!$S$214</c:f>
              <c:strCache>
                <c:ptCount val="1"/>
                <c:pt idx="0">
                  <c:v>凡例</c:v>
                </c:pt>
              </c:strCache>
            </c:strRef>
          </c:cat>
          <c:val>
            <c:numRef>
              <c:f>問65年齢層!$T$214</c:f>
              <c:numCache>
                <c:formatCode>General</c:formatCode>
                <c:ptCount val="1"/>
                <c:pt idx="0">
                  <c:v>1</c:v>
                </c:pt>
              </c:numCache>
            </c:numRef>
          </c:val>
          <c:extLst>
            <c:ext xmlns:c16="http://schemas.microsoft.com/office/drawing/2014/chart" uri="{C3380CC4-5D6E-409C-BE32-E72D297353CC}">
              <c16:uniqueId val="{00000002-3770-4B7B-842D-ED09AD1A3691}"/>
            </c:ext>
          </c:extLst>
        </c:ser>
        <c:ser>
          <c:idx val="1"/>
          <c:order val="1"/>
          <c:tx>
            <c:strRef>
              <c:f>問65年齢層!$U$215</c:f>
              <c:strCache>
                <c:ptCount val="1"/>
                <c:pt idx="0">
                  <c:v>たまに見る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3770-4B7B-842D-ED09AD1A369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問65年齢層!$S$214</c:f>
              <c:strCache>
                <c:ptCount val="1"/>
                <c:pt idx="0">
                  <c:v>凡例</c:v>
                </c:pt>
              </c:strCache>
            </c:strRef>
          </c:cat>
          <c:val>
            <c:numRef>
              <c:f>問65年齢層!$U$214</c:f>
              <c:numCache>
                <c:formatCode>General</c:formatCode>
                <c:ptCount val="1"/>
                <c:pt idx="0">
                  <c:v>1</c:v>
                </c:pt>
              </c:numCache>
            </c:numRef>
          </c:val>
          <c:extLst>
            <c:ext xmlns:c16="http://schemas.microsoft.com/office/drawing/2014/chart" uri="{C3380CC4-5D6E-409C-BE32-E72D297353CC}">
              <c16:uniqueId val="{00000004-3770-4B7B-842D-ED09AD1A3691}"/>
            </c:ext>
          </c:extLst>
        </c:ser>
        <c:ser>
          <c:idx val="2"/>
          <c:order val="2"/>
          <c:tx>
            <c:strRef>
              <c:f>問65年齢層!$V$215</c:f>
              <c:strCache>
                <c:ptCount val="1"/>
                <c:pt idx="0">
                  <c:v>ほとんど
見ない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3770-4B7B-842D-ED09AD1A3691}"/>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問65年齢層!$S$214</c:f>
              <c:strCache>
                <c:ptCount val="1"/>
                <c:pt idx="0">
                  <c:v>凡例</c:v>
                </c:pt>
              </c:strCache>
            </c:strRef>
          </c:cat>
          <c:val>
            <c:numRef>
              <c:f>問65年齢層!$V$214</c:f>
              <c:numCache>
                <c:formatCode>General</c:formatCode>
                <c:ptCount val="1"/>
                <c:pt idx="0">
                  <c:v>1</c:v>
                </c:pt>
              </c:numCache>
            </c:numRef>
          </c:val>
          <c:extLst>
            <c:ext xmlns:c16="http://schemas.microsoft.com/office/drawing/2014/chart" uri="{C3380CC4-5D6E-409C-BE32-E72D297353CC}">
              <c16:uniqueId val="{00000007-3770-4B7B-842D-ED09AD1A3691}"/>
            </c:ext>
          </c:extLst>
        </c:ser>
        <c:ser>
          <c:idx val="3"/>
          <c:order val="3"/>
          <c:tx>
            <c:strRef>
              <c:f>問65年齢層!$W$215</c:f>
              <c:strCache>
                <c:ptCount val="1"/>
                <c:pt idx="0">
                  <c:v>見たことが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問65年齢層!$S$214</c:f>
              <c:strCache>
                <c:ptCount val="1"/>
                <c:pt idx="0">
                  <c:v>凡例</c:v>
                </c:pt>
              </c:strCache>
            </c:strRef>
          </c:cat>
          <c:val>
            <c:numRef>
              <c:f>問65年齢層!$W$214</c:f>
              <c:numCache>
                <c:formatCode>General</c:formatCode>
                <c:ptCount val="1"/>
                <c:pt idx="0">
                  <c:v>1</c:v>
                </c:pt>
              </c:numCache>
            </c:numRef>
          </c:val>
          <c:extLst>
            <c:ext xmlns:c16="http://schemas.microsoft.com/office/drawing/2014/chart" uri="{C3380CC4-5D6E-409C-BE32-E72D297353CC}">
              <c16:uniqueId val="{00000008-3770-4B7B-842D-ED09AD1A3691}"/>
            </c:ext>
          </c:extLst>
        </c:ser>
        <c:ser>
          <c:idx val="4"/>
          <c:order val="4"/>
          <c:tx>
            <c:strRef>
              <c:f>問65年齢層!$X$215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問65年齢層!$S$214</c:f>
              <c:strCache>
                <c:ptCount val="1"/>
                <c:pt idx="0">
                  <c:v>凡例</c:v>
                </c:pt>
              </c:strCache>
            </c:strRef>
          </c:cat>
          <c:val>
            <c:numRef>
              <c:f>問65年齢層!$X$214</c:f>
              <c:numCache>
                <c:formatCode>General</c:formatCode>
                <c:ptCount val="1"/>
                <c:pt idx="0">
                  <c:v>1</c:v>
                </c:pt>
              </c:numCache>
            </c:numRef>
          </c:val>
          <c:extLst>
            <c:ext xmlns:c16="http://schemas.microsoft.com/office/drawing/2014/chart" uri="{C3380CC4-5D6E-409C-BE32-E72D297353CC}">
              <c16:uniqueId val="{00000009-3770-4B7B-842D-ED09AD1A3691}"/>
            </c:ext>
          </c:extLst>
        </c:ser>
        <c:ser>
          <c:idx val="5"/>
          <c:order val="5"/>
          <c:tx>
            <c:strRef>
              <c:f>問65年齢層!$Y$215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問65年齢層!$S$214</c:f>
              <c:strCache>
                <c:ptCount val="1"/>
                <c:pt idx="0">
                  <c:v>凡例</c:v>
                </c:pt>
              </c:strCache>
            </c:strRef>
          </c:cat>
          <c:val>
            <c:numRef>
              <c:f>問65年齢層!$Y$214</c:f>
              <c:numCache>
                <c:formatCode>General</c:formatCode>
                <c:ptCount val="1"/>
                <c:pt idx="0">
                  <c:v>1</c:v>
                </c:pt>
              </c:numCache>
            </c:numRef>
          </c:val>
          <c:extLst>
            <c:ext xmlns:c16="http://schemas.microsoft.com/office/drawing/2014/chart" uri="{C3380CC4-5D6E-409C-BE32-E72D297353CC}">
              <c16:uniqueId val="{0000000A-3770-4B7B-842D-ED09AD1A3691}"/>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747202044200755"/>
          <c:w val="0.74127514184310905"/>
          <c:h val="0.79356684431144631"/>
        </c:manualLayout>
      </c:layout>
      <c:barChart>
        <c:barDir val="bar"/>
        <c:grouping val="percentStacked"/>
        <c:varyColors val="0"/>
        <c:ser>
          <c:idx val="0"/>
          <c:order val="0"/>
          <c:tx>
            <c:strRef>
              <c:f>問65年齢層!$T$245</c:f>
              <c:strCache>
                <c:ptCount val="1"/>
                <c:pt idx="0">
                  <c:v>よく見る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問65年齢層!$S$246:$S$254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問65年齢層!$T$246:$T$254</c:f>
              <c:numCache>
                <c:formatCode>0.0</c:formatCode>
                <c:ptCount val="9"/>
                <c:pt idx="0">
                  <c:v>3.3333333333333335</c:v>
                </c:pt>
                <c:pt idx="1">
                  <c:v>3.3333333333333335</c:v>
                </c:pt>
                <c:pt idx="2">
                  <c:v>7.2727272727272725</c:v>
                </c:pt>
                <c:pt idx="3">
                  <c:v>30.660377358490564</c:v>
                </c:pt>
                <c:pt idx="4">
                  <c:v>22.592592592592592</c:v>
                </c:pt>
                <c:pt idx="5">
                  <c:v>16</c:v>
                </c:pt>
                <c:pt idx="6">
                  <c:v>12.621359223300971</c:v>
                </c:pt>
                <c:pt idx="7">
                  <c:v>9.8837209302325579</c:v>
                </c:pt>
                <c:pt idx="8">
                  <c:v>7.2538860103626934</c:v>
                </c:pt>
              </c:numCache>
            </c:numRef>
          </c:val>
          <c:extLst>
            <c:ext xmlns:c16="http://schemas.microsoft.com/office/drawing/2014/chart" uri="{C3380CC4-5D6E-409C-BE32-E72D297353CC}">
              <c16:uniqueId val="{00000000-FDBF-4EF9-B31C-ABA819A1F4B2}"/>
            </c:ext>
          </c:extLst>
        </c:ser>
        <c:ser>
          <c:idx val="1"/>
          <c:order val="1"/>
          <c:tx>
            <c:strRef>
              <c:f>問65年齢層!$U$245</c:f>
              <c:strCache>
                <c:ptCount val="1"/>
                <c:pt idx="0">
                  <c:v>たまに見る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問65年齢層!$S$246:$S$254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問65年齢層!$U$246:$U$254</c:f>
              <c:numCache>
                <c:formatCode>0.0</c:formatCode>
                <c:ptCount val="9"/>
                <c:pt idx="0">
                  <c:v>13.333333333333334</c:v>
                </c:pt>
                <c:pt idx="1">
                  <c:v>14.444444444444443</c:v>
                </c:pt>
                <c:pt idx="2">
                  <c:v>10.909090909090908</c:v>
                </c:pt>
                <c:pt idx="3">
                  <c:v>16.981132075471699</c:v>
                </c:pt>
                <c:pt idx="4">
                  <c:v>21.481481481481481</c:v>
                </c:pt>
                <c:pt idx="5">
                  <c:v>20</c:v>
                </c:pt>
                <c:pt idx="6">
                  <c:v>20.388349514563107</c:v>
                </c:pt>
                <c:pt idx="7">
                  <c:v>13.953488372093023</c:v>
                </c:pt>
                <c:pt idx="8">
                  <c:v>11.917098445595855</c:v>
                </c:pt>
              </c:numCache>
            </c:numRef>
          </c:val>
          <c:extLst>
            <c:ext xmlns:c16="http://schemas.microsoft.com/office/drawing/2014/chart" uri="{C3380CC4-5D6E-409C-BE32-E72D297353CC}">
              <c16:uniqueId val="{00000001-FDBF-4EF9-B31C-ABA819A1F4B2}"/>
            </c:ext>
          </c:extLst>
        </c:ser>
        <c:ser>
          <c:idx val="2"/>
          <c:order val="2"/>
          <c:tx>
            <c:strRef>
              <c:f>問65年齢層!$V$245</c:f>
              <c:strCache>
                <c:ptCount val="1"/>
                <c:pt idx="0">
                  <c:v>ほとんど
見ない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問65年齢層!$S$246:$S$254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問65年齢層!$V$246:$V$254</c:f>
              <c:numCache>
                <c:formatCode>0.0</c:formatCode>
                <c:ptCount val="9"/>
                <c:pt idx="0">
                  <c:v>20</c:v>
                </c:pt>
                <c:pt idx="1">
                  <c:v>13.333333333333334</c:v>
                </c:pt>
                <c:pt idx="2">
                  <c:v>13.939393939393941</c:v>
                </c:pt>
                <c:pt idx="3">
                  <c:v>10.377358490566039</c:v>
                </c:pt>
                <c:pt idx="4">
                  <c:v>19.62962962962963</c:v>
                </c:pt>
                <c:pt idx="5">
                  <c:v>20</c:v>
                </c:pt>
                <c:pt idx="6">
                  <c:v>15.53398058252427</c:v>
                </c:pt>
                <c:pt idx="7">
                  <c:v>15.697674418604651</c:v>
                </c:pt>
                <c:pt idx="8">
                  <c:v>17.098445595854923</c:v>
                </c:pt>
              </c:numCache>
            </c:numRef>
          </c:val>
          <c:extLst>
            <c:ext xmlns:c16="http://schemas.microsoft.com/office/drawing/2014/chart" uri="{C3380CC4-5D6E-409C-BE32-E72D297353CC}">
              <c16:uniqueId val="{00000002-FDBF-4EF9-B31C-ABA819A1F4B2}"/>
            </c:ext>
          </c:extLst>
        </c:ser>
        <c:ser>
          <c:idx val="3"/>
          <c:order val="3"/>
          <c:tx>
            <c:strRef>
              <c:f>問65年齢層!$W$245</c:f>
              <c:strCache>
                <c:ptCount val="1"/>
                <c:pt idx="0">
                  <c:v>見たことが
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問65年齢層!$S$246:$S$254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問65年齢層!$W$246:$W$254</c:f>
              <c:numCache>
                <c:formatCode>0.0</c:formatCode>
                <c:ptCount val="9"/>
                <c:pt idx="0">
                  <c:v>20</c:v>
                </c:pt>
                <c:pt idx="1">
                  <c:v>40</c:v>
                </c:pt>
                <c:pt idx="2">
                  <c:v>29.09090909090909</c:v>
                </c:pt>
                <c:pt idx="3">
                  <c:v>23.584905660377359</c:v>
                </c:pt>
                <c:pt idx="4">
                  <c:v>18.888888888888889</c:v>
                </c:pt>
                <c:pt idx="5">
                  <c:v>20</c:v>
                </c:pt>
                <c:pt idx="6">
                  <c:v>22.330097087378643</c:v>
                </c:pt>
                <c:pt idx="7">
                  <c:v>28.488372093023255</c:v>
                </c:pt>
                <c:pt idx="8">
                  <c:v>27.461139896373055</c:v>
                </c:pt>
              </c:numCache>
            </c:numRef>
          </c:val>
          <c:extLst>
            <c:ext xmlns:c16="http://schemas.microsoft.com/office/drawing/2014/chart" uri="{C3380CC4-5D6E-409C-BE32-E72D297353CC}">
              <c16:uniqueId val="{00000003-FDBF-4EF9-B31C-ABA819A1F4B2}"/>
            </c:ext>
          </c:extLst>
        </c:ser>
        <c:ser>
          <c:idx val="4"/>
          <c:order val="4"/>
          <c:tx>
            <c:strRef>
              <c:f>問65年齢層!$X$245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問65年齢層!$S$246:$S$254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問65年齢層!$X$246:$X$254</c:f>
              <c:numCache>
                <c:formatCode>0.0</c:formatCode>
                <c:ptCount val="9"/>
                <c:pt idx="0">
                  <c:v>40</c:v>
                </c:pt>
                <c:pt idx="1">
                  <c:v>26.666666666666668</c:v>
                </c:pt>
                <c:pt idx="2">
                  <c:v>38.181818181818187</c:v>
                </c:pt>
                <c:pt idx="3">
                  <c:v>17.924528301886792</c:v>
                </c:pt>
                <c:pt idx="4">
                  <c:v>14.074074074074074</c:v>
                </c:pt>
                <c:pt idx="5">
                  <c:v>20</c:v>
                </c:pt>
                <c:pt idx="6">
                  <c:v>23.300970873786408</c:v>
                </c:pt>
                <c:pt idx="7">
                  <c:v>19.186046511627907</c:v>
                </c:pt>
                <c:pt idx="8">
                  <c:v>19.170984455958546</c:v>
                </c:pt>
              </c:numCache>
            </c:numRef>
          </c:val>
          <c:extLst>
            <c:ext xmlns:c16="http://schemas.microsoft.com/office/drawing/2014/chart" uri="{C3380CC4-5D6E-409C-BE32-E72D297353CC}">
              <c16:uniqueId val="{00000004-FDBF-4EF9-B31C-ABA819A1F4B2}"/>
            </c:ext>
          </c:extLst>
        </c:ser>
        <c:ser>
          <c:idx val="5"/>
          <c:order val="5"/>
          <c:tx>
            <c:strRef>
              <c:f>問65年齢層!$Y$245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D01-4A73-9733-7BC861CB8678}"/>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01-4A73-9733-7BC861CB8678}"/>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01-4A73-9733-7BC861CB8678}"/>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問65年齢層!$S$246:$S$254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問65年齢層!$Y$246:$Y$254</c:f>
              <c:numCache>
                <c:formatCode>0.0</c:formatCode>
                <c:ptCount val="9"/>
                <c:pt idx="0">
                  <c:v>3.3333333333333335</c:v>
                </c:pt>
                <c:pt idx="1">
                  <c:v>2.2222222222222223</c:v>
                </c:pt>
                <c:pt idx="2">
                  <c:v>0.60606060606060608</c:v>
                </c:pt>
                <c:pt idx="3">
                  <c:v>0.47169811320754718</c:v>
                </c:pt>
                <c:pt idx="4">
                  <c:v>3.3333333333333335</c:v>
                </c:pt>
                <c:pt idx="5">
                  <c:v>4</c:v>
                </c:pt>
                <c:pt idx="6">
                  <c:v>5.825242718446602</c:v>
                </c:pt>
                <c:pt idx="7">
                  <c:v>12.790697674418606</c:v>
                </c:pt>
                <c:pt idx="8">
                  <c:v>17.098445595854923</c:v>
                </c:pt>
              </c:numCache>
            </c:numRef>
          </c:val>
          <c:extLst>
            <c:ext xmlns:c16="http://schemas.microsoft.com/office/drawing/2014/chart" uri="{C3380CC4-5D6E-409C-BE32-E72D297353CC}">
              <c16:uniqueId val="{00000005-FDBF-4EF9-B31C-ABA819A1F4B2}"/>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36"/>
        </c:manualLayout>
      </c:layout>
      <c:barChart>
        <c:barDir val="bar"/>
        <c:grouping val="percentStacked"/>
        <c:varyColors val="0"/>
        <c:ser>
          <c:idx val="0"/>
          <c:order val="0"/>
          <c:tx>
            <c:strRef>
              <c:f>問65年齢層!$T$245</c:f>
              <c:strCache>
                <c:ptCount val="1"/>
                <c:pt idx="0">
                  <c:v>よく見る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230-4D8F-98AA-BB67E82FBF10}"/>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230-4D8F-98AA-BB67E82FBF10}"/>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問65年齢層!$S$244</c:f>
              <c:strCache>
                <c:ptCount val="1"/>
                <c:pt idx="0">
                  <c:v>凡例</c:v>
                </c:pt>
              </c:strCache>
            </c:strRef>
          </c:cat>
          <c:val>
            <c:numRef>
              <c:f>問65年齢層!$T$244</c:f>
              <c:numCache>
                <c:formatCode>General</c:formatCode>
                <c:ptCount val="1"/>
                <c:pt idx="0">
                  <c:v>1</c:v>
                </c:pt>
              </c:numCache>
            </c:numRef>
          </c:val>
          <c:extLst>
            <c:ext xmlns:c16="http://schemas.microsoft.com/office/drawing/2014/chart" uri="{C3380CC4-5D6E-409C-BE32-E72D297353CC}">
              <c16:uniqueId val="{00000002-A230-4D8F-98AA-BB67E82FBF10}"/>
            </c:ext>
          </c:extLst>
        </c:ser>
        <c:ser>
          <c:idx val="1"/>
          <c:order val="1"/>
          <c:tx>
            <c:strRef>
              <c:f>問65年齢層!$U$245</c:f>
              <c:strCache>
                <c:ptCount val="1"/>
                <c:pt idx="0">
                  <c:v>たまに見る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A230-4D8F-98AA-BB67E82FBF1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問65年齢層!$S$244</c:f>
              <c:strCache>
                <c:ptCount val="1"/>
                <c:pt idx="0">
                  <c:v>凡例</c:v>
                </c:pt>
              </c:strCache>
            </c:strRef>
          </c:cat>
          <c:val>
            <c:numRef>
              <c:f>問65年齢層!$U$244</c:f>
              <c:numCache>
                <c:formatCode>General</c:formatCode>
                <c:ptCount val="1"/>
                <c:pt idx="0">
                  <c:v>1</c:v>
                </c:pt>
              </c:numCache>
            </c:numRef>
          </c:val>
          <c:extLst>
            <c:ext xmlns:c16="http://schemas.microsoft.com/office/drawing/2014/chart" uri="{C3380CC4-5D6E-409C-BE32-E72D297353CC}">
              <c16:uniqueId val="{00000004-A230-4D8F-98AA-BB67E82FBF10}"/>
            </c:ext>
          </c:extLst>
        </c:ser>
        <c:ser>
          <c:idx val="2"/>
          <c:order val="2"/>
          <c:tx>
            <c:strRef>
              <c:f>問65年齢層!$V$245</c:f>
              <c:strCache>
                <c:ptCount val="1"/>
                <c:pt idx="0">
                  <c:v>ほとんど
見ない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A230-4D8F-98AA-BB67E82FBF10}"/>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問65年齢層!$S$244</c:f>
              <c:strCache>
                <c:ptCount val="1"/>
                <c:pt idx="0">
                  <c:v>凡例</c:v>
                </c:pt>
              </c:strCache>
            </c:strRef>
          </c:cat>
          <c:val>
            <c:numRef>
              <c:f>問65年齢層!$V$244</c:f>
              <c:numCache>
                <c:formatCode>General</c:formatCode>
                <c:ptCount val="1"/>
                <c:pt idx="0">
                  <c:v>1</c:v>
                </c:pt>
              </c:numCache>
            </c:numRef>
          </c:val>
          <c:extLst>
            <c:ext xmlns:c16="http://schemas.microsoft.com/office/drawing/2014/chart" uri="{C3380CC4-5D6E-409C-BE32-E72D297353CC}">
              <c16:uniqueId val="{00000007-A230-4D8F-98AA-BB67E82FBF10}"/>
            </c:ext>
          </c:extLst>
        </c:ser>
        <c:ser>
          <c:idx val="3"/>
          <c:order val="3"/>
          <c:tx>
            <c:strRef>
              <c:f>問65年齢層!$W$245</c:f>
              <c:strCache>
                <c:ptCount val="1"/>
                <c:pt idx="0">
                  <c:v>見たことが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問65年齢層!$S$244</c:f>
              <c:strCache>
                <c:ptCount val="1"/>
                <c:pt idx="0">
                  <c:v>凡例</c:v>
                </c:pt>
              </c:strCache>
            </c:strRef>
          </c:cat>
          <c:val>
            <c:numRef>
              <c:f>問65年齢層!$W$244</c:f>
              <c:numCache>
                <c:formatCode>General</c:formatCode>
                <c:ptCount val="1"/>
                <c:pt idx="0">
                  <c:v>1</c:v>
                </c:pt>
              </c:numCache>
            </c:numRef>
          </c:val>
          <c:extLst>
            <c:ext xmlns:c16="http://schemas.microsoft.com/office/drawing/2014/chart" uri="{C3380CC4-5D6E-409C-BE32-E72D297353CC}">
              <c16:uniqueId val="{00000008-A230-4D8F-98AA-BB67E82FBF10}"/>
            </c:ext>
          </c:extLst>
        </c:ser>
        <c:ser>
          <c:idx val="4"/>
          <c:order val="4"/>
          <c:tx>
            <c:strRef>
              <c:f>問65年齢層!$X$245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問65年齢層!$S$244</c:f>
              <c:strCache>
                <c:ptCount val="1"/>
                <c:pt idx="0">
                  <c:v>凡例</c:v>
                </c:pt>
              </c:strCache>
            </c:strRef>
          </c:cat>
          <c:val>
            <c:numRef>
              <c:f>問65年齢層!$X$244</c:f>
              <c:numCache>
                <c:formatCode>General</c:formatCode>
                <c:ptCount val="1"/>
                <c:pt idx="0">
                  <c:v>1</c:v>
                </c:pt>
              </c:numCache>
            </c:numRef>
          </c:val>
          <c:extLst>
            <c:ext xmlns:c16="http://schemas.microsoft.com/office/drawing/2014/chart" uri="{C3380CC4-5D6E-409C-BE32-E72D297353CC}">
              <c16:uniqueId val="{00000009-A230-4D8F-98AA-BB67E82FBF10}"/>
            </c:ext>
          </c:extLst>
        </c:ser>
        <c:ser>
          <c:idx val="5"/>
          <c:order val="5"/>
          <c:tx>
            <c:strRef>
              <c:f>問65年齢層!$Y$245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問65年齢層!$S$244</c:f>
              <c:strCache>
                <c:ptCount val="1"/>
                <c:pt idx="0">
                  <c:v>凡例</c:v>
                </c:pt>
              </c:strCache>
            </c:strRef>
          </c:cat>
          <c:val>
            <c:numRef>
              <c:f>問65年齢層!$Y$244</c:f>
              <c:numCache>
                <c:formatCode>General</c:formatCode>
                <c:ptCount val="1"/>
                <c:pt idx="0">
                  <c:v>1</c:v>
                </c:pt>
              </c:numCache>
            </c:numRef>
          </c:val>
          <c:extLst>
            <c:ext xmlns:c16="http://schemas.microsoft.com/office/drawing/2014/chart" uri="{C3380CC4-5D6E-409C-BE32-E72D297353CC}">
              <c16:uniqueId val="{0000000A-A230-4D8F-98AA-BB67E82FBF10}"/>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747202044200755"/>
          <c:w val="0.74127514184310905"/>
          <c:h val="0.79356684431144631"/>
        </c:manualLayout>
      </c:layout>
      <c:barChart>
        <c:barDir val="bar"/>
        <c:grouping val="percentStacked"/>
        <c:varyColors val="0"/>
        <c:ser>
          <c:idx val="0"/>
          <c:order val="0"/>
          <c:tx>
            <c:strRef>
              <c:f>問65年齢層!$T$275</c:f>
              <c:strCache>
                <c:ptCount val="1"/>
                <c:pt idx="0">
                  <c:v>よく見る</c:v>
                </c:pt>
              </c:strCache>
            </c:strRef>
          </c:tx>
          <c:spPr>
            <a:solidFill>
              <a:schemeClr val="accent1"/>
            </a:solidFill>
            <a:ln w="9525">
              <a:solidFill>
                <a:schemeClr val="tx1"/>
              </a:solidFill>
            </a:ln>
            <a:effectLst/>
          </c:spPr>
          <c:invertIfNegative val="0"/>
          <c:dLbls>
            <c:dLbl>
              <c:idx val="0"/>
              <c:layout>
                <c:manualLayout>
                  <c:x val="4.2507970244420566E-3"/>
                  <c:y val="2.1087886511383681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7D-4361-917F-FC00D1CC6A6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6350" cap="flat" cmpd="sng" algn="ctr">
                      <a:solidFill>
                        <a:schemeClr val="tx1"/>
                      </a:solidFill>
                      <a:round/>
                    </a:ln>
                    <a:effectLst/>
                  </c:spPr>
                </c15:leaderLines>
              </c:ext>
            </c:extLst>
          </c:dLbls>
          <c:cat>
            <c:strRef>
              <c:f>問65年齢層!$S$276:$S$284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問65年齢層!$T$276:$T$284</c:f>
              <c:numCache>
                <c:formatCode>0.0</c:formatCode>
                <c:ptCount val="9"/>
                <c:pt idx="0">
                  <c:v>0</c:v>
                </c:pt>
                <c:pt idx="1">
                  <c:v>6.666666666666667</c:v>
                </c:pt>
                <c:pt idx="2">
                  <c:v>5.4545454545454541</c:v>
                </c:pt>
                <c:pt idx="3">
                  <c:v>6.6037735849056602</c:v>
                </c:pt>
                <c:pt idx="4">
                  <c:v>5.5555555555555554</c:v>
                </c:pt>
                <c:pt idx="5">
                  <c:v>2.4</c:v>
                </c:pt>
                <c:pt idx="6">
                  <c:v>5.825242718446602</c:v>
                </c:pt>
                <c:pt idx="7">
                  <c:v>6.9767441860465116</c:v>
                </c:pt>
                <c:pt idx="8">
                  <c:v>8.2901554404145088</c:v>
                </c:pt>
              </c:numCache>
            </c:numRef>
          </c:val>
          <c:extLst>
            <c:ext xmlns:c16="http://schemas.microsoft.com/office/drawing/2014/chart" uri="{C3380CC4-5D6E-409C-BE32-E72D297353CC}">
              <c16:uniqueId val="{00000000-6518-40FA-8DD1-0C4880AB39DC}"/>
            </c:ext>
          </c:extLst>
        </c:ser>
        <c:ser>
          <c:idx val="1"/>
          <c:order val="1"/>
          <c:tx>
            <c:strRef>
              <c:f>問65年齢層!$U$275</c:f>
              <c:strCache>
                <c:ptCount val="1"/>
                <c:pt idx="0">
                  <c:v>たまに見る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問65年齢層!$S$276:$S$284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問65年齢層!$U$276:$U$284</c:f>
              <c:numCache>
                <c:formatCode>0.0</c:formatCode>
                <c:ptCount val="9"/>
                <c:pt idx="0">
                  <c:v>26.666666666666668</c:v>
                </c:pt>
                <c:pt idx="1">
                  <c:v>30</c:v>
                </c:pt>
                <c:pt idx="2">
                  <c:v>31.515151515151512</c:v>
                </c:pt>
                <c:pt idx="3">
                  <c:v>46.698113207547173</c:v>
                </c:pt>
                <c:pt idx="4">
                  <c:v>47.037037037037038</c:v>
                </c:pt>
                <c:pt idx="5">
                  <c:v>43.2</c:v>
                </c:pt>
                <c:pt idx="6">
                  <c:v>38.834951456310677</c:v>
                </c:pt>
                <c:pt idx="7">
                  <c:v>38.953488372093027</c:v>
                </c:pt>
                <c:pt idx="8">
                  <c:v>40.932642487046635</c:v>
                </c:pt>
              </c:numCache>
            </c:numRef>
          </c:val>
          <c:extLst>
            <c:ext xmlns:c16="http://schemas.microsoft.com/office/drawing/2014/chart" uri="{C3380CC4-5D6E-409C-BE32-E72D297353CC}">
              <c16:uniqueId val="{00000001-6518-40FA-8DD1-0C4880AB39DC}"/>
            </c:ext>
          </c:extLst>
        </c:ser>
        <c:ser>
          <c:idx val="2"/>
          <c:order val="2"/>
          <c:tx>
            <c:strRef>
              <c:f>問65年齢層!$V$275</c:f>
              <c:strCache>
                <c:ptCount val="1"/>
                <c:pt idx="0">
                  <c:v>ほとんど
見ない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問65年齢層!$S$276:$S$284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問65年齢層!$V$276:$V$284</c:f>
              <c:numCache>
                <c:formatCode>0.0</c:formatCode>
                <c:ptCount val="9"/>
                <c:pt idx="0">
                  <c:v>20</c:v>
                </c:pt>
                <c:pt idx="1">
                  <c:v>14.444444444444443</c:v>
                </c:pt>
                <c:pt idx="2">
                  <c:v>26.666666666666668</c:v>
                </c:pt>
                <c:pt idx="3">
                  <c:v>23.584905660377359</c:v>
                </c:pt>
                <c:pt idx="4">
                  <c:v>23.703703703703706</c:v>
                </c:pt>
                <c:pt idx="5">
                  <c:v>27.200000000000003</c:v>
                </c:pt>
                <c:pt idx="6">
                  <c:v>26.21359223300971</c:v>
                </c:pt>
                <c:pt idx="7">
                  <c:v>22.093023255813954</c:v>
                </c:pt>
                <c:pt idx="8">
                  <c:v>15.544041450777202</c:v>
                </c:pt>
              </c:numCache>
            </c:numRef>
          </c:val>
          <c:extLst>
            <c:ext xmlns:c16="http://schemas.microsoft.com/office/drawing/2014/chart" uri="{C3380CC4-5D6E-409C-BE32-E72D297353CC}">
              <c16:uniqueId val="{00000002-6518-40FA-8DD1-0C4880AB39DC}"/>
            </c:ext>
          </c:extLst>
        </c:ser>
        <c:ser>
          <c:idx val="3"/>
          <c:order val="3"/>
          <c:tx>
            <c:strRef>
              <c:f>問65年齢層!$W$275</c:f>
              <c:strCache>
                <c:ptCount val="1"/>
                <c:pt idx="0">
                  <c:v>見たことが
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問65年齢層!$S$276:$S$284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問65年齢層!$W$276:$W$284</c:f>
              <c:numCache>
                <c:formatCode>0.0</c:formatCode>
                <c:ptCount val="9"/>
                <c:pt idx="0">
                  <c:v>16.666666666666664</c:v>
                </c:pt>
                <c:pt idx="1">
                  <c:v>22.222222222222221</c:v>
                </c:pt>
                <c:pt idx="2">
                  <c:v>15.151515151515152</c:v>
                </c:pt>
                <c:pt idx="3">
                  <c:v>13.20754716981132</c:v>
                </c:pt>
                <c:pt idx="4">
                  <c:v>12.222222222222221</c:v>
                </c:pt>
                <c:pt idx="5">
                  <c:v>11.200000000000001</c:v>
                </c:pt>
                <c:pt idx="6">
                  <c:v>10.679611650485436</c:v>
                </c:pt>
                <c:pt idx="7">
                  <c:v>12.209302325581394</c:v>
                </c:pt>
                <c:pt idx="8">
                  <c:v>15.544041450777202</c:v>
                </c:pt>
              </c:numCache>
            </c:numRef>
          </c:val>
          <c:extLst>
            <c:ext xmlns:c16="http://schemas.microsoft.com/office/drawing/2014/chart" uri="{C3380CC4-5D6E-409C-BE32-E72D297353CC}">
              <c16:uniqueId val="{00000003-6518-40FA-8DD1-0C4880AB39DC}"/>
            </c:ext>
          </c:extLst>
        </c:ser>
        <c:ser>
          <c:idx val="4"/>
          <c:order val="4"/>
          <c:tx>
            <c:strRef>
              <c:f>問65年齢層!$X$275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問65年齢層!$S$276:$S$284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問65年齢層!$X$276:$X$284</c:f>
              <c:numCache>
                <c:formatCode>0.0</c:formatCode>
                <c:ptCount val="9"/>
                <c:pt idx="0">
                  <c:v>33.333333333333329</c:v>
                </c:pt>
                <c:pt idx="1">
                  <c:v>24.444444444444443</c:v>
                </c:pt>
                <c:pt idx="2">
                  <c:v>20.606060606060606</c:v>
                </c:pt>
                <c:pt idx="3">
                  <c:v>8.9622641509433958</c:v>
                </c:pt>
                <c:pt idx="4">
                  <c:v>8.1481481481481488</c:v>
                </c:pt>
                <c:pt idx="5">
                  <c:v>12</c:v>
                </c:pt>
                <c:pt idx="6">
                  <c:v>12.621359223300971</c:v>
                </c:pt>
                <c:pt idx="7">
                  <c:v>7.5581395348837201</c:v>
                </c:pt>
                <c:pt idx="8">
                  <c:v>7.7720207253886011</c:v>
                </c:pt>
              </c:numCache>
            </c:numRef>
          </c:val>
          <c:extLst>
            <c:ext xmlns:c16="http://schemas.microsoft.com/office/drawing/2014/chart" uri="{C3380CC4-5D6E-409C-BE32-E72D297353CC}">
              <c16:uniqueId val="{00000004-6518-40FA-8DD1-0C4880AB39DC}"/>
            </c:ext>
          </c:extLst>
        </c:ser>
        <c:ser>
          <c:idx val="5"/>
          <c:order val="5"/>
          <c:tx>
            <c:strRef>
              <c:f>問65年齢層!$Y$275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7D-4361-917F-FC00D1CC6A61}"/>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7D-4361-917F-FC00D1CC6A61}"/>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7D-4361-917F-FC00D1CC6A61}"/>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問65年齢層!$S$276:$S$284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問65年齢層!$Y$276:$Y$284</c:f>
              <c:numCache>
                <c:formatCode>0.0</c:formatCode>
                <c:ptCount val="9"/>
                <c:pt idx="0">
                  <c:v>3.3333333333333335</c:v>
                </c:pt>
                <c:pt idx="1">
                  <c:v>2.2222222222222223</c:v>
                </c:pt>
                <c:pt idx="2">
                  <c:v>0.60606060606060608</c:v>
                </c:pt>
                <c:pt idx="3">
                  <c:v>0.94339622641509435</c:v>
                </c:pt>
                <c:pt idx="4">
                  <c:v>3.3333333333333335</c:v>
                </c:pt>
                <c:pt idx="5">
                  <c:v>4</c:v>
                </c:pt>
                <c:pt idx="6">
                  <c:v>5.825242718446602</c:v>
                </c:pt>
                <c:pt idx="7">
                  <c:v>12.209302325581394</c:v>
                </c:pt>
                <c:pt idx="8">
                  <c:v>11.917098445595855</c:v>
                </c:pt>
              </c:numCache>
            </c:numRef>
          </c:val>
          <c:extLst>
            <c:ext xmlns:c16="http://schemas.microsoft.com/office/drawing/2014/chart" uri="{C3380CC4-5D6E-409C-BE32-E72D297353CC}">
              <c16:uniqueId val="{00000005-6518-40FA-8DD1-0C4880AB39DC}"/>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25"/>
        </c:manualLayout>
      </c:layout>
      <c:barChart>
        <c:barDir val="bar"/>
        <c:grouping val="percentStacked"/>
        <c:varyColors val="0"/>
        <c:ser>
          <c:idx val="0"/>
          <c:order val="0"/>
          <c:tx>
            <c:strRef>
              <c:f>問65年齢層!$T$275</c:f>
              <c:strCache>
                <c:ptCount val="1"/>
                <c:pt idx="0">
                  <c:v>よく見る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E445-4938-B1A7-03A55F4CDB8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E445-4938-B1A7-03A55F4CDB8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問65年齢層!$S$274</c:f>
              <c:strCache>
                <c:ptCount val="1"/>
                <c:pt idx="0">
                  <c:v>凡例</c:v>
                </c:pt>
              </c:strCache>
            </c:strRef>
          </c:cat>
          <c:val>
            <c:numRef>
              <c:f>問65年齢層!$T$274</c:f>
              <c:numCache>
                <c:formatCode>General</c:formatCode>
                <c:ptCount val="1"/>
                <c:pt idx="0">
                  <c:v>1</c:v>
                </c:pt>
              </c:numCache>
            </c:numRef>
          </c:val>
          <c:extLst>
            <c:ext xmlns:c16="http://schemas.microsoft.com/office/drawing/2014/chart" uri="{C3380CC4-5D6E-409C-BE32-E72D297353CC}">
              <c16:uniqueId val="{00000002-E445-4938-B1A7-03A55F4CDB8F}"/>
            </c:ext>
          </c:extLst>
        </c:ser>
        <c:ser>
          <c:idx val="1"/>
          <c:order val="1"/>
          <c:tx>
            <c:strRef>
              <c:f>問65年齢層!$U$275</c:f>
              <c:strCache>
                <c:ptCount val="1"/>
                <c:pt idx="0">
                  <c:v>たまに見る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E445-4938-B1A7-03A55F4CDB8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問65年齢層!$S$274</c:f>
              <c:strCache>
                <c:ptCount val="1"/>
                <c:pt idx="0">
                  <c:v>凡例</c:v>
                </c:pt>
              </c:strCache>
            </c:strRef>
          </c:cat>
          <c:val>
            <c:numRef>
              <c:f>問65年齢層!$U$274</c:f>
              <c:numCache>
                <c:formatCode>General</c:formatCode>
                <c:ptCount val="1"/>
                <c:pt idx="0">
                  <c:v>1</c:v>
                </c:pt>
              </c:numCache>
            </c:numRef>
          </c:val>
          <c:extLst>
            <c:ext xmlns:c16="http://schemas.microsoft.com/office/drawing/2014/chart" uri="{C3380CC4-5D6E-409C-BE32-E72D297353CC}">
              <c16:uniqueId val="{00000004-E445-4938-B1A7-03A55F4CDB8F}"/>
            </c:ext>
          </c:extLst>
        </c:ser>
        <c:ser>
          <c:idx val="2"/>
          <c:order val="2"/>
          <c:tx>
            <c:strRef>
              <c:f>問65年齢層!$V$275</c:f>
              <c:strCache>
                <c:ptCount val="1"/>
                <c:pt idx="0">
                  <c:v>ほとんど
見ない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E445-4938-B1A7-03A55F4CDB8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問65年齢層!$S$274</c:f>
              <c:strCache>
                <c:ptCount val="1"/>
                <c:pt idx="0">
                  <c:v>凡例</c:v>
                </c:pt>
              </c:strCache>
            </c:strRef>
          </c:cat>
          <c:val>
            <c:numRef>
              <c:f>問65年齢層!$V$274</c:f>
              <c:numCache>
                <c:formatCode>General</c:formatCode>
                <c:ptCount val="1"/>
                <c:pt idx="0">
                  <c:v>1</c:v>
                </c:pt>
              </c:numCache>
            </c:numRef>
          </c:val>
          <c:extLst>
            <c:ext xmlns:c16="http://schemas.microsoft.com/office/drawing/2014/chart" uri="{C3380CC4-5D6E-409C-BE32-E72D297353CC}">
              <c16:uniqueId val="{00000007-E445-4938-B1A7-03A55F4CDB8F}"/>
            </c:ext>
          </c:extLst>
        </c:ser>
        <c:ser>
          <c:idx val="3"/>
          <c:order val="3"/>
          <c:tx>
            <c:strRef>
              <c:f>問65年齢層!$W$275</c:f>
              <c:strCache>
                <c:ptCount val="1"/>
                <c:pt idx="0">
                  <c:v>見たことが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問65年齢層!$S$274</c:f>
              <c:strCache>
                <c:ptCount val="1"/>
                <c:pt idx="0">
                  <c:v>凡例</c:v>
                </c:pt>
              </c:strCache>
            </c:strRef>
          </c:cat>
          <c:val>
            <c:numRef>
              <c:f>問65年齢層!$W$274</c:f>
              <c:numCache>
                <c:formatCode>General</c:formatCode>
                <c:ptCount val="1"/>
                <c:pt idx="0">
                  <c:v>1</c:v>
                </c:pt>
              </c:numCache>
            </c:numRef>
          </c:val>
          <c:extLst>
            <c:ext xmlns:c16="http://schemas.microsoft.com/office/drawing/2014/chart" uri="{C3380CC4-5D6E-409C-BE32-E72D297353CC}">
              <c16:uniqueId val="{00000008-E445-4938-B1A7-03A55F4CDB8F}"/>
            </c:ext>
          </c:extLst>
        </c:ser>
        <c:ser>
          <c:idx val="4"/>
          <c:order val="4"/>
          <c:tx>
            <c:strRef>
              <c:f>問65年齢層!$X$275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問65年齢層!$S$274</c:f>
              <c:strCache>
                <c:ptCount val="1"/>
                <c:pt idx="0">
                  <c:v>凡例</c:v>
                </c:pt>
              </c:strCache>
            </c:strRef>
          </c:cat>
          <c:val>
            <c:numRef>
              <c:f>問65年齢層!$X$274</c:f>
              <c:numCache>
                <c:formatCode>General</c:formatCode>
                <c:ptCount val="1"/>
                <c:pt idx="0">
                  <c:v>1</c:v>
                </c:pt>
              </c:numCache>
            </c:numRef>
          </c:val>
          <c:extLst>
            <c:ext xmlns:c16="http://schemas.microsoft.com/office/drawing/2014/chart" uri="{C3380CC4-5D6E-409C-BE32-E72D297353CC}">
              <c16:uniqueId val="{00000009-E445-4938-B1A7-03A55F4CDB8F}"/>
            </c:ext>
          </c:extLst>
        </c:ser>
        <c:ser>
          <c:idx val="5"/>
          <c:order val="5"/>
          <c:tx>
            <c:strRef>
              <c:f>問65年齢層!$Y$275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問65年齢層!$S$274</c:f>
              <c:strCache>
                <c:ptCount val="1"/>
                <c:pt idx="0">
                  <c:v>凡例</c:v>
                </c:pt>
              </c:strCache>
            </c:strRef>
          </c:cat>
          <c:val>
            <c:numRef>
              <c:f>問65年齢層!$Y$274</c:f>
              <c:numCache>
                <c:formatCode>General</c:formatCode>
                <c:ptCount val="1"/>
                <c:pt idx="0">
                  <c:v>1</c:v>
                </c:pt>
              </c:numCache>
            </c:numRef>
          </c:val>
          <c:extLst>
            <c:ext xmlns:c16="http://schemas.microsoft.com/office/drawing/2014/chart" uri="{C3380CC4-5D6E-409C-BE32-E72D297353CC}">
              <c16:uniqueId val="{0000000A-E445-4938-B1A7-03A55F4CDB8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38835413341"/>
          <c:y val="0.17747202044200755"/>
          <c:w val="0.74127514184310905"/>
          <c:h val="0.79356684431144631"/>
        </c:manualLayout>
      </c:layout>
      <c:barChart>
        <c:barDir val="bar"/>
        <c:grouping val="percentStacked"/>
        <c:varyColors val="0"/>
        <c:ser>
          <c:idx val="0"/>
          <c:order val="0"/>
          <c:tx>
            <c:strRef>
              <c:f>問65年齢層!$T$305</c:f>
              <c:strCache>
                <c:ptCount val="1"/>
                <c:pt idx="0">
                  <c:v>よく見る</c:v>
                </c:pt>
              </c:strCache>
            </c:strRef>
          </c:tx>
          <c:spPr>
            <a:solidFill>
              <a:schemeClr val="accent1"/>
            </a:solidFill>
            <a:ln w="9525">
              <a:solidFill>
                <a:schemeClr val="tx1"/>
              </a:solidFill>
            </a:ln>
            <a:effectLst/>
          </c:spPr>
          <c:invertIfNegative val="0"/>
          <c:dLbls>
            <c:dLbl>
              <c:idx val="0"/>
              <c:layout>
                <c:manualLayout>
                  <c:x val="-2.8338646829613886E-3"/>
                  <c:y val="-1.8137026775549155E-3"/>
                </c:manualLayout>
              </c:layout>
              <c:spPr>
                <a:solidFill>
                  <a:schemeClr val="bg1"/>
                </a:solidFill>
                <a:ln>
                  <a:noFill/>
                </a:ln>
                <a:effectLst/>
              </c:spPr>
              <c:txPr>
                <a:bodyPr rot="0" spcFirstLastPara="1" vertOverflow="overflow" horzOverflow="overflow"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8-5768-44BC-8E26-46F267EB6C4A}"/>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問65年齢層!$S$306:$S$314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問65年齢層!$T$306:$T$314</c:f>
              <c:numCache>
                <c:formatCode>0.0</c:formatCode>
                <c:ptCount val="9"/>
                <c:pt idx="0">
                  <c:v>3.3333333333333335</c:v>
                </c:pt>
                <c:pt idx="1">
                  <c:v>1.1111111111111112</c:v>
                </c:pt>
                <c:pt idx="2">
                  <c:v>3.6363636363636362</c:v>
                </c:pt>
                <c:pt idx="3">
                  <c:v>6.6037735849056602</c:v>
                </c:pt>
                <c:pt idx="4">
                  <c:v>11.481481481481481</c:v>
                </c:pt>
                <c:pt idx="5">
                  <c:v>20.8</c:v>
                </c:pt>
                <c:pt idx="6">
                  <c:v>19.417475728155338</c:v>
                </c:pt>
                <c:pt idx="7">
                  <c:v>25.581395348837212</c:v>
                </c:pt>
                <c:pt idx="8">
                  <c:v>24.870466321243523</c:v>
                </c:pt>
              </c:numCache>
            </c:numRef>
          </c:val>
          <c:extLst>
            <c:ext xmlns:c16="http://schemas.microsoft.com/office/drawing/2014/chart" uri="{C3380CC4-5D6E-409C-BE32-E72D297353CC}">
              <c16:uniqueId val="{00000000-5768-44BC-8E26-46F267EB6C4A}"/>
            </c:ext>
          </c:extLst>
        </c:ser>
        <c:ser>
          <c:idx val="1"/>
          <c:order val="1"/>
          <c:tx>
            <c:strRef>
              <c:f>問65年齢層!$U$305</c:f>
              <c:strCache>
                <c:ptCount val="1"/>
                <c:pt idx="0">
                  <c:v>たまに見る</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問65年齢層!$S$306:$S$314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問65年齢層!$U$306:$U$314</c:f>
              <c:numCache>
                <c:formatCode>0.0</c:formatCode>
                <c:ptCount val="9"/>
                <c:pt idx="0">
                  <c:v>10</c:v>
                </c:pt>
                <c:pt idx="1">
                  <c:v>5.5555555555555554</c:v>
                </c:pt>
                <c:pt idx="2">
                  <c:v>6.0606060606060606</c:v>
                </c:pt>
                <c:pt idx="3">
                  <c:v>17.924528301886792</c:v>
                </c:pt>
                <c:pt idx="4">
                  <c:v>14.074074074074074</c:v>
                </c:pt>
                <c:pt idx="5">
                  <c:v>11.200000000000001</c:v>
                </c:pt>
                <c:pt idx="6">
                  <c:v>18.446601941747574</c:v>
                </c:pt>
                <c:pt idx="7">
                  <c:v>18.023255813953487</c:v>
                </c:pt>
                <c:pt idx="8">
                  <c:v>13.989637305699482</c:v>
                </c:pt>
              </c:numCache>
            </c:numRef>
          </c:val>
          <c:extLst>
            <c:ext xmlns:c16="http://schemas.microsoft.com/office/drawing/2014/chart" uri="{C3380CC4-5D6E-409C-BE32-E72D297353CC}">
              <c16:uniqueId val="{00000001-5768-44BC-8E26-46F267EB6C4A}"/>
            </c:ext>
          </c:extLst>
        </c:ser>
        <c:ser>
          <c:idx val="2"/>
          <c:order val="2"/>
          <c:tx>
            <c:strRef>
              <c:f>問65年齢層!$V$305</c:f>
              <c:strCache>
                <c:ptCount val="1"/>
                <c:pt idx="0">
                  <c:v>ほとんど
見ない</c:v>
                </c:pt>
              </c:strCache>
            </c:strRef>
          </c:tx>
          <c:spPr>
            <a:pattFill prst="smGrid">
              <a:fgClr>
                <a:srgbClr val="FF9999"/>
              </a:fgClr>
              <a:bgClr>
                <a:schemeClr val="bg1"/>
              </a:bgClr>
            </a:pattFill>
            <a:ln>
              <a:solidFill>
                <a:schemeClr val="tx1"/>
              </a:solidFill>
            </a:ln>
            <a:effectLst/>
          </c:spPr>
          <c:invertIfNegative val="0"/>
          <c:dLbls>
            <c:dLbl>
              <c:idx val="0"/>
              <c:layout>
                <c:manualLayout>
                  <c:x val="-1.4169323414806943E-3"/>
                  <c:y val="2.0943448932538814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953-4E72-BACA-BE0BD165991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6350" cap="flat" cmpd="sng" algn="ctr">
                      <a:solidFill>
                        <a:schemeClr val="tx1"/>
                      </a:solidFill>
                      <a:round/>
                    </a:ln>
                    <a:effectLst/>
                  </c:spPr>
                </c15:leaderLines>
              </c:ext>
            </c:extLst>
          </c:dLbls>
          <c:cat>
            <c:strRef>
              <c:f>問65年齢層!$S$306:$S$314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問65年齢層!$V$306:$V$314</c:f>
              <c:numCache>
                <c:formatCode>0.0</c:formatCode>
                <c:ptCount val="9"/>
                <c:pt idx="0">
                  <c:v>6.666666666666667</c:v>
                </c:pt>
                <c:pt idx="1">
                  <c:v>13.333333333333334</c:v>
                </c:pt>
                <c:pt idx="2">
                  <c:v>16.969696969696972</c:v>
                </c:pt>
                <c:pt idx="3">
                  <c:v>13.20754716981132</c:v>
                </c:pt>
                <c:pt idx="4">
                  <c:v>15.185185185185185</c:v>
                </c:pt>
                <c:pt idx="5">
                  <c:v>23.200000000000003</c:v>
                </c:pt>
                <c:pt idx="6">
                  <c:v>13.592233009708737</c:v>
                </c:pt>
                <c:pt idx="7">
                  <c:v>7.5581395348837201</c:v>
                </c:pt>
                <c:pt idx="8">
                  <c:v>10.880829015544041</c:v>
                </c:pt>
              </c:numCache>
            </c:numRef>
          </c:val>
          <c:extLst>
            <c:ext xmlns:c16="http://schemas.microsoft.com/office/drawing/2014/chart" uri="{C3380CC4-5D6E-409C-BE32-E72D297353CC}">
              <c16:uniqueId val="{00000002-5768-44BC-8E26-46F267EB6C4A}"/>
            </c:ext>
          </c:extLst>
        </c:ser>
        <c:ser>
          <c:idx val="3"/>
          <c:order val="3"/>
          <c:tx>
            <c:strRef>
              <c:f>問65年齢層!$W$305</c:f>
              <c:strCache>
                <c:ptCount val="1"/>
                <c:pt idx="0">
                  <c:v>見たことが
ない</c:v>
                </c:pt>
              </c:strCache>
            </c:strRef>
          </c:tx>
          <c:spPr>
            <a:pattFill prst="smGrid">
              <a:fgClr>
                <a:schemeClr val="bg1"/>
              </a:fgClr>
              <a:bgClr>
                <a:srgbClr val="FF5050"/>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問65年齢層!$S$306:$S$314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問65年齢層!$W$306:$W$314</c:f>
              <c:numCache>
                <c:formatCode>0.0</c:formatCode>
                <c:ptCount val="9"/>
                <c:pt idx="0">
                  <c:v>40</c:v>
                </c:pt>
                <c:pt idx="1">
                  <c:v>31.111111111111111</c:v>
                </c:pt>
                <c:pt idx="2">
                  <c:v>24.242424242424242</c:v>
                </c:pt>
                <c:pt idx="3">
                  <c:v>25</c:v>
                </c:pt>
                <c:pt idx="4">
                  <c:v>26.666666666666668</c:v>
                </c:pt>
                <c:pt idx="5">
                  <c:v>19.2</c:v>
                </c:pt>
                <c:pt idx="6">
                  <c:v>19.417475728155338</c:v>
                </c:pt>
                <c:pt idx="7">
                  <c:v>18.604651162790699</c:v>
                </c:pt>
                <c:pt idx="8">
                  <c:v>18.652849740932641</c:v>
                </c:pt>
              </c:numCache>
            </c:numRef>
          </c:val>
          <c:extLst>
            <c:ext xmlns:c16="http://schemas.microsoft.com/office/drawing/2014/chart" uri="{C3380CC4-5D6E-409C-BE32-E72D297353CC}">
              <c16:uniqueId val="{00000003-5768-44BC-8E26-46F267EB6C4A}"/>
            </c:ext>
          </c:extLst>
        </c:ser>
        <c:ser>
          <c:idx val="4"/>
          <c:order val="4"/>
          <c:tx>
            <c:strRef>
              <c:f>問65年齢層!$X$305</c:f>
              <c:strCache>
                <c:ptCount val="1"/>
                <c:pt idx="0">
                  <c:v>知らない</c:v>
                </c:pt>
              </c:strCache>
            </c:strRef>
          </c:tx>
          <c:spPr>
            <a:pattFill prst="ltVert">
              <a:fgClr>
                <a:srgbClr val="92D050"/>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問65年齢層!$S$306:$S$314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問65年齢層!$X$306:$X$314</c:f>
              <c:numCache>
                <c:formatCode>0.0</c:formatCode>
                <c:ptCount val="9"/>
                <c:pt idx="0">
                  <c:v>40</c:v>
                </c:pt>
                <c:pt idx="1">
                  <c:v>46.666666666666664</c:v>
                </c:pt>
                <c:pt idx="2">
                  <c:v>47.878787878787875</c:v>
                </c:pt>
                <c:pt idx="3">
                  <c:v>35.377358490566039</c:v>
                </c:pt>
                <c:pt idx="4">
                  <c:v>29.629629629629626</c:v>
                </c:pt>
                <c:pt idx="5">
                  <c:v>21.6</c:v>
                </c:pt>
                <c:pt idx="6">
                  <c:v>25.242718446601941</c:v>
                </c:pt>
                <c:pt idx="7">
                  <c:v>19.767441860465116</c:v>
                </c:pt>
                <c:pt idx="8">
                  <c:v>20.207253886010363</c:v>
                </c:pt>
              </c:numCache>
            </c:numRef>
          </c:val>
          <c:extLst>
            <c:ext xmlns:c16="http://schemas.microsoft.com/office/drawing/2014/chart" uri="{C3380CC4-5D6E-409C-BE32-E72D297353CC}">
              <c16:uniqueId val="{00000004-5768-44BC-8E26-46F267EB6C4A}"/>
            </c:ext>
          </c:extLst>
        </c:ser>
        <c:ser>
          <c:idx val="5"/>
          <c:order val="5"/>
          <c:tx>
            <c:strRef>
              <c:f>問65年齢層!$Y$305</c:f>
              <c:strCache>
                <c:ptCount val="1"/>
                <c:pt idx="0">
                  <c:v>（無効回答）</c:v>
                </c:pt>
              </c:strCache>
            </c:strRef>
          </c:tx>
          <c:spPr>
            <a:solidFill>
              <a:schemeClr val="bg1"/>
            </a:solidFill>
            <a:ln>
              <a:solidFill>
                <a:schemeClr val="tx1"/>
              </a:solidFill>
            </a:ln>
            <a:effectLst/>
          </c:spPr>
          <c:invertIfNegative val="0"/>
          <c:dLbls>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53-4E72-BACA-BE0BD1659915}"/>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53-4E72-BACA-BE0BD1659915}"/>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53-4E72-BACA-BE0BD1659915}"/>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問65年齢層!$S$306:$S$314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問65年齢層!$Y$306:$Y$314</c:f>
              <c:numCache>
                <c:formatCode>0.0</c:formatCode>
                <c:ptCount val="9"/>
                <c:pt idx="0">
                  <c:v>0</c:v>
                </c:pt>
                <c:pt idx="1">
                  <c:v>2.2222222222222223</c:v>
                </c:pt>
                <c:pt idx="2">
                  <c:v>1.2121212121212122</c:v>
                </c:pt>
                <c:pt idx="3">
                  <c:v>1.8867924528301887</c:v>
                </c:pt>
                <c:pt idx="4">
                  <c:v>2.9629629629629632</c:v>
                </c:pt>
                <c:pt idx="5">
                  <c:v>4</c:v>
                </c:pt>
                <c:pt idx="6">
                  <c:v>3.8834951456310676</c:v>
                </c:pt>
                <c:pt idx="7">
                  <c:v>10.465116279069768</c:v>
                </c:pt>
                <c:pt idx="8">
                  <c:v>11.398963730569948</c:v>
                </c:pt>
              </c:numCache>
            </c:numRef>
          </c:val>
          <c:extLst>
            <c:ext xmlns:c16="http://schemas.microsoft.com/office/drawing/2014/chart" uri="{C3380CC4-5D6E-409C-BE32-E72D297353CC}">
              <c16:uniqueId val="{00000005-5768-44BC-8E26-46F267EB6C4A}"/>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36"/>
        </c:manualLayout>
      </c:layout>
      <c:barChart>
        <c:barDir val="bar"/>
        <c:grouping val="percentStacked"/>
        <c:varyColors val="0"/>
        <c:ser>
          <c:idx val="0"/>
          <c:order val="0"/>
          <c:tx>
            <c:strRef>
              <c:f>問65年齢層!$T$305</c:f>
              <c:strCache>
                <c:ptCount val="1"/>
                <c:pt idx="0">
                  <c:v>よく見る</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A6B0-4871-8B38-039A1757F56F}"/>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A6B0-4871-8B38-039A1757F56F}"/>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問65年齢層!$S$304</c:f>
              <c:strCache>
                <c:ptCount val="1"/>
                <c:pt idx="0">
                  <c:v>凡例</c:v>
                </c:pt>
              </c:strCache>
            </c:strRef>
          </c:cat>
          <c:val>
            <c:numRef>
              <c:f>問65年齢層!$T$304</c:f>
              <c:numCache>
                <c:formatCode>General</c:formatCode>
                <c:ptCount val="1"/>
                <c:pt idx="0">
                  <c:v>1</c:v>
                </c:pt>
              </c:numCache>
            </c:numRef>
          </c:val>
          <c:extLst>
            <c:ext xmlns:c16="http://schemas.microsoft.com/office/drawing/2014/chart" uri="{C3380CC4-5D6E-409C-BE32-E72D297353CC}">
              <c16:uniqueId val="{00000002-A6B0-4871-8B38-039A1757F56F}"/>
            </c:ext>
          </c:extLst>
        </c:ser>
        <c:ser>
          <c:idx val="1"/>
          <c:order val="1"/>
          <c:tx>
            <c:strRef>
              <c:f>問65年齢層!$U$305</c:f>
              <c:strCache>
                <c:ptCount val="1"/>
                <c:pt idx="0">
                  <c:v>たまに見る</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A6B0-4871-8B38-039A1757F56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問65年齢層!$S$304</c:f>
              <c:strCache>
                <c:ptCount val="1"/>
                <c:pt idx="0">
                  <c:v>凡例</c:v>
                </c:pt>
              </c:strCache>
            </c:strRef>
          </c:cat>
          <c:val>
            <c:numRef>
              <c:f>問65年齢層!$U$304</c:f>
              <c:numCache>
                <c:formatCode>General</c:formatCode>
                <c:ptCount val="1"/>
                <c:pt idx="0">
                  <c:v>1</c:v>
                </c:pt>
              </c:numCache>
            </c:numRef>
          </c:val>
          <c:extLst>
            <c:ext xmlns:c16="http://schemas.microsoft.com/office/drawing/2014/chart" uri="{C3380CC4-5D6E-409C-BE32-E72D297353CC}">
              <c16:uniqueId val="{00000004-A6B0-4871-8B38-039A1757F56F}"/>
            </c:ext>
          </c:extLst>
        </c:ser>
        <c:ser>
          <c:idx val="2"/>
          <c:order val="2"/>
          <c:tx>
            <c:strRef>
              <c:f>問65年齢層!$V$305</c:f>
              <c:strCache>
                <c:ptCount val="1"/>
                <c:pt idx="0">
                  <c:v>ほとんど
見ない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A6B0-4871-8B38-039A1757F56F}"/>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問65年齢層!$S$304</c:f>
              <c:strCache>
                <c:ptCount val="1"/>
                <c:pt idx="0">
                  <c:v>凡例</c:v>
                </c:pt>
              </c:strCache>
            </c:strRef>
          </c:cat>
          <c:val>
            <c:numRef>
              <c:f>問65年齢層!$V$304</c:f>
              <c:numCache>
                <c:formatCode>General</c:formatCode>
                <c:ptCount val="1"/>
                <c:pt idx="0">
                  <c:v>1</c:v>
                </c:pt>
              </c:numCache>
            </c:numRef>
          </c:val>
          <c:extLst>
            <c:ext xmlns:c16="http://schemas.microsoft.com/office/drawing/2014/chart" uri="{C3380CC4-5D6E-409C-BE32-E72D297353CC}">
              <c16:uniqueId val="{00000007-A6B0-4871-8B38-039A1757F56F}"/>
            </c:ext>
          </c:extLst>
        </c:ser>
        <c:ser>
          <c:idx val="3"/>
          <c:order val="3"/>
          <c:tx>
            <c:strRef>
              <c:f>問65年齢層!$W$305</c:f>
              <c:strCache>
                <c:ptCount val="1"/>
                <c:pt idx="0">
                  <c:v>見たことが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問65年齢層!$S$304</c:f>
              <c:strCache>
                <c:ptCount val="1"/>
                <c:pt idx="0">
                  <c:v>凡例</c:v>
                </c:pt>
              </c:strCache>
            </c:strRef>
          </c:cat>
          <c:val>
            <c:numRef>
              <c:f>問65年齢層!$W$304</c:f>
              <c:numCache>
                <c:formatCode>General</c:formatCode>
                <c:ptCount val="1"/>
                <c:pt idx="0">
                  <c:v>1</c:v>
                </c:pt>
              </c:numCache>
            </c:numRef>
          </c:val>
          <c:extLst>
            <c:ext xmlns:c16="http://schemas.microsoft.com/office/drawing/2014/chart" uri="{C3380CC4-5D6E-409C-BE32-E72D297353CC}">
              <c16:uniqueId val="{00000008-A6B0-4871-8B38-039A1757F56F}"/>
            </c:ext>
          </c:extLst>
        </c:ser>
        <c:ser>
          <c:idx val="4"/>
          <c:order val="4"/>
          <c:tx>
            <c:strRef>
              <c:f>問65年齢層!$X$305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問65年齢層!$S$304</c:f>
              <c:strCache>
                <c:ptCount val="1"/>
                <c:pt idx="0">
                  <c:v>凡例</c:v>
                </c:pt>
              </c:strCache>
            </c:strRef>
          </c:cat>
          <c:val>
            <c:numRef>
              <c:f>問65年齢層!$X$304</c:f>
              <c:numCache>
                <c:formatCode>General</c:formatCode>
                <c:ptCount val="1"/>
                <c:pt idx="0">
                  <c:v>1</c:v>
                </c:pt>
              </c:numCache>
            </c:numRef>
          </c:val>
          <c:extLst>
            <c:ext xmlns:c16="http://schemas.microsoft.com/office/drawing/2014/chart" uri="{C3380CC4-5D6E-409C-BE32-E72D297353CC}">
              <c16:uniqueId val="{00000009-A6B0-4871-8B38-039A1757F56F}"/>
            </c:ext>
          </c:extLst>
        </c:ser>
        <c:ser>
          <c:idx val="5"/>
          <c:order val="5"/>
          <c:tx>
            <c:strRef>
              <c:f>問65年齢層!$Y$305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問65年齢層!$S$304</c:f>
              <c:strCache>
                <c:ptCount val="1"/>
                <c:pt idx="0">
                  <c:v>凡例</c:v>
                </c:pt>
              </c:strCache>
            </c:strRef>
          </c:cat>
          <c:val>
            <c:numRef>
              <c:f>問65年齢層!$Y$304</c:f>
              <c:numCache>
                <c:formatCode>General</c:formatCode>
                <c:ptCount val="1"/>
                <c:pt idx="0">
                  <c:v>1</c:v>
                </c:pt>
              </c:numCache>
            </c:numRef>
          </c:val>
          <c:extLst>
            <c:ext xmlns:c16="http://schemas.microsoft.com/office/drawing/2014/chart" uri="{C3380CC4-5D6E-409C-BE32-E72D297353CC}">
              <c16:uniqueId val="{0000000A-A6B0-4871-8B38-039A1757F56F}"/>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72840363604922"/>
          <c:y val="0.1774720419400509"/>
          <c:w val="0.74127514184310905"/>
          <c:h val="0.79356684431144631"/>
        </c:manualLayout>
      </c:layout>
      <c:barChart>
        <c:barDir val="bar"/>
        <c:grouping val="percentStacked"/>
        <c:varyColors val="0"/>
        <c:ser>
          <c:idx val="0"/>
          <c:order val="0"/>
          <c:tx>
            <c:strRef>
              <c:f>問65年齢層!$T$335</c:f>
              <c:strCache>
                <c:ptCount val="1"/>
                <c:pt idx="0">
                  <c:v>よく読む</c:v>
                </c:pt>
              </c:strCache>
            </c:strRef>
          </c:tx>
          <c:spPr>
            <a:solidFill>
              <a:schemeClr val="accent1"/>
            </a:solidFill>
            <a:ln w="9525">
              <a:solidFill>
                <a:schemeClr val="tx1"/>
              </a:solidFill>
            </a:ln>
            <a:effectLst/>
          </c:spPr>
          <c:invertIfNegative val="0"/>
          <c:dLbls>
            <c:dLbl>
              <c:idx val="0"/>
              <c:layout>
                <c:manualLayout>
                  <c:x val="0"/>
                  <c:y val="-1.813702677554949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8B-41C8-A34D-1ED21F23A227}"/>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問65年齢層!$S$336:$S$344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問65年齢層!$T$336:$T$344</c:f>
              <c:numCache>
                <c:formatCode>0.0</c:formatCode>
                <c:ptCount val="9"/>
                <c:pt idx="0">
                  <c:v>3.3333333333333335</c:v>
                </c:pt>
                <c:pt idx="1">
                  <c:v>2.2222222222222223</c:v>
                </c:pt>
                <c:pt idx="2">
                  <c:v>6.666666666666667</c:v>
                </c:pt>
                <c:pt idx="3">
                  <c:v>9.433962264150944</c:v>
                </c:pt>
                <c:pt idx="4">
                  <c:v>8.8888888888888893</c:v>
                </c:pt>
                <c:pt idx="5">
                  <c:v>7.1999999999999993</c:v>
                </c:pt>
                <c:pt idx="6">
                  <c:v>11.650485436893204</c:v>
                </c:pt>
                <c:pt idx="7">
                  <c:v>11.627906976744185</c:v>
                </c:pt>
                <c:pt idx="8">
                  <c:v>19.689119170984455</c:v>
                </c:pt>
              </c:numCache>
            </c:numRef>
          </c:val>
          <c:extLst>
            <c:ext xmlns:c16="http://schemas.microsoft.com/office/drawing/2014/chart" uri="{C3380CC4-5D6E-409C-BE32-E72D297353CC}">
              <c16:uniqueId val="{00000000-B1C0-47DE-8335-3E750E4E9C33}"/>
            </c:ext>
          </c:extLst>
        </c:ser>
        <c:ser>
          <c:idx val="1"/>
          <c:order val="1"/>
          <c:tx>
            <c:strRef>
              <c:f>問65年齢層!$U$335</c:f>
              <c:strCache>
                <c:ptCount val="1"/>
                <c:pt idx="0">
                  <c:v>たまに読む</c:v>
                </c:pt>
              </c:strCache>
            </c:strRef>
          </c:tx>
          <c:spPr>
            <a:solidFill>
              <a:schemeClr val="accent1">
                <a:lumMod val="60000"/>
                <a:lumOff val="40000"/>
              </a:schemeClr>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問65年齢層!$S$336:$S$344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問65年齢層!$U$336:$U$344</c:f>
              <c:numCache>
                <c:formatCode>0.0</c:formatCode>
                <c:ptCount val="9"/>
                <c:pt idx="0">
                  <c:v>13.333333333333334</c:v>
                </c:pt>
                <c:pt idx="1">
                  <c:v>23.333333333333332</c:v>
                </c:pt>
                <c:pt idx="2">
                  <c:v>34.545454545454547</c:v>
                </c:pt>
                <c:pt idx="3">
                  <c:v>42.452830188679243</c:v>
                </c:pt>
                <c:pt idx="4">
                  <c:v>43.333333333333336</c:v>
                </c:pt>
                <c:pt idx="5">
                  <c:v>51.2</c:v>
                </c:pt>
                <c:pt idx="6">
                  <c:v>53.398058252427184</c:v>
                </c:pt>
                <c:pt idx="7">
                  <c:v>49.418604651162788</c:v>
                </c:pt>
                <c:pt idx="8">
                  <c:v>51.295336787564771</c:v>
                </c:pt>
              </c:numCache>
            </c:numRef>
          </c:val>
          <c:extLst>
            <c:ext xmlns:c16="http://schemas.microsoft.com/office/drawing/2014/chart" uri="{C3380CC4-5D6E-409C-BE32-E72D297353CC}">
              <c16:uniqueId val="{00000001-B1C0-47DE-8335-3E750E4E9C33}"/>
            </c:ext>
          </c:extLst>
        </c:ser>
        <c:ser>
          <c:idx val="2"/>
          <c:order val="2"/>
          <c:tx>
            <c:strRef>
              <c:f>問65年齢層!$V$335</c:f>
              <c:strCache>
                <c:ptCount val="1"/>
                <c:pt idx="0">
                  <c:v>ほとんど
読まない</c:v>
                </c:pt>
              </c:strCache>
            </c:strRef>
          </c:tx>
          <c:spPr>
            <a:pattFill prst="smGrid">
              <a:fgClr>
                <a:srgbClr val="FF9999"/>
              </a:fgClr>
              <a:bgClr>
                <a:schemeClr val="bg1"/>
              </a:bgClr>
            </a:pattFill>
            <a:ln>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問65年齢層!$S$336:$S$344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問65年齢層!$V$336:$V$344</c:f>
              <c:numCache>
                <c:formatCode>0.0</c:formatCode>
                <c:ptCount val="9"/>
                <c:pt idx="0">
                  <c:v>26.666666666666668</c:v>
                </c:pt>
                <c:pt idx="1">
                  <c:v>36.666666666666664</c:v>
                </c:pt>
                <c:pt idx="2">
                  <c:v>38.787878787878789</c:v>
                </c:pt>
                <c:pt idx="3">
                  <c:v>38.20754716981132</c:v>
                </c:pt>
                <c:pt idx="4">
                  <c:v>35.925925925925931</c:v>
                </c:pt>
                <c:pt idx="5">
                  <c:v>30.4</c:v>
                </c:pt>
                <c:pt idx="6">
                  <c:v>24.271844660194176</c:v>
                </c:pt>
                <c:pt idx="7">
                  <c:v>27.325581395348834</c:v>
                </c:pt>
                <c:pt idx="8">
                  <c:v>17.098445595854923</c:v>
                </c:pt>
              </c:numCache>
            </c:numRef>
          </c:val>
          <c:extLst>
            <c:ext xmlns:c16="http://schemas.microsoft.com/office/drawing/2014/chart" uri="{C3380CC4-5D6E-409C-BE32-E72D297353CC}">
              <c16:uniqueId val="{00000002-B1C0-47DE-8335-3E750E4E9C33}"/>
            </c:ext>
          </c:extLst>
        </c:ser>
        <c:ser>
          <c:idx val="3"/>
          <c:order val="3"/>
          <c:tx>
            <c:strRef>
              <c:f>問65年齢層!$W$335</c:f>
              <c:strCache>
                <c:ptCount val="1"/>
                <c:pt idx="0">
                  <c:v>読んだことが
ない</c:v>
                </c:pt>
              </c:strCache>
            </c:strRef>
          </c:tx>
          <c:spPr>
            <a:pattFill prst="smGrid">
              <a:fgClr>
                <a:schemeClr val="bg1"/>
              </a:fgClr>
              <a:bgClr>
                <a:srgbClr val="FF5050"/>
              </a:bgClr>
            </a:pattFill>
            <a:ln>
              <a:solidFill>
                <a:schemeClr val="tx1"/>
              </a:solidFill>
            </a:ln>
            <a:effectLst/>
          </c:spPr>
          <c:invertIfNegative val="0"/>
          <c:dLbls>
            <c:dLbl>
              <c:idx val="6"/>
              <c:layout>
                <c:manualLayout>
                  <c:x val="-8.5015940488840612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B3-4812-873F-2C2CD23AC65D}"/>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問65年齢層!$S$336:$S$344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問65年齢層!$W$336:$W$344</c:f>
              <c:numCache>
                <c:formatCode>0.0</c:formatCode>
                <c:ptCount val="9"/>
                <c:pt idx="0">
                  <c:v>16.666666666666664</c:v>
                </c:pt>
                <c:pt idx="1">
                  <c:v>13.333333333333334</c:v>
                </c:pt>
                <c:pt idx="2">
                  <c:v>9.6969696969696972</c:v>
                </c:pt>
                <c:pt idx="3">
                  <c:v>6.6037735849056602</c:v>
                </c:pt>
                <c:pt idx="4">
                  <c:v>7.0370370370370372</c:v>
                </c:pt>
                <c:pt idx="5">
                  <c:v>6.4</c:v>
                </c:pt>
                <c:pt idx="6">
                  <c:v>4.8543689320388346</c:v>
                </c:pt>
                <c:pt idx="7">
                  <c:v>5.2325581395348841</c:v>
                </c:pt>
                <c:pt idx="8">
                  <c:v>6.2176165803108807</c:v>
                </c:pt>
              </c:numCache>
            </c:numRef>
          </c:val>
          <c:extLst>
            <c:ext xmlns:c16="http://schemas.microsoft.com/office/drawing/2014/chart" uri="{C3380CC4-5D6E-409C-BE32-E72D297353CC}">
              <c16:uniqueId val="{00000003-B1C0-47DE-8335-3E750E4E9C33}"/>
            </c:ext>
          </c:extLst>
        </c:ser>
        <c:ser>
          <c:idx val="4"/>
          <c:order val="4"/>
          <c:tx>
            <c:strRef>
              <c:f>問65年齢層!$X$335</c:f>
              <c:strCache>
                <c:ptCount val="1"/>
                <c:pt idx="0">
                  <c:v>知らない</c:v>
                </c:pt>
              </c:strCache>
            </c:strRef>
          </c:tx>
          <c:spPr>
            <a:pattFill prst="ltVert">
              <a:fgClr>
                <a:srgbClr val="92D050"/>
              </a:fgClr>
              <a:bgClr>
                <a:schemeClr val="bg1"/>
              </a:bgClr>
            </a:pattFill>
            <a:ln>
              <a:solidFill>
                <a:schemeClr val="tx1"/>
              </a:solidFill>
            </a:ln>
            <a:effectLst/>
          </c:spPr>
          <c:invertIfNegative val="0"/>
          <c:dLbls>
            <c:dLbl>
              <c:idx val="7"/>
              <c:layout>
                <c:manualLayout>
                  <c:x val="-1.0390717136407391E-16"/>
                  <c:y val="-3.118407327260599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7B3-4812-873F-2C2CD23AC65D}"/>
                </c:ext>
              </c:extLst>
            </c:dLbl>
            <c:dLbl>
              <c:idx val="8"/>
              <c:layout>
                <c:manualLayout>
                  <c:x val="2.1224977058525519E-3"/>
                  <c:y val="-3.301828608635691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B41-41DC-9395-5DB75D9F4572}"/>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問65年齢層!$S$336:$S$344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問65年齢層!$X$336:$X$344</c:f>
              <c:numCache>
                <c:formatCode>0.0</c:formatCode>
                <c:ptCount val="9"/>
                <c:pt idx="0">
                  <c:v>40</c:v>
                </c:pt>
                <c:pt idx="1">
                  <c:v>22.222222222222221</c:v>
                </c:pt>
                <c:pt idx="2">
                  <c:v>9.6969696969696972</c:v>
                </c:pt>
                <c:pt idx="3">
                  <c:v>2.358490566037736</c:v>
                </c:pt>
                <c:pt idx="4">
                  <c:v>1.8518518518518516</c:v>
                </c:pt>
                <c:pt idx="5">
                  <c:v>3.2</c:v>
                </c:pt>
                <c:pt idx="6">
                  <c:v>1.9417475728155338</c:v>
                </c:pt>
                <c:pt idx="7">
                  <c:v>1.1627906976744187</c:v>
                </c:pt>
                <c:pt idx="8">
                  <c:v>0</c:v>
                </c:pt>
              </c:numCache>
            </c:numRef>
          </c:val>
          <c:extLst>
            <c:ext xmlns:c16="http://schemas.microsoft.com/office/drawing/2014/chart" uri="{C3380CC4-5D6E-409C-BE32-E72D297353CC}">
              <c16:uniqueId val="{00000004-B1C0-47DE-8335-3E750E4E9C33}"/>
            </c:ext>
          </c:extLst>
        </c:ser>
        <c:ser>
          <c:idx val="5"/>
          <c:order val="5"/>
          <c:tx>
            <c:strRef>
              <c:f>問65年齢層!$Y$335</c:f>
              <c:strCache>
                <c:ptCount val="1"/>
                <c:pt idx="0">
                  <c:v>（無効回答）</c:v>
                </c:pt>
              </c:strCache>
            </c:strRef>
          </c:tx>
          <c:spPr>
            <a:solidFill>
              <a:schemeClr val="bg1"/>
            </a:solidFill>
            <a:ln>
              <a:solidFill>
                <a:schemeClr val="tx1"/>
              </a:solidFill>
            </a:ln>
            <a:effectLst/>
          </c:spPr>
          <c:invertIfNegative val="0"/>
          <c:dLbls>
            <c:dLbl>
              <c:idx val="3"/>
              <c:layout>
                <c:manualLayout>
                  <c:x val="2.4524421163613846E-2"/>
                  <c:y val="6.7258988900512151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B3-4812-873F-2C2CD23AC65D}"/>
                </c:ext>
              </c:extLst>
            </c:dLbl>
            <c:dLbl>
              <c:idx val="4"/>
              <c:layout>
                <c:manualLayout>
                  <c:x val="1.703922503842174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B3-4812-873F-2C2CD23AC65D}"/>
                </c:ext>
              </c:extLst>
            </c:dLbl>
            <c:dLbl>
              <c:idx val="5"/>
              <c:layout>
                <c:manualLayout>
                  <c:x val="2.239534085869446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7B3-4812-873F-2C2CD23AC65D}"/>
                </c:ext>
              </c:extLst>
            </c:dLbl>
            <c:dLbl>
              <c:idx val="6"/>
              <c:layout>
                <c:manualLayout>
                  <c:x val="1.612826026927292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B41-41DC-9395-5DB75D9F4572}"/>
                </c:ext>
              </c:extLst>
            </c:dLbl>
            <c:dLbl>
              <c:idx val="7"/>
              <c:layout>
                <c:manualLayout>
                  <c:x val="-2.3251078737368243E-4"/>
                  <c:y val="2.888751576897266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D98-4C54-B6A9-AB1AD32797DE}"/>
                </c:ext>
              </c:extLst>
            </c:dLbl>
            <c:dLbl>
              <c:idx val="8"/>
              <c:layout>
                <c:manualLayout>
                  <c:x val="5.5664242819805894E-3"/>
                  <c:y val="1.834935001645144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98-4C54-B6A9-AB1AD32797D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問65年齢層!$S$336:$S$344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問65年齢層!$Y$336:$Y$344</c:f>
              <c:numCache>
                <c:formatCode>0.0</c:formatCode>
                <c:ptCount val="9"/>
                <c:pt idx="0">
                  <c:v>0</c:v>
                </c:pt>
                <c:pt idx="1">
                  <c:v>2.2222222222222223</c:v>
                </c:pt>
                <c:pt idx="2">
                  <c:v>0.60606060606060608</c:v>
                </c:pt>
                <c:pt idx="3">
                  <c:v>0.94339622641509435</c:v>
                </c:pt>
                <c:pt idx="4">
                  <c:v>2.9629629629629632</c:v>
                </c:pt>
                <c:pt idx="5">
                  <c:v>1.6</c:v>
                </c:pt>
                <c:pt idx="6">
                  <c:v>3.8834951456310676</c:v>
                </c:pt>
                <c:pt idx="7">
                  <c:v>5.2325581395348841</c:v>
                </c:pt>
                <c:pt idx="8">
                  <c:v>5.6994818652849739</c:v>
                </c:pt>
              </c:numCache>
            </c:numRef>
          </c:val>
          <c:extLst>
            <c:ext xmlns:c16="http://schemas.microsoft.com/office/drawing/2014/chart" uri="{C3380CC4-5D6E-409C-BE32-E72D297353CC}">
              <c16:uniqueId val="{00000005-B1C0-47DE-8335-3E750E4E9C33}"/>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0.13856623613719316"/>
          <c:w val="0.50178186060075824"/>
          <c:h val="0.80132760398937763"/>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'問57-2'!$R$4:$R$9</c:f>
              <c:strCache>
                <c:ptCount val="6"/>
                <c:pt idx="0">
                  <c:v>家族・親族</c:v>
                </c:pt>
                <c:pt idx="1">
                  <c:v>友人・知人</c:v>
                </c:pt>
                <c:pt idx="2">
                  <c:v>サークルや市民団体などのグループ</c:v>
                </c:pt>
                <c:pt idx="3">
                  <c:v>市の平和祈念事業（展示や講演等）</c:v>
                </c:pt>
                <c:pt idx="4">
                  <c:v>その他</c:v>
                </c:pt>
                <c:pt idx="5">
                  <c:v>（無効回答）</c:v>
                </c:pt>
              </c:strCache>
            </c:strRef>
          </c:cat>
          <c:val>
            <c:numRef>
              <c:f>'問57-2'!$T$4:$T$9</c:f>
              <c:numCache>
                <c:formatCode>0.0"%"</c:formatCode>
                <c:ptCount val="6"/>
                <c:pt idx="0">
                  <c:v>80.354879594423323</c:v>
                </c:pt>
                <c:pt idx="1">
                  <c:v>47.275031685678073</c:v>
                </c:pt>
                <c:pt idx="2">
                  <c:v>4.3092522179974653</c:v>
                </c:pt>
                <c:pt idx="3">
                  <c:v>0.88719898605830161</c:v>
                </c:pt>
                <c:pt idx="4">
                  <c:v>3.041825095057034</c:v>
                </c:pt>
                <c:pt idx="5">
                  <c:v>1.1406844106463878</c:v>
                </c:pt>
              </c:numCache>
            </c:numRef>
          </c:val>
          <c:extLst>
            <c:ext xmlns:c16="http://schemas.microsoft.com/office/drawing/2014/chart" uri="{C3380CC4-5D6E-409C-BE32-E72D297353CC}">
              <c16:uniqueId val="{00000000-1575-4990-8FA1-49D4BE181D12}"/>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min val="0"/>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2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4212271973466E-2"/>
          <c:y val="0.10752688172043011"/>
          <c:w val="0.92446159425498764"/>
          <c:h val="0.75806451612903225"/>
        </c:manualLayout>
      </c:layout>
      <c:barChart>
        <c:barDir val="bar"/>
        <c:grouping val="percentStacked"/>
        <c:varyColors val="0"/>
        <c:ser>
          <c:idx val="0"/>
          <c:order val="0"/>
          <c:tx>
            <c:strRef>
              <c:f>問65年齢層!$T$335</c:f>
              <c:strCache>
                <c:ptCount val="1"/>
                <c:pt idx="0">
                  <c:v>よく読む</c:v>
                </c:pt>
              </c:strCache>
            </c:strRef>
          </c:tx>
          <c:spPr>
            <a:solidFill>
              <a:schemeClr val="accent1"/>
            </a:solidFill>
            <a:ln>
              <a:noFill/>
            </a:ln>
            <a:effectLst/>
          </c:spPr>
          <c:invertIfNegative val="0"/>
          <c:dPt>
            <c:idx val="0"/>
            <c:invertIfNegative val="0"/>
            <c:bubble3D val="0"/>
            <c:spPr>
              <a:solidFill>
                <a:schemeClr val="accent1"/>
              </a:solidFill>
              <a:ln>
                <a:solidFill>
                  <a:srgbClr val="000000"/>
                </a:solidFill>
              </a:ln>
              <a:effectLst/>
            </c:spPr>
            <c:extLst>
              <c:ext xmlns:c16="http://schemas.microsoft.com/office/drawing/2014/chart" uri="{C3380CC4-5D6E-409C-BE32-E72D297353CC}">
                <c16:uniqueId val="{00000001-CDF0-49EE-B572-26D70CCDFCAC}"/>
              </c:ext>
            </c:extLst>
          </c:dPt>
          <c:dLbls>
            <c:dLbl>
              <c:idx val="0"/>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CDF0-49EE-B572-26D70CCDFCAC}"/>
                </c:ext>
              </c:extLst>
            </c:dLbl>
            <c:spPr>
              <a:no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問65年齢層!$S$334</c:f>
              <c:strCache>
                <c:ptCount val="1"/>
                <c:pt idx="0">
                  <c:v>凡例</c:v>
                </c:pt>
              </c:strCache>
            </c:strRef>
          </c:cat>
          <c:val>
            <c:numRef>
              <c:f>問65年齢層!$T$334</c:f>
              <c:numCache>
                <c:formatCode>General</c:formatCode>
                <c:ptCount val="1"/>
                <c:pt idx="0">
                  <c:v>1</c:v>
                </c:pt>
              </c:numCache>
            </c:numRef>
          </c:val>
          <c:extLst>
            <c:ext xmlns:c16="http://schemas.microsoft.com/office/drawing/2014/chart" uri="{C3380CC4-5D6E-409C-BE32-E72D297353CC}">
              <c16:uniqueId val="{00000002-CDF0-49EE-B572-26D70CCDFCAC}"/>
            </c:ext>
          </c:extLst>
        </c:ser>
        <c:ser>
          <c:idx val="1"/>
          <c:order val="1"/>
          <c:tx>
            <c:strRef>
              <c:f>問65年齢層!$U$335</c:f>
              <c:strCache>
                <c:ptCount val="1"/>
                <c:pt idx="0">
                  <c:v>たまに読む</c:v>
                </c:pt>
              </c:strCache>
            </c:strRef>
          </c:tx>
          <c:spPr>
            <a:solidFill>
              <a:schemeClr val="accent1">
                <a:lumMod val="60000"/>
                <a:lumOff val="40000"/>
              </a:schemeClr>
            </a:solidFill>
            <a:ln>
              <a:solidFill>
                <a:srgbClr val="000000"/>
              </a:solidFill>
            </a:ln>
            <a:effectLst/>
          </c:spPr>
          <c:invertIfNegative val="0"/>
          <c:dPt>
            <c:idx val="0"/>
            <c:invertIfNegative val="0"/>
            <c:bubble3D val="0"/>
            <c:extLst>
              <c:ext xmlns:c16="http://schemas.microsoft.com/office/drawing/2014/chart" uri="{C3380CC4-5D6E-409C-BE32-E72D297353CC}">
                <c16:uniqueId val="{00000003-CDF0-49EE-B572-26D70CCDFCA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問65年齢層!$S$334</c:f>
              <c:strCache>
                <c:ptCount val="1"/>
                <c:pt idx="0">
                  <c:v>凡例</c:v>
                </c:pt>
              </c:strCache>
            </c:strRef>
          </c:cat>
          <c:val>
            <c:numRef>
              <c:f>問65年齢層!$U$334</c:f>
              <c:numCache>
                <c:formatCode>General</c:formatCode>
                <c:ptCount val="1"/>
                <c:pt idx="0">
                  <c:v>1</c:v>
                </c:pt>
              </c:numCache>
            </c:numRef>
          </c:val>
          <c:extLst>
            <c:ext xmlns:c16="http://schemas.microsoft.com/office/drawing/2014/chart" uri="{C3380CC4-5D6E-409C-BE32-E72D297353CC}">
              <c16:uniqueId val="{00000004-CDF0-49EE-B572-26D70CCDFCAC}"/>
            </c:ext>
          </c:extLst>
        </c:ser>
        <c:ser>
          <c:idx val="2"/>
          <c:order val="2"/>
          <c:tx>
            <c:strRef>
              <c:f>問65年齢層!$V$335</c:f>
              <c:strCache>
                <c:ptCount val="1"/>
                <c:pt idx="0">
                  <c:v>ほとんど
読まない</c:v>
                </c:pt>
              </c:strCache>
            </c:strRef>
          </c:tx>
          <c:spPr>
            <a:pattFill prst="wdDnDiag">
              <a:fgClr>
                <a:srgbClr val="FFC000"/>
              </a:fgClr>
              <a:bgClr>
                <a:schemeClr val="bg1"/>
              </a:bgClr>
            </a:pattFill>
            <a:ln>
              <a:solidFill>
                <a:srgbClr val="000000"/>
              </a:solidFill>
            </a:ln>
            <a:effectLst/>
          </c:spPr>
          <c:invertIfNegative val="0"/>
          <c:dPt>
            <c:idx val="0"/>
            <c:invertIfNegative val="0"/>
            <c:bubble3D val="0"/>
            <c:spPr>
              <a:pattFill prst="smGrid">
                <a:fgClr>
                  <a:srgbClr val="FF9999"/>
                </a:fgClr>
                <a:bgClr>
                  <a:schemeClr val="bg1"/>
                </a:bgClr>
              </a:pattFill>
              <a:ln>
                <a:solidFill>
                  <a:srgbClr val="000000"/>
                </a:solidFill>
              </a:ln>
              <a:effectLst/>
            </c:spPr>
            <c:extLst>
              <c:ext xmlns:c16="http://schemas.microsoft.com/office/drawing/2014/chart" uri="{C3380CC4-5D6E-409C-BE32-E72D297353CC}">
                <c16:uniqueId val="{00000006-CDF0-49EE-B572-26D70CCDFCAC}"/>
              </c:ext>
            </c:extLst>
          </c:dPt>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問65年齢層!$S$334</c:f>
              <c:strCache>
                <c:ptCount val="1"/>
                <c:pt idx="0">
                  <c:v>凡例</c:v>
                </c:pt>
              </c:strCache>
            </c:strRef>
          </c:cat>
          <c:val>
            <c:numRef>
              <c:f>問65年齢層!$V$334</c:f>
              <c:numCache>
                <c:formatCode>General</c:formatCode>
                <c:ptCount val="1"/>
                <c:pt idx="0">
                  <c:v>1</c:v>
                </c:pt>
              </c:numCache>
            </c:numRef>
          </c:val>
          <c:extLst>
            <c:ext xmlns:c16="http://schemas.microsoft.com/office/drawing/2014/chart" uri="{C3380CC4-5D6E-409C-BE32-E72D297353CC}">
              <c16:uniqueId val="{00000007-CDF0-49EE-B572-26D70CCDFCAC}"/>
            </c:ext>
          </c:extLst>
        </c:ser>
        <c:ser>
          <c:idx val="3"/>
          <c:order val="3"/>
          <c:tx>
            <c:strRef>
              <c:f>問65年齢層!$W$335</c:f>
              <c:strCache>
                <c:ptCount val="1"/>
                <c:pt idx="0">
                  <c:v>読んだことが
ない</c:v>
                </c:pt>
              </c:strCache>
            </c:strRef>
          </c:tx>
          <c:spPr>
            <a:pattFill prst="smGrid">
              <a:fgClr>
                <a:schemeClr val="bg1"/>
              </a:fgClr>
              <a:bgClr>
                <a:srgbClr val="FF5050"/>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問65年齢層!$S$334</c:f>
              <c:strCache>
                <c:ptCount val="1"/>
                <c:pt idx="0">
                  <c:v>凡例</c:v>
                </c:pt>
              </c:strCache>
            </c:strRef>
          </c:cat>
          <c:val>
            <c:numRef>
              <c:f>問65年齢層!$W$334</c:f>
              <c:numCache>
                <c:formatCode>General</c:formatCode>
                <c:ptCount val="1"/>
                <c:pt idx="0">
                  <c:v>1</c:v>
                </c:pt>
              </c:numCache>
            </c:numRef>
          </c:val>
          <c:extLst>
            <c:ext xmlns:c16="http://schemas.microsoft.com/office/drawing/2014/chart" uri="{C3380CC4-5D6E-409C-BE32-E72D297353CC}">
              <c16:uniqueId val="{00000008-CDF0-49EE-B572-26D70CCDFCAC}"/>
            </c:ext>
          </c:extLst>
        </c:ser>
        <c:ser>
          <c:idx val="4"/>
          <c:order val="4"/>
          <c:tx>
            <c:strRef>
              <c:f>問65年齢層!$X$335</c:f>
              <c:strCache>
                <c:ptCount val="1"/>
                <c:pt idx="0">
                  <c:v>知らない</c:v>
                </c:pt>
              </c:strCache>
            </c:strRef>
          </c:tx>
          <c:spPr>
            <a:pattFill prst="ltVert">
              <a:fgClr>
                <a:srgbClr val="92D050"/>
              </a:fgClr>
              <a:bgClr>
                <a:schemeClr val="bg1"/>
              </a:bgClr>
            </a:patt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問65年齢層!$S$334</c:f>
              <c:strCache>
                <c:ptCount val="1"/>
                <c:pt idx="0">
                  <c:v>凡例</c:v>
                </c:pt>
              </c:strCache>
            </c:strRef>
          </c:cat>
          <c:val>
            <c:numRef>
              <c:f>問65年齢層!$X$334</c:f>
              <c:numCache>
                <c:formatCode>General</c:formatCode>
                <c:ptCount val="1"/>
                <c:pt idx="0">
                  <c:v>1</c:v>
                </c:pt>
              </c:numCache>
            </c:numRef>
          </c:val>
          <c:extLst>
            <c:ext xmlns:c16="http://schemas.microsoft.com/office/drawing/2014/chart" uri="{C3380CC4-5D6E-409C-BE32-E72D297353CC}">
              <c16:uniqueId val="{00000009-CDF0-49EE-B572-26D70CCDFCAC}"/>
            </c:ext>
          </c:extLst>
        </c:ser>
        <c:ser>
          <c:idx val="5"/>
          <c:order val="5"/>
          <c:tx>
            <c:strRef>
              <c:f>問65年齢層!$Y$335</c:f>
              <c:strCache>
                <c:ptCount val="1"/>
                <c:pt idx="0">
                  <c:v>（無効回答）</c:v>
                </c:pt>
              </c:strCache>
            </c:strRef>
          </c:tx>
          <c:spPr>
            <a:solidFill>
              <a:schemeClr val="bg1"/>
            </a:solidFill>
            <a:ln>
              <a:solidFill>
                <a:srgbClr val="000000"/>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問65年齢層!$S$334</c:f>
              <c:strCache>
                <c:ptCount val="1"/>
                <c:pt idx="0">
                  <c:v>凡例</c:v>
                </c:pt>
              </c:strCache>
            </c:strRef>
          </c:cat>
          <c:val>
            <c:numRef>
              <c:f>問65年齢層!$Y$334</c:f>
              <c:numCache>
                <c:formatCode>General</c:formatCode>
                <c:ptCount val="1"/>
                <c:pt idx="0">
                  <c:v>1</c:v>
                </c:pt>
              </c:numCache>
            </c:numRef>
          </c:val>
          <c:extLst>
            <c:ext xmlns:c16="http://schemas.microsoft.com/office/drawing/2014/chart" uri="{C3380CC4-5D6E-409C-BE32-E72D297353CC}">
              <c16:uniqueId val="{0000000A-CDF0-49EE-B572-26D70CCDFCAC}"/>
            </c:ext>
          </c:extLst>
        </c:ser>
        <c:dLbls>
          <c:showLegendKey val="0"/>
          <c:showVal val="0"/>
          <c:showCatName val="0"/>
          <c:showSerName val="0"/>
          <c:showPercent val="0"/>
          <c:showBubbleSize val="0"/>
        </c:dLbls>
        <c:gapWidth val="20"/>
        <c:overlap val="100"/>
        <c:axId val="772049992"/>
        <c:axId val="772050320"/>
      </c:barChart>
      <c:catAx>
        <c:axId val="772049992"/>
        <c:scaling>
          <c:orientation val="minMax"/>
        </c:scaling>
        <c:delete val="0"/>
        <c:axPos val="l"/>
        <c:numFmt formatCode="General" sourceLinked="1"/>
        <c:majorTickMark val="out"/>
        <c:minorTickMark val="none"/>
        <c:tickLblPos val="nextTo"/>
        <c:spPr>
          <a:ln>
            <a:noFill/>
          </a:ln>
        </c:spPr>
        <c:txPr>
          <a:bodyPr/>
          <a:lstStyle/>
          <a:p>
            <a:pPr>
              <a:defRPr sz="1200">
                <a:latin typeface="BIZ UDPゴシック" panose="020B0400000000000000" pitchFamily="50" charset="-128"/>
                <a:ea typeface="BIZ UDPゴシック" panose="020B0400000000000000" pitchFamily="50" charset="-128"/>
              </a:defRPr>
            </a:pPr>
            <a:endParaRPr lang="ja-JP"/>
          </a:p>
        </c:txPr>
        <c:crossAx val="772050320"/>
        <c:crosses val="autoZero"/>
        <c:auto val="1"/>
        <c:lblAlgn val="ctr"/>
        <c:lblOffset val="100"/>
        <c:noMultiLvlLbl val="0"/>
      </c:catAx>
      <c:valAx>
        <c:axId val="772050320"/>
        <c:scaling>
          <c:orientation val="minMax"/>
        </c:scaling>
        <c:delete val="1"/>
        <c:axPos val="b"/>
        <c:numFmt formatCode="0%" sourceLinked="1"/>
        <c:majorTickMark val="none"/>
        <c:minorTickMark val="none"/>
        <c:tickLblPos val="nextTo"/>
        <c:crossAx val="7720499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641550014581519"/>
          <c:y val="9.5382908880910527E-2"/>
          <c:w val="0.50178186060075824"/>
          <c:h val="0.85568104093379915"/>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問66!$R$4:$R$12</c:f>
              <c:strCache>
                <c:ptCount val="9"/>
                <c:pt idx="0">
                  <c:v>市議会だより</c:v>
                </c:pt>
                <c:pt idx="1">
                  <c:v>会議録（市ホームページ内・図書館）</c:v>
                </c:pt>
                <c:pt idx="2">
                  <c:v>議会報告会</c:v>
                </c:pt>
                <c:pt idx="3">
                  <c:v>議会インターネット中継</c:v>
                </c:pt>
                <c:pt idx="4">
                  <c:v>視察，政務活動費，議長交際費の報告（市ホームページ内）</c:v>
                </c:pt>
                <c:pt idx="5">
                  <c:v>議長へのはがき</c:v>
                </c:pt>
                <c:pt idx="6">
                  <c:v>知らない</c:v>
                </c:pt>
                <c:pt idx="7">
                  <c:v>その他</c:v>
                </c:pt>
                <c:pt idx="8">
                  <c:v>（無効回答）</c:v>
                </c:pt>
              </c:strCache>
            </c:strRef>
          </c:cat>
          <c:val>
            <c:numRef>
              <c:f>問66!$T$4:$T$12</c:f>
              <c:numCache>
                <c:formatCode>0.0"%"</c:formatCode>
                <c:ptCount val="9"/>
                <c:pt idx="0">
                  <c:v>76.058394160583944</c:v>
                </c:pt>
                <c:pt idx="1">
                  <c:v>5.5474452554744529</c:v>
                </c:pt>
                <c:pt idx="2">
                  <c:v>5.5474452554744529</c:v>
                </c:pt>
                <c:pt idx="3">
                  <c:v>5.1094890510948909</c:v>
                </c:pt>
                <c:pt idx="4">
                  <c:v>2.4817518248175183</c:v>
                </c:pt>
                <c:pt idx="5">
                  <c:v>1.5328467153284671</c:v>
                </c:pt>
                <c:pt idx="6">
                  <c:v>20.802919708029197</c:v>
                </c:pt>
                <c:pt idx="7">
                  <c:v>0.145985401459854</c:v>
                </c:pt>
                <c:pt idx="8">
                  <c:v>2.5547445255474455</c:v>
                </c:pt>
              </c:numCache>
            </c:numRef>
          </c:val>
          <c:extLst>
            <c:ext xmlns:c16="http://schemas.microsoft.com/office/drawing/2014/chart" uri="{C3380CC4-5D6E-409C-BE32-E72D297353CC}">
              <c16:uniqueId val="{00000000-E429-4C24-9133-D991ACB0DDFD}"/>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max val="80"/>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2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0129204335569166"/>
          <c:y val="4.6285818533599032E-2"/>
          <c:w val="0.41690531739088166"/>
          <c:h val="0.93148322918211446"/>
        </c:manualLayout>
      </c:layout>
      <c:barChart>
        <c:barDir val="bar"/>
        <c:grouping val="clustered"/>
        <c:varyColors val="0"/>
        <c:ser>
          <c:idx val="0"/>
          <c:order val="0"/>
          <c:spPr>
            <a:solidFill>
              <a:schemeClr val="accent6">
                <a:lumMod val="60000"/>
                <a:lumOff val="40000"/>
              </a:schemeClr>
            </a:solidFill>
            <a:ln>
              <a:solidFill>
                <a:sysClr val="windowText" lastClr="000000"/>
              </a:solidFill>
            </a:ln>
            <a:effectLst/>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問67!$R$4:$R$17</c:f>
              <c:strCache>
                <c:ptCount val="14"/>
                <c:pt idx="0">
                  <c:v>インターネットで市役所への申請や届出ができる</c:v>
                </c:pt>
                <c:pt idx="1">
                  <c:v>行政情報や緊急情報が必要な時に
スマートフォン等に配信される</c:v>
                </c:pt>
                <c:pt idx="2">
                  <c:v>市役所のサービスで，わからないことを
いつでも問い合わせできる</c:v>
                </c:pt>
                <c:pt idx="3">
                  <c:v>センサー等を利用して，河川の増水や
地下道の水没，道路の冠水の監視を強化する</c:v>
                </c:pt>
                <c:pt idx="4">
                  <c:v>インターネットで公共施設の
利用状況の確認や予約等ができる</c:v>
                </c:pt>
                <c:pt idx="5">
                  <c:v>ＡＩ（人工知能）などを活用し，知りたい情報が検索しやすく
なるなど，市ホームページが誰にとっても使いやすくなる</c:v>
                </c:pt>
                <c:pt idx="6">
                  <c:v>税金や公共施設の利用料，証明書の手数料が
キャッシュレスで支払える</c:v>
                </c:pt>
                <c:pt idx="7">
                  <c:v>センサーやカメラを利用して，
高齢者や子どもの見守りを強化する</c:v>
                </c:pt>
                <c:pt idx="8">
                  <c:v>公共施設にWi-Fiスポットを整備する</c:v>
                </c:pt>
                <c:pt idx="9">
                  <c:v>ＡＩなどデジタルツールで市役所業務を効率化し，
住民サービスを向上させる</c:v>
                </c:pt>
                <c:pt idx="10">
                  <c:v>公共データ（個人情報を除く）を誰もが
使えるデータとしてホームページで公開する</c:v>
                </c:pt>
                <c:pt idx="11">
                  <c:v>スマートフォン教室（操作方法，行政の
オンラインサービスの使い方など）を実施する</c:v>
                </c:pt>
                <c:pt idx="12">
                  <c:v>その他</c:v>
                </c:pt>
                <c:pt idx="13">
                  <c:v>（無効回答）</c:v>
                </c:pt>
              </c:strCache>
            </c:strRef>
          </c:cat>
          <c:val>
            <c:numRef>
              <c:f>問67!$T$4:$T$17</c:f>
              <c:numCache>
                <c:formatCode>0.0"%"</c:formatCode>
                <c:ptCount val="14"/>
                <c:pt idx="0">
                  <c:v>43.649635036496349</c:v>
                </c:pt>
                <c:pt idx="1">
                  <c:v>39.051094890510953</c:v>
                </c:pt>
                <c:pt idx="2">
                  <c:v>38.321167883211679</c:v>
                </c:pt>
                <c:pt idx="3">
                  <c:v>37.518248175182485</c:v>
                </c:pt>
                <c:pt idx="4">
                  <c:v>30.583941605839414</c:v>
                </c:pt>
                <c:pt idx="5">
                  <c:v>28.832116788321166</c:v>
                </c:pt>
                <c:pt idx="6">
                  <c:v>27.153284671532845</c:v>
                </c:pt>
                <c:pt idx="7">
                  <c:v>25.839416058394161</c:v>
                </c:pt>
                <c:pt idx="8">
                  <c:v>21.313868613138688</c:v>
                </c:pt>
                <c:pt idx="9">
                  <c:v>13.722627737226279</c:v>
                </c:pt>
                <c:pt idx="10">
                  <c:v>11.897810218978103</c:v>
                </c:pt>
                <c:pt idx="11">
                  <c:v>8.9781021897810209</c:v>
                </c:pt>
                <c:pt idx="12">
                  <c:v>1.4598540145985401</c:v>
                </c:pt>
                <c:pt idx="13">
                  <c:v>4.5985401459854014</c:v>
                </c:pt>
              </c:numCache>
            </c:numRef>
          </c:val>
          <c:extLst>
            <c:ext xmlns:c16="http://schemas.microsoft.com/office/drawing/2014/chart" uri="{C3380CC4-5D6E-409C-BE32-E72D297353CC}">
              <c16:uniqueId val="{00000000-C711-4929-AE6B-D68046F5D8A4}"/>
            </c:ext>
          </c:extLst>
        </c:ser>
        <c:dLbls>
          <c:showLegendKey val="0"/>
          <c:showVal val="0"/>
          <c:showCatName val="0"/>
          <c:showSerName val="0"/>
          <c:showPercent val="0"/>
          <c:showBubbleSize val="0"/>
        </c:dLbls>
        <c:gapWidth val="100"/>
        <c:axId val="735284072"/>
        <c:axId val="735287352"/>
      </c:barChart>
      <c:catAx>
        <c:axId val="735284072"/>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7352"/>
        <c:crosses val="autoZero"/>
        <c:auto val="1"/>
        <c:lblAlgn val="ctr"/>
        <c:lblOffset val="100"/>
        <c:noMultiLvlLbl val="0"/>
      </c:catAx>
      <c:valAx>
        <c:axId val="735287352"/>
        <c:scaling>
          <c:orientation val="minMax"/>
        </c:scaling>
        <c:delete val="0"/>
        <c:axPos val="t"/>
        <c:majorGridlines>
          <c:spPr>
            <a:ln w="6350" cap="flat" cmpd="sng" algn="ctr">
              <a:solidFill>
                <a:schemeClr val="tx1"/>
              </a:solidFill>
              <a:round/>
            </a:ln>
            <a:effectLst/>
          </c:spPr>
        </c:majorGridlines>
        <c:numFmt formatCode="0&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735284072"/>
        <c:crosses val="autoZero"/>
        <c:crossBetween val="between"/>
        <c:majorUnit val="10"/>
        <c:minorUnit val="10"/>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7443360120527"/>
          <c:y val="0.18743338900819215"/>
          <c:w val="0.50659613494259159"/>
          <c:h val="0.62779138253651312"/>
        </c:manualLayout>
      </c:layout>
      <c:pieChart>
        <c:varyColors val="1"/>
        <c:ser>
          <c:idx val="0"/>
          <c:order val="0"/>
          <c:spPr>
            <a:ln w="9525">
              <a:solidFill>
                <a:schemeClr val="tx1"/>
              </a:solidFill>
            </a:ln>
          </c:spPr>
          <c:dPt>
            <c:idx val="0"/>
            <c:bubble3D val="0"/>
            <c:spPr>
              <a:solidFill>
                <a:schemeClr val="accent1"/>
              </a:solidFill>
              <a:ln w="9525">
                <a:solidFill>
                  <a:schemeClr val="tx1"/>
                </a:solidFill>
              </a:ln>
              <a:effectLst/>
            </c:spPr>
            <c:extLst>
              <c:ext xmlns:c16="http://schemas.microsoft.com/office/drawing/2014/chart" uri="{C3380CC4-5D6E-409C-BE32-E72D297353CC}">
                <c16:uniqueId val="{00000001-39DE-40ED-A1BB-BE55EF601142}"/>
              </c:ext>
            </c:extLst>
          </c:dPt>
          <c:dPt>
            <c:idx val="1"/>
            <c:bubble3D val="0"/>
            <c:spPr>
              <a:pattFill prst="smGrid">
                <a:fgClr>
                  <a:srgbClr val="FF0000"/>
                </a:fgClr>
                <a:bgClr>
                  <a:schemeClr val="bg1"/>
                </a:bgClr>
              </a:pattFill>
              <a:ln w="9525">
                <a:solidFill>
                  <a:schemeClr val="tx1"/>
                </a:solidFill>
              </a:ln>
              <a:effectLst/>
            </c:spPr>
            <c:extLst>
              <c:ext xmlns:c16="http://schemas.microsoft.com/office/drawing/2014/chart" uri="{C3380CC4-5D6E-409C-BE32-E72D297353CC}">
                <c16:uniqueId val="{00000003-39DE-40ED-A1BB-BE55EF601142}"/>
              </c:ext>
            </c:extLst>
          </c:dPt>
          <c:dPt>
            <c:idx val="2"/>
            <c:bubble3D val="0"/>
            <c:spPr>
              <a:solidFill>
                <a:schemeClr val="bg1"/>
              </a:solidFill>
              <a:ln w="9525">
                <a:solidFill>
                  <a:schemeClr val="tx1"/>
                </a:solidFill>
              </a:ln>
              <a:effectLst/>
            </c:spPr>
            <c:extLst>
              <c:ext xmlns:c16="http://schemas.microsoft.com/office/drawing/2014/chart" uri="{C3380CC4-5D6E-409C-BE32-E72D297353CC}">
                <c16:uniqueId val="{00000005-39DE-40ED-A1BB-BE55EF601142}"/>
              </c:ext>
            </c:extLst>
          </c:dPt>
          <c:dLbls>
            <c:dLbl>
              <c:idx val="0"/>
              <c:tx>
                <c:rich>
                  <a:bodyPr/>
                  <a:lstStyle/>
                  <a:p>
                    <a:fld id="{57CDA7B2-413F-4E77-899C-AA96BF471C2D}" type="CATEGORYNAME">
                      <a:rPr lang="ja-JP" altLang="en-US"/>
                      <a:pPr/>
                      <a:t>[分類名]</a:t>
                    </a:fld>
                    <a:endParaRPr lang="ja-JP" altLang="en-US" baseline="0"/>
                  </a:p>
                  <a:p>
                    <a:fld id="{FA050698-4639-4FB5-B6DD-952475C4879C}"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39DE-40ED-A1BB-BE55EF601142}"/>
                </c:ext>
              </c:extLst>
            </c:dLbl>
            <c:dLbl>
              <c:idx val="1"/>
              <c:tx>
                <c:rich>
                  <a:bodyPr/>
                  <a:lstStyle/>
                  <a:p>
                    <a:fld id="{D68C86B2-D2EB-4FAB-AA1C-76233D257379}" type="CATEGORYNAME">
                      <a:rPr lang="ja-JP" altLang="en-US"/>
                      <a:pPr/>
                      <a:t>[分類名]</a:t>
                    </a:fld>
                    <a:endParaRPr lang="ja-JP" altLang="en-US" baseline="0"/>
                  </a:p>
                  <a:p>
                    <a:fld id="{3B1A73EF-8A11-4E94-AE70-C4FF13615632}"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39DE-40ED-A1BB-BE55EF601142}"/>
                </c:ext>
              </c:extLst>
            </c:dLbl>
            <c:dLbl>
              <c:idx val="2"/>
              <c:tx>
                <c:rich>
                  <a:bodyPr/>
                  <a:lstStyle/>
                  <a:p>
                    <a:fld id="{7AAF34C2-65F3-4908-A127-8CBF745FC765}" type="CATEGORYNAME">
                      <a:rPr lang="ja-JP" altLang="en-US"/>
                      <a:pPr/>
                      <a:t>[分類名]</a:t>
                    </a:fld>
                    <a:endParaRPr lang="ja-JP" altLang="en-US" baseline="0"/>
                  </a:p>
                  <a:p>
                    <a:fld id="{938A4451-4594-45F8-8425-F5A999770AE3}" type="VALUE">
                      <a:rPr lang="en-US" altLang="ja-JP" b="1"/>
                      <a:pPr/>
                      <a:t>[値]</a:t>
                    </a:fld>
                    <a:endParaRPr lang="ja-JP" altLang="en-US"/>
                  </a:p>
                </c:rich>
              </c:tx>
              <c:dLblPos val="outEnd"/>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39DE-40ED-A1BB-BE55EF60114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問58ア!$N$4:$N$6</c:f>
              <c:strCache>
                <c:ptCount val="3"/>
                <c:pt idx="0">
                  <c:v>知っている</c:v>
                </c:pt>
                <c:pt idx="1">
                  <c:v>知らない</c:v>
                </c:pt>
                <c:pt idx="2">
                  <c:v>（無効回答）</c:v>
                </c:pt>
              </c:strCache>
            </c:strRef>
          </c:cat>
          <c:val>
            <c:numRef>
              <c:f>問58ア!$P$4:$P$6</c:f>
              <c:numCache>
                <c:formatCode>0.0"%"</c:formatCode>
                <c:ptCount val="3"/>
                <c:pt idx="0">
                  <c:v>37.737226277372265</c:v>
                </c:pt>
                <c:pt idx="1">
                  <c:v>60.510948905109487</c:v>
                </c:pt>
                <c:pt idx="2">
                  <c:v>1.7518248175182483</c:v>
                </c:pt>
              </c:numCache>
            </c:numRef>
          </c:val>
          <c:extLst>
            <c:ext xmlns:c16="http://schemas.microsoft.com/office/drawing/2014/chart" uri="{C3380CC4-5D6E-409C-BE32-E72D297353CC}">
              <c16:uniqueId val="{00000006-39DE-40ED-A1BB-BE55EF60114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10376509321507"/>
          <c:y val="0.15149789842703229"/>
          <c:w val="0.74166005768331478"/>
          <c:h val="0.81754993912474228"/>
        </c:manualLayout>
      </c:layout>
      <c:barChart>
        <c:barDir val="bar"/>
        <c:grouping val="percentStacked"/>
        <c:varyColors val="0"/>
        <c:ser>
          <c:idx val="0"/>
          <c:order val="0"/>
          <c:tx>
            <c:strRef>
              <c:f>問58ア年齢層!$T$5</c:f>
              <c:strCache>
                <c:ptCount val="1"/>
                <c:pt idx="0">
                  <c:v>知っている</c:v>
                </c:pt>
              </c:strCache>
            </c:strRef>
          </c:tx>
          <c:spPr>
            <a:solidFill>
              <a:schemeClr val="accent1"/>
            </a:solid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問58ア年齢層!$S$6:$S$14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問58ア年齢層!$T$6:$T$14</c:f>
              <c:numCache>
                <c:formatCode>0.0</c:formatCode>
                <c:ptCount val="9"/>
                <c:pt idx="0">
                  <c:v>33.333333333333329</c:v>
                </c:pt>
                <c:pt idx="1">
                  <c:v>28.888888888888886</c:v>
                </c:pt>
                <c:pt idx="2">
                  <c:v>34.545454545454547</c:v>
                </c:pt>
                <c:pt idx="3">
                  <c:v>45.283018867924532</c:v>
                </c:pt>
                <c:pt idx="4">
                  <c:v>42.592592592592595</c:v>
                </c:pt>
                <c:pt idx="5">
                  <c:v>40.799999999999997</c:v>
                </c:pt>
                <c:pt idx="6">
                  <c:v>36.893203883495147</c:v>
                </c:pt>
                <c:pt idx="7">
                  <c:v>35.465116279069768</c:v>
                </c:pt>
                <c:pt idx="8">
                  <c:v>31.606217616580313</c:v>
                </c:pt>
              </c:numCache>
            </c:numRef>
          </c:val>
          <c:extLst>
            <c:ext xmlns:c16="http://schemas.microsoft.com/office/drawing/2014/chart" uri="{C3380CC4-5D6E-409C-BE32-E72D297353CC}">
              <c16:uniqueId val="{00000000-E281-4756-B47B-4D045BCA5948}"/>
            </c:ext>
          </c:extLst>
        </c:ser>
        <c:ser>
          <c:idx val="1"/>
          <c:order val="1"/>
          <c:tx>
            <c:strRef>
              <c:f>問58ア年齢層!$U$5</c:f>
              <c:strCache>
                <c:ptCount val="1"/>
                <c:pt idx="0">
                  <c:v>知らない</c:v>
                </c:pt>
              </c:strCache>
            </c:strRef>
          </c:tx>
          <c:spPr>
            <a:pattFill prst="smGrid">
              <a:fgClr>
                <a:schemeClr val="bg1"/>
              </a:fgClr>
              <a:bgClr>
                <a:srgbClr val="FF5050"/>
              </a:bgClr>
            </a:pattFill>
            <a:ln w="9525">
              <a:solidFill>
                <a:schemeClr val="tx1"/>
              </a:solidFill>
            </a:ln>
            <a:effectLst/>
          </c:spPr>
          <c:invertIfNegative val="0"/>
          <c:dLbls>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問58ア年齢層!$S$6:$S$14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問58ア年齢層!$U$6:$U$14</c:f>
              <c:numCache>
                <c:formatCode>0.0</c:formatCode>
                <c:ptCount val="9"/>
                <c:pt idx="0">
                  <c:v>66.666666666666657</c:v>
                </c:pt>
                <c:pt idx="1">
                  <c:v>70</c:v>
                </c:pt>
                <c:pt idx="2">
                  <c:v>64.848484848484844</c:v>
                </c:pt>
                <c:pt idx="3">
                  <c:v>54.24528301886793</c:v>
                </c:pt>
                <c:pt idx="4">
                  <c:v>57.037037037037038</c:v>
                </c:pt>
                <c:pt idx="5">
                  <c:v>58.4</c:v>
                </c:pt>
                <c:pt idx="6">
                  <c:v>62.135922330097081</c:v>
                </c:pt>
                <c:pt idx="7">
                  <c:v>59.883720930232556</c:v>
                </c:pt>
                <c:pt idx="8">
                  <c:v>64.248704663212436</c:v>
                </c:pt>
              </c:numCache>
            </c:numRef>
          </c:val>
          <c:extLst>
            <c:ext xmlns:c16="http://schemas.microsoft.com/office/drawing/2014/chart" uri="{C3380CC4-5D6E-409C-BE32-E72D297353CC}">
              <c16:uniqueId val="{00000001-E281-4756-B47B-4D045BCA5948}"/>
            </c:ext>
          </c:extLst>
        </c:ser>
        <c:ser>
          <c:idx val="2"/>
          <c:order val="2"/>
          <c:tx>
            <c:strRef>
              <c:f>問58ア年齢層!$V$5</c:f>
              <c:strCache>
                <c:ptCount val="1"/>
                <c:pt idx="0">
                  <c:v>（無効回答）</c:v>
                </c:pt>
              </c:strCache>
            </c:strRef>
          </c:tx>
          <c:spPr>
            <a:solidFill>
              <a:schemeClr val="bg1"/>
            </a:solidFill>
            <a:ln>
              <a:solidFill>
                <a:schemeClr val="tx1"/>
              </a:solid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1F-42F6-B2A9-D3701A9C618E}"/>
                </c:ext>
              </c:extLst>
            </c:dLbl>
            <c:dLbl>
              <c:idx val="7"/>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1F-42F6-B2A9-D3701A9C618E}"/>
                </c:ext>
              </c:extLst>
            </c:dLbl>
            <c:dLbl>
              <c:idx val="8"/>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1F-42F6-B2A9-D3701A9C618E}"/>
                </c:ext>
              </c:extLst>
            </c:dLbl>
            <c:spPr>
              <a:solidFill>
                <a:schemeClr val="bg1"/>
              </a:solidFill>
              <a:ln>
                <a:noFill/>
              </a:ln>
              <a:effectLst/>
            </c:spPr>
            <c:txPr>
              <a:bodyPr rot="0" spcFirstLastPara="1" vertOverflow="ellipsis" vert="horz" wrap="square" lIns="7200" tIns="0" rIns="7200" bIns="0" anchor="ctr" anchorCtr="1">
                <a:spAutoFit/>
              </a:bodyPr>
              <a:lstStyle/>
              <a:p>
                <a:pPr>
                  <a:defRPr sz="1200" b="1"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noFill/>
                      <a:round/>
                    </a:ln>
                    <a:effectLst/>
                  </c:spPr>
                </c15:leaderLines>
              </c:ext>
            </c:extLst>
          </c:dLbls>
          <c:cat>
            <c:strRef>
              <c:f>問58ア年齢層!$S$6:$S$14</c:f>
              <c:strCache>
                <c:ptCount val="9"/>
                <c:pt idx="0">
                  <c:v>16～19歳(n=30)</c:v>
                </c:pt>
                <c:pt idx="1">
                  <c:v>20～29歳(n=90)</c:v>
                </c:pt>
                <c:pt idx="2">
                  <c:v>30～39歳(n=165)</c:v>
                </c:pt>
                <c:pt idx="3">
                  <c:v>40～49歳(n=212)</c:v>
                </c:pt>
                <c:pt idx="4">
                  <c:v>50～59歳(n=270)</c:v>
                </c:pt>
                <c:pt idx="5">
                  <c:v>60～64歳(n=125)</c:v>
                </c:pt>
                <c:pt idx="6">
                  <c:v>65～69歳(n=103)</c:v>
                </c:pt>
                <c:pt idx="7">
                  <c:v>70～74歳(n=172)</c:v>
                </c:pt>
                <c:pt idx="8">
                  <c:v>75歳以上(n=193)</c:v>
                </c:pt>
              </c:strCache>
            </c:strRef>
          </c:cat>
          <c:val>
            <c:numRef>
              <c:f>問58ア年齢層!$V$6:$V$14</c:f>
              <c:numCache>
                <c:formatCode>0.0</c:formatCode>
                <c:ptCount val="9"/>
                <c:pt idx="0">
                  <c:v>0</c:v>
                </c:pt>
                <c:pt idx="1">
                  <c:v>1.1111111111111112</c:v>
                </c:pt>
                <c:pt idx="2">
                  <c:v>0.60606060606060608</c:v>
                </c:pt>
                <c:pt idx="3">
                  <c:v>0.47169811320754718</c:v>
                </c:pt>
                <c:pt idx="4">
                  <c:v>0.37037037037037041</c:v>
                </c:pt>
                <c:pt idx="5">
                  <c:v>0.8</c:v>
                </c:pt>
                <c:pt idx="6">
                  <c:v>0.97087378640776689</c:v>
                </c:pt>
                <c:pt idx="7">
                  <c:v>4.6511627906976747</c:v>
                </c:pt>
                <c:pt idx="8">
                  <c:v>4.1450777202072544</c:v>
                </c:pt>
              </c:numCache>
            </c:numRef>
          </c:val>
          <c:extLst>
            <c:ext xmlns:c16="http://schemas.microsoft.com/office/drawing/2014/chart" uri="{C3380CC4-5D6E-409C-BE32-E72D297353CC}">
              <c16:uniqueId val="{00000002-E281-4756-B47B-4D045BCA5948}"/>
            </c:ext>
          </c:extLst>
        </c:ser>
        <c:dLbls>
          <c:showLegendKey val="0"/>
          <c:showVal val="0"/>
          <c:showCatName val="0"/>
          <c:showSerName val="0"/>
          <c:showPercent val="0"/>
          <c:showBubbleSize val="0"/>
        </c:dLbls>
        <c:gapWidth val="60"/>
        <c:overlap val="100"/>
        <c:axId val="640734528"/>
        <c:axId val="640729280"/>
      </c:barChart>
      <c:catAx>
        <c:axId val="640734528"/>
        <c:scaling>
          <c:orientation val="maxMin"/>
        </c:scaling>
        <c:delete val="0"/>
        <c:axPos val="l"/>
        <c:numFmt formatCode="General" sourceLinked="1"/>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29280"/>
        <c:crosses val="autoZero"/>
        <c:auto val="1"/>
        <c:lblAlgn val="ctr"/>
        <c:lblOffset val="100"/>
        <c:noMultiLvlLbl val="0"/>
      </c:catAx>
      <c:valAx>
        <c:axId val="640729280"/>
        <c:scaling>
          <c:orientation val="minMax"/>
        </c:scaling>
        <c:delete val="0"/>
        <c:axPos val="t"/>
        <c:majorGridlines>
          <c:spPr>
            <a:ln w="9525" cap="flat" cmpd="sng" algn="ctr">
              <a:noFill/>
              <a:round/>
            </a:ln>
            <a:effectLst/>
          </c:spPr>
        </c:majorGridlines>
        <c:numFmt formatCode="0%"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BIZ UDPゴシック" panose="020B0400000000000000" pitchFamily="50" charset="-128"/>
                <a:ea typeface="BIZ UDPゴシック" panose="020B0400000000000000" pitchFamily="50" charset="-128"/>
                <a:cs typeface="+mn-cs"/>
              </a:defRPr>
            </a:pPr>
            <a:endParaRPr lang="ja-JP"/>
          </a:p>
        </c:txPr>
        <c:crossAx val="640734528"/>
        <c:crosses val="autoZero"/>
        <c:crossBetween val="between"/>
        <c:minorUnit val="0.1"/>
      </c:valAx>
      <c:spPr>
        <a:noFill/>
        <a:ln>
          <a:solidFill>
            <a:srgbClr val="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3.xml"/><Relationship Id="rId1" Type="http://schemas.openxmlformats.org/officeDocument/2006/relationships/chart" Target="../charts/chart4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7.xml.rels><?xml version="1.0" encoding="UTF-8" standalone="yes"?>
<Relationships xmlns="http://schemas.openxmlformats.org/package/2006/relationships"><Relationship Id="rId8" Type="http://schemas.openxmlformats.org/officeDocument/2006/relationships/chart" Target="../charts/chart54.xml"/><Relationship Id="rId13" Type="http://schemas.openxmlformats.org/officeDocument/2006/relationships/chart" Target="../charts/chart59.xml"/><Relationship Id="rId18" Type="http://schemas.openxmlformats.org/officeDocument/2006/relationships/chart" Target="../charts/chart64.xml"/><Relationship Id="rId3" Type="http://schemas.openxmlformats.org/officeDocument/2006/relationships/chart" Target="../charts/chart49.xml"/><Relationship Id="rId21" Type="http://schemas.openxmlformats.org/officeDocument/2006/relationships/chart" Target="../charts/chart67.xml"/><Relationship Id="rId7" Type="http://schemas.openxmlformats.org/officeDocument/2006/relationships/chart" Target="../charts/chart53.xml"/><Relationship Id="rId12" Type="http://schemas.openxmlformats.org/officeDocument/2006/relationships/chart" Target="../charts/chart58.xml"/><Relationship Id="rId17" Type="http://schemas.openxmlformats.org/officeDocument/2006/relationships/chart" Target="../charts/chart63.xml"/><Relationship Id="rId2" Type="http://schemas.openxmlformats.org/officeDocument/2006/relationships/chart" Target="../charts/chart48.xml"/><Relationship Id="rId16" Type="http://schemas.openxmlformats.org/officeDocument/2006/relationships/chart" Target="../charts/chart62.xml"/><Relationship Id="rId20" Type="http://schemas.openxmlformats.org/officeDocument/2006/relationships/chart" Target="../charts/chart66.xml"/><Relationship Id="rId1" Type="http://schemas.openxmlformats.org/officeDocument/2006/relationships/chart" Target="../charts/chart47.xml"/><Relationship Id="rId6" Type="http://schemas.openxmlformats.org/officeDocument/2006/relationships/chart" Target="../charts/chart52.xml"/><Relationship Id="rId11" Type="http://schemas.openxmlformats.org/officeDocument/2006/relationships/chart" Target="../charts/chart57.xml"/><Relationship Id="rId24" Type="http://schemas.openxmlformats.org/officeDocument/2006/relationships/chart" Target="../charts/chart70.xml"/><Relationship Id="rId5" Type="http://schemas.openxmlformats.org/officeDocument/2006/relationships/chart" Target="../charts/chart51.xml"/><Relationship Id="rId15" Type="http://schemas.openxmlformats.org/officeDocument/2006/relationships/chart" Target="../charts/chart61.xml"/><Relationship Id="rId23" Type="http://schemas.openxmlformats.org/officeDocument/2006/relationships/chart" Target="../charts/chart69.xml"/><Relationship Id="rId10" Type="http://schemas.openxmlformats.org/officeDocument/2006/relationships/chart" Target="../charts/chart56.xml"/><Relationship Id="rId19" Type="http://schemas.openxmlformats.org/officeDocument/2006/relationships/chart" Target="../charts/chart65.xml"/><Relationship Id="rId4" Type="http://schemas.openxmlformats.org/officeDocument/2006/relationships/chart" Target="../charts/chart50.xml"/><Relationship Id="rId9" Type="http://schemas.openxmlformats.org/officeDocument/2006/relationships/chart" Target="../charts/chart55.xml"/><Relationship Id="rId14" Type="http://schemas.openxmlformats.org/officeDocument/2006/relationships/chart" Target="../charts/chart60.xml"/><Relationship Id="rId22" Type="http://schemas.openxmlformats.org/officeDocument/2006/relationships/chart" Target="../charts/chart68.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FEC5EF54-72F3-4F29-AE58-2C5AA1367A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4" name="グループ化 3">
          <a:extLst>
            <a:ext uri="{FF2B5EF4-FFF2-40B4-BE49-F238E27FC236}">
              <a16:creationId xmlns:a16="http://schemas.microsoft.com/office/drawing/2014/main" id="{1D28FB22-406C-4570-98A5-ECE96A5B2C96}"/>
            </a:ext>
          </a:extLst>
        </xdr:cNvPr>
        <xdr:cNvGrpSpPr/>
      </xdr:nvGrpSpPr>
      <xdr:grpSpPr>
        <a:xfrm>
          <a:off x="266700" y="742950"/>
          <a:ext cx="8963025" cy="6686550"/>
          <a:chOff x="266700" y="742950"/>
          <a:chExt cx="9248775" cy="8172450"/>
        </a:xfrm>
      </xdr:grpSpPr>
      <xdr:graphicFrame macro="">
        <xdr:nvGraphicFramePr>
          <xdr:cNvPr id="2" name="グラフ 1">
            <a:extLst>
              <a:ext uri="{FF2B5EF4-FFF2-40B4-BE49-F238E27FC236}">
                <a16:creationId xmlns:a16="http://schemas.microsoft.com/office/drawing/2014/main" id="{256AEF2C-0150-416D-9250-933F7D6DDD71}"/>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ADD61F02-E3C7-4625-85E3-3114C2005650}"/>
              </a:ext>
            </a:extLst>
          </xdr:cNvPr>
          <xdr:cNvGraphicFramePr>
            <a:graphicFrameLocks/>
          </xdr:cNvGraphicFramePr>
        </xdr:nvGraphicFramePr>
        <xdr:xfrm>
          <a:off x="1750829" y="772582"/>
          <a:ext cx="7392260" cy="9680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25</xdr:row>
      <xdr:rowOff>0</xdr:rowOff>
    </xdr:to>
    <xdr:graphicFrame macro="">
      <xdr:nvGraphicFramePr>
        <xdr:cNvPr id="2" name="グラフ 1">
          <a:extLst>
            <a:ext uri="{FF2B5EF4-FFF2-40B4-BE49-F238E27FC236}">
              <a16:creationId xmlns:a16="http://schemas.microsoft.com/office/drawing/2014/main" id="{61BFFD3E-5F28-4D3E-96D5-05BA373E04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1BB14C28-70C7-4F04-845B-3EDEE47CA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25</xdr:row>
      <xdr:rowOff>236764</xdr:rowOff>
    </xdr:to>
    <xdr:grpSp>
      <xdr:nvGrpSpPr>
        <xdr:cNvPr id="2" name="グループ化 1">
          <a:extLst>
            <a:ext uri="{FF2B5EF4-FFF2-40B4-BE49-F238E27FC236}">
              <a16:creationId xmlns:a16="http://schemas.microsoft.com/office/drawing/2014/main" id="{855DF78C-8F64-48C4-9545-69C75E2F9430}"/>
            </a:ext>
          </a:extLst>
        </xdr:cNvPr>
        <xdr:cNvGrpSpPr/>
      </xdr:nvGrpSpPr>
      <xdr:grpSpPr>
        <a:xfrm>
          <a:off x="266700" y="742950"/>
          <a:ext cx="8963025" cy="5685064"/>
          <a:chOff x="266700" y="742950"/>
          <a:chExt cx="9248775" cy="5934075"/>
        </a:xfrm>
      </xdr:grpSpPr>
      <xdr:graphicFrame macro="">
        <xdr:nvGraphicFramePr>
          <xdr:cNvPr id="3" name="グラフ 2">
            <a:extLst>
              <a:ext uri="{FF2B5EF4-FFF2-40B4-BE49-F238E27FC236}">
                <a16:creationId xmlns:a16="http://schemas.microsoft.com/office/drawing/2014/main" id="{35D627E9-57BB-B0CA-D7C2-66944215CAA8}"/>
              </a:ext>
            </a:extLst>
          </xdr:cNvPr>
          <xdr:cNvGraphicFramePr>
            <a:graphicFrameLocks/>
          </xdr:cNvGraphicFramePr>
        </xdr:nvGraphicFramePr>
        <xdr:xfrm>
          <a:off x="266700" y="742950"/>
          <a:ext cx="9248775" cy="5934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3D8E172B-1E7E-AAA1-4FB4-4C618BCB2DF4}"/>
              </a:ext>
            </a:extLst>
          </xdr:cNvPr>
          <xdr:cNvGraphicFramePr>
            <a:graphicFrameLocks/>
          </xdr:cNvGraphicFramePr>
        </xdr:nvGraphicFramePr>
        <xdr:xfrm>
          <a:off x="1781176" y="819150"/>
          <a:ext cx="7459096"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3</xdr:row>
      <xdr:rowOff>1</xdr:rowOff>
    </xdr:from>
    <xdr:to>
      <xdr:col>14</xdr:col>
      <xdr:colOff>0</xdr:colOff>
      <xdr:row>17</xdr:row>
      <xdr:rowOff>238125</xdr:rowOff>
    </xdr:to>
    <xdr:grpSp>
      <xdr:nvGrpSpPr>
        <xdr:cNvPr id="4" name="グループ化 3">
          <a:extLst>
            <a:ext uri="{FF2B5EF4-FFF2-40B4-BE49-F238E27FC236}">
              <a16:creationId xmlns:a16="http://schemas.microsoft.com/office/drawing/2014/main" id="{26ABB0D3-C8DA-4791-993E-0DA190F80A7C}"/>
            </a:ext>
          </a:extLst>
        </xdr:cNvPr>
        <xdr:cNvGrpSpPr/>
      </xdr:nvGrpSpPr>
      <xdr:grpSpPr>
        <a:xfrm>
          <a:off x="266700" y="742951"/>
          <a:ext cx="8963025" cy="3705224"/>
          <a:chOff x="266700" y="742951"/>
          <a:chExt cx="9248775" cy="3705224"/>
        </a:xfrm>
      </xdr:grpSpPr>
      <xdr:graphicFrame macro="">
        <xdr:nvGraphicFramePr>
          <xdr:cNvPr id="2" name="グラフ 1">
            <a:extLst>
              <a:ext uri="{FF2B5EF4-FFF2-40B4-BE49-F238E27FC236}">
                <a16:creationId xmlns:a16="http://schemas.microsoft.com/office/drawing/2014/main" id="{4E5AC2BF-3D4C-4829-8982-C9CE377C9CBA}"/>
              </a:ext>
            </a:extLst>
          </xdr:cNvPr>
          <xdr:cNvGraphicFramePr>
            <a:graphicFrameLocks/>
          </xdr:cNvGraphicFramePr>
        </xdr:nvGraphicFramePr>
        <xdr:xfrm>
          <a:off x="266700" y="742951"/>
          <a:ext cx="9248775" cy="3705224"/>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A0F56F65-2EB1-4984-9CA3-BF13F54E0965}"/>
              </a:ext>
            </a:extLst>
          </xdr:cNvPr>
          <xdr:cNvGraphicFramePr>
            <a:graphicFrameLocks/>
          </xdr:cNvGraphicFramePr>
        </xdr:nvGraphicFramePr>
        <xdr:xfrm>
          <a:off x="1790700" y="819150"/>
          <a:ext cx="7410451"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2</xdr:row>
      <xdr:rowOff>200025</xdr:rowOff>
    </xdr:from>
    <xdr:to>
      <xdr:col>14</xdr:col>
      <xdr:colOff>0</xdr:colOff>
      <xdr:row>29</xdr:row>
      <xdr:rowOff>219075</xdr:rowOff>
    </xdr:to>
    <xdr:grpSp>
      <xdr:nvGrpSpPr>
        <xdr:cNvPr id="4" name="グループ化 3">
          <a:extLst>
            <a:ext uri="{FF2B5EF4-FFF2-40B4-BE49-F238E27FC236}">
              <a16:creationId xmlns:a16="http://schemas.microsoft.com/office/drawing/2014/main" id="{34960158-2B58-4409-8896-5E4D1A241EBE}"/>
            </a:ext>
          </a:extLst>
        </xdr:cNvPr>
        <xdr:cNvGrpSpPr/>
      </xdr:nvGrpSpPr>
      <xdr:grpSpPr>
        <a:xfrm>
          <a:off x="266700" y="695325"/>
          <a:ext cx="8963025" cy="6705600"/>
          <a:chOff x="266700" y="719667"/>
          <a:chExt cx="9248775" cy="8195733"/>
        </a:xfrm>
      </xdr:grpSpPr>
      <xdr:graphicFrame macro="">
        <xdr:nvGraphicFramePr>
          <xdr:cNvPr id="2" name="グラフ 1">
            <a:extLst>
              <a:ext uri="{FF2B5EF4-FFF2-40B4-BE49-F238E27FC236}">
                <a16:creationId xmlns:a16="http://schemas.microsoft.com/office/drawing/2014/main" id="{0DEBC30B-6133-4304-AF80-F5B54F9CA99A}"/>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96014D20-3195-4F3E-A3E1-43F2DF45750E}"/>
              </a:ext>
            </a:extLst>
          </xdr:cNvPr>
          <xdr:cNvGraphicFramePr>
            <a:graphicFrameLocks/>
          </xdr:cNvGraphicFramePr>
        </xdr:nvGraphicFramePr>
        <xdr:xfrm>
          <a:off x="1790700" y="719667"/>
          <a:ext cx="7381874" cy="1013883"/>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15</xdr:row>
      <xdr:rowOff>238125</xdr:rowOff>
    </xdr:to>
    <xdr:grpSp>
      <xdr:nvGrpSpPr>
        <xdr:cNvPr id="4" name="グループ化 3">
          <a:extLst>
            <a:ext uri="{FF2B5EF4-FFF2-40B4-BE49-F238E27FC236}">
              <a16:creationId xmlns:a16="http://schemas.microsoft.com/office/drawing/2014/main" id="{6CE0217D-374E-48B8-96A4-A5A565D8E0D1}"/>
            </a:ext>
          </a:extLst>
        </xdr:cNvPr>
        <xdr:cNvGrpSpPr/>
      </xdr:nvGrpSpPr>
      <xdr:grpSpPr>
        <a:xfrm>
          <a:off x="266700" y="502920"/>
          <a:ext cx="8963025" cy="3449955"/>
          <a:chOff x="266700" y="502920"/>
          <a:chExt cx="9248775" cy="3945255"/>
        </a:xfrm>
      </xdr:grpSpPr>
      <xdr:graphicFrame macro="">
        <xdr:nvGraphicFramePr>
          <xdr:cNvPr id="2" name="グラフ 1">
            <a:extLst>
              <a:ext uri="{FF2B5EF4-FFF2-40B4-BE49-F238E27FC236}">
                <a16:creationId xmlns:a16="http://schemas.microsoft.com/office/drawing/2014/main" id="{1A640AFF-A511-48E2-B836-2BED20C25668}"/>
              </a:ext>
            </a:extLst>
          </xdr:cNvPr>
          <xdr:cNvGraphicFramePr>
            <a:graphicFrameLocks/>
          </xdr:cNvGraphicFramePr>
        </xdr:nvGraphicFramePr>
        <xdr:xfrm>
          <a:off x="266700" y="502920"/>
          <a:ext cx="9248775" cy="394525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966D6117-89C0-4161-8D8A-5FFD37C9D45B}"/>
              </a:ext>
            </a:extLst>
          </xdr:cNvPr>
          <xdr:cNvGraphicFramePr>
            <a:graphicFrameLocks/>
          </xdr:cNvGraphicFramePr>
        </xdr:nvGraphicFramePr>
        <xdr:xfrm>
          <a:off x="1780315" y="721946"/>
          <a:ext cx="7509101" cy="98804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2</xdr:row>
      <xdr:rowOff>11702</xdr:rowOff>
    </xdr:from>
    <xdr:to>
      <xdr:col>14</xdr:col>
      <xdr:colOff>0</xdr:colOff>
      <xdr:row>15</xdr:row>
      <xdr:rowOff>236764</xdr:rowOff>
    </xdr:to>
    <xdr:grpSp>
      <xdr:nvGrpSpPr>
        <xdr:cNvPr id="2" name="グループ化 1">
          <a:extLst>
            <a:ext uri="{FF2B5EF4-FFF2-40B4-BE49-F238E27FC236}">
              <a16:creationId xmlns:a16="http://schemas.microsoft.com/office/drawing/2014/main" id="{785D50E4-270E-49BF-A3F1-7B79E8E0BF5A}"/>
            </a:ext>
          </a:extLst>
        </xdr:cNvPr>
        <xdr:cNvGrpSpPr/>
      </xdr:nvGrpSpPr>
      <xdr:grpSpPr>
        <a:xfrm>
          <a:off x="266700" y="507002"/>
          <a:ext cx="8963025" cy="3444512"/>
          <a:chOff x="266700" y="502920"/>
          <a:chExt cx="9248775" cy="3945255"/>
        </a:xfrm>
      </xdr:grpSpPr>
      <xdr:graphicFrame macro="">
        <xdr:nvGraphicFramePr>
          <xdr:cNvPr id="3" name="グラフ 2">
            <a:extLst>
              <a:ext uri="{FF2B5EF4-FFF2-40B4-BE49-F238E27FC236}">
                <a16:creationId xmlns:a16="http://schemas.microsoft.com/office/drawing/2014/main" id="{1E515402-D9DD-7CF6-5907-BA0EA8346D6A}"/>
              </a:ext>
            </a:extLst>
          </xdr:cNvPr>
          <xdr:cNvGraphicFramePr>
            <a:graphicFrameLocks/>
          </xdr:cNvGraphicFramePr>
        </xdr:nvGraphicFramePr>
        <xdr:xfrm>
          <a:off x="266700" y="502920"/>
          <a:ext cx="9248775" cy="394525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5FDCBB17-45A1-FE6A-3FCB-E5AFC69D474D}"/>
              </a:ext>
            </a:extLst>
          </xdr:cNvPr>
          <xdr:cNvGraphicFramePr>
            <a:graphicFrameLocks/>
          </xdr:cNvGraphicFramePr>
        </xdr:nvGraphicFramePr>
        <xdr:xfrm>
          <a:off x="1741557" y="734121"/>
          <a:ext cx="7507553" cy="989603"/>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18</xdr:row>
      <xdr:rowOff>11702</xdr:rowOff>
    </xdr:from>
    <xdr:to>
      <xdr:col>14</xdr:col>
      <xdr:colOff>0</xdr:colOff>
      <xdr:row>31</xdr:row>
      <xdr:rowOff>236764</xdr:rowOff>
    </xdr:to>
    <xdr:grpSp>
      <xdr:nvGrpSpPr>
        <xdr:cNvPr id="5" name="グループ化 4">
          <a:extLst>
            <a:ext uri="{FF2B5EF4-FFF2-40B4-BE49-F238E27FC236}">
              <a16:creationId xmlns:a16="http://schemas.microsoft.com/office/drawing/2014/main" id="{BE272EEA-3AE7-44A6-B4F1-E586EA0E8853}"/>
            </a:ext>
          </a:extLst>
        </xdr:cNvPr>
        <xdr:cNvGrpSpPr/>
      </xdr:nvGrpSpPr>
      <xdr:grpSpPr>
        <a:xfrm>
          <a:off x="266700" y="4469402"/>
          <a:ext cx="8963025" cy="3444512"/>
          <a:chOff x="266700" y="502920"/>
          <a:chExt cx="9248775" cy="3945255"/>
        </a:xfrm>
      </xdr:grpSpPr>
      <xdr:graphicFrame macro="">
        <xdr:nvGraphicFramePr>
          <xdr:cNvPr id="6" name="グラフ 5">
            <a:extLst>
              <a:ext uri="{FF2B5EF4-FFF2-40B4-BE49-F238E27FC236}">
                <a16:creationId xmlns:a16="http://schemas.microsoft.com/office/drawing/2014/main" id="{F4BF9280-A9BB-152B-12BA-D3A0745C9987}"/>
              </a:ext>
            </a:extLst>
          </xdr:cNvPr>
          <xdr:cNvGraphicFramePr>
            <a:graphicFrameLocks/>
          </xdr:cNvGraphicFramePr>
        </xdr:nvGraphicFramePr>
        <xdr:xfrm>
          <a:off x="266700" y="502920"/>
          <a:ext cx="9248775" cy="394525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8EDE1198-C0EF-7325-0FEB-AAB28A2A28B5}"/>
              </a:ext>
            </a:extLst>
          </xdr:cNvPr>
          <xdr:cNvGraphicFramePr>
            <a:graphicFrameLocks/>
          </xdr:cNvGraphicFramePr>
        </xdr:nvGraphicFramePr>
        <xdr:xfrm>
          <a:off x="1741557" y="734121"/>
          <a:ext cx="7507553" cy="989603"/>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34</xdr:row>
      <xdr:rowOff>11702</xdr:rowOff>
    </xdr:from>
    <xdr:to>
      <xdr:col>14</xdr:col>
      <xdr:colOff>0</xdr:colOff>
      <xdr:row>47</xdr:row>
      <xdr:rowOff>236764</xdr:rowOff>
    </xdr:to>
    <xdr:grpSp>
      <xdr:nvGrpSpPr>
        <xdr:cNvPr id="8" name="グループ化 7">
          <a:extLst>
            <a:ext uri="{FF2B5EF4-FFF2-40B4-BE49-F238E27FC236}">
              <a16:creationId xmlns:a16="http://schemas.microsoft.com/office/drawing/2014/main" id="{CEA453A5-904B-45B8-97EC-1E1DA8629C00}"/>
            </a:ext>
          </a:extLst>
        </xdr:cNvPr>
        <xdr:cNvGrpSpPr/>
      </xdr:nvGrpSpPr>
      <xdr:grpSpPr>
        <a:xfrm>
          <a:off x="266700" y="8431802"/>
          <a:ext cx="8963025" cy="3444512"/>
          <a:chOff x="266700" y="502920"/>
          <a:chExt cx="9248775" cy="3945255"/>
        </a:xfrm>
      </xdr:grpSpPr>
      <xdr:graphicFrame macro="">
        <xdr:nvGraphicFramePr>
          <xdr:cNvPr id="9" name="グラフ 8">
            <a:extLst>
              <a:ext uri="{FF2B5EF4-FFF2-40B4-BE49-F238E27FC236}">
                <a16:creationId xmlns:a16="http://schemas.microsoft.com/office/drawing/2014/main" id="{51727F61-6245-5E8C-240B-DF895554C32A}"/>
              </a:ext>
            </a:extLst>
          </xdr:cNvPr>
          <xdr:cNvGraphicFramePr>
            <a:graphicFrameLocks/>
          </xdr:cNvGraphicFramePr>
        </xdr:nvGraphicFramePr>
        <xdr:xfrm>
          <a:off x="266700" y="502920"/>
          <a:ext cx="9248775" cy="3945255"/>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グラフ 9">
            <a:extLst>
              <a:ext uri="{FF2B5EF4-FFF2-40B4-BE49-F238E27FC236}">
                <a16:creationId xmlns:a16="http://schemas.microsoft.com/office/drawing/2014/main" id="{630BC364-58CB-B4D2-D2BC-0C6487333F90}"/>
              </a:ext>
            </a:extLst>
          </xdr:cNvPr>
          <xdr:cNvGraphicFramePr>
            <a:graphicFrameLocks/>
          </xdr:cNvGraphicFramePr>
        </xdr:nvGraphicFramePr>
        <xdr:xfrm>
          <a:off x="1741557" y="734121"/>
          <a:ext cx="7507553" cy="98960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0</xdr:colOff>
      <xdr:row>2</xdr:row>
      <xdr:rowOff>7620</xdr:rowOff>
    </xdr:from>
    <xdr:to>
      <xdr:col>14</xdr:col>
      <xdr:colOff>0</xdr:colOff>
      <xdr:row>30</xdr:row>
      <xdr:rowOff>0</xdr:rowOff>
    </xdr:to>
    <xdr:grpSp>
      <xdr:nvGrpSpPr>
        <xdr:cNvPr id="8" name="グループ化 7">
          <a:extLst>
            <a:ext uri="{FF2B5EF4-FFF2-40B4-BE49-F238E27FC236}">
              <a16:creationId xmlns:a16="http://schemas.microsoft.com/office/drawing/2014/main" id="{17819D82-D6C7-4EC1-A21C-FAA9308A28E1}"/>
            </a:ext>
          </a:extLst>
        </xdr:cNvPr>
        <xdr:cNvGrpSpPr/>
      </xdr:nvGrpSpPr>
      <xdr:grpSpPr>
        <a:xfrm>
          <a:off x="266700" y="502920"/>
          <a:ext cx="8963025" cy="6926580"/>
          <a:chOff x="266700" y="502920"/>
          <a:chExt cx="9248775" cy="8412480"/>
        </a:xfrm>
      </xdr:grpSpPr>
      <xdr:graphicFrame macro="">
        <xdr:nvGraphicFramePr>
          <xdr:cNvPr id="2" name="グラフ 1">
            <a:extLst>
              <a:ext uri="{FF2B5EF4-FFF2-40B4-BE49-F238E27FC236}">
                <a16:creationId xmlns:a16="http://schemas.microsoft.com/office/drawing/2014/main" id="{20F573A9-3A40-4192-A7C5-944D2F3DF681}"/>
              </a:ext>
            </a:extLst>
          </xdr:cNvPr>
          <xdr:cNvGraphicFramePr>
            <a:graphicFrameLocks/>
          </xdr:cNvGraphicFramePr>
        </xdr:nvGraphicFramePr>
        <xdr:xfrm>
          <a:off x="266700" y="502920"/>
          <a:ext cx="9248775" cy="84124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18D4A65D-5F40-4E2F-B2F4-717356832B15}"/>
              </a:ext>
            </a:extLst>
          </xdr:cNvPr>
          <xdr:cNvGraphicFramePr>
            <a:graphicFrameLocks/>
          </xdr:cNvGraphicFramePr>
        </xdr:nvGraphicFramePr>
        <xdr:xfrm>
          <a:off x="1751386" y="719259"/>
          <a:ext cx="7507553" cy="104934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62</xdr:row>
      <xdr:rowOff>10795</xdr:rowOff>
    </xdr:from>
    <xdr:to>
      <xdr:col>14</xdr:col>
      <xdr:colOff>0</xdr:colOff>
      <xdr:row>90</xdr:row>
      <xdr:rowOff>0</xdr:rowOff>
    </xdr:to>
    <xdr:grpSp>
      <xdr:nvGrpSpPr>
        <xdr:cNvPr id="10" name="グループ化 9">
          <a:extLst>
            <a:ext uri="{FF2B5EF4-FFF2-40B4-BE49-F238E27FC236}">
              <a16:creationId xmlns:a16="http://schemas.microsoft.com/office/drawing/2014/main" id="{395870BC-9FAF-4390-8EE2-8231C43B6053}"/>
            </a:ext>
          </a:extLst>
        </xdr:cNvPr>
        <xdr:cNvGrpSpPr/>
      </xdr:nvGrpSpPr>
      <xdr:grpSpPr>
        <a:xfrm>
          <a:off x="266700" y="15365095"/>
          <a:ext cx="8963025" cy="6923405"/>
          <a:chOff x="266700" y="18333720"/>
          <a:chExt cx="9248775" cy="8412480"/>
        </a:xfrm>
      </xdr:grpSpPr>
      <xdr:graphicFrame macro="">
        <xdr:nvGraphicFramePr>
          <xdr:cNvPr id="6" name="グラフ 5">
            <a:extLst>
              <a:ext uri="{FF2B5EF4-FFF2-40B4-BE49-F238E27FC236}">
                <a16:creationId xmlns:a16="http://schemas.microsoft.com/office/drawing/2014/main" id="{4C1394E9-CAA9-480B-80E4-5C63F6B41421}"/>
              </a:ext>
            </a:extLst>
          </xdr:cNvPr>
          <xdr:cNvGraphicFramePr>
            <a:graphicFrameLocks/>
          </xdr:cNvGraphicFramePr>
        </xdr:nvGraphicFramePr>
        <xdr:xfrm>
          <a:off x="266700" y="18333720"/>
          <a:ext cx="9248775" cy="841248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グラフ 6">
            <a:extLst>
              <a:ext uri="{FF2B5EF4-FFF2-40B4-BE49-F238E27FC236}">
                <a16:creationId xmlns:a16="http://schemas.microsoft.com/office/drawing/2014/main" id="{335BE8DE-EDAB-4346-9980-E467F99ABDE9}"/>
              </a:ext>
            </a:extLst>
          </xdr:cNvPr>
          <xdr:cNvGraphicFramePr>
            <a:graphicFrameLocks/>
          </xdr:cNvGraphicFramePr>
        </xdr:nvGraphicFramePr>
        <xdr:xfrm>
          <a:off x="1751386" y="18526922"/>
          <a:ext cx="7507553" cy="1049347"/>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32</xdr:row>
      <xdr:rowOff>7620</xdr:rowOff>
    </xdr:from>
    <xdr:to>
      <xdr:col>14</xdr:col>
      <xdr:colOff>0</xdr:colOff>
      <xdr:row>60</xdr:row>
      <xdr:rowOff>0</xdr:rowOff>
    </xdr:to>
    <xdr:grpSp>
      <xdr:nvGrpSpPr>
        <xdr:cNvPr id="9" name="グループ化 8">
          <a:extLst>
            <a:ext uri="{FF2B5EF4-FFF2-40B4-BE49-F238E27FC236}">
              <a16:creationId xmlns:a16="http://schemas.microsoft.com/office/drawing/2014/main" id="{226ECD8C-A488-4ED3-87F2-47DF2B3D590C}"/>
            </a:ext>
          </a:extLst>
        </xdr:cNvPr>
        <xdr:cNvGrpSpPr/>
      </xdr:nvGrpSpPr>
      <xdr:grpSpPr>
        <a:xfrm>
          <a:off x="266700" y="7932420"/>
          <a:ext cx="8963025" cy="6926580"/>
          <a:chOff x="266700" y="9418320"/>
          <a:chExt cx="9248775" cy="8412480"/>
        </a:xfrm>
      </xdr:grpSpPr>
      <xdr:graphicFrame macro="">
        <xdr:nvGraphicFramePr>
          <xdr:cNvPr id="4" name="グラフ 3">
            <a:extLst>
              <a:ext uri="{FF2B5EF4-FFF2-40B4-BE49-F238E27FC236}">
                <a16:creationId xmlns:a16="http://schemas.microsoft.com/office/drawing/2014/main" id="{914A961F-B2A0-429A-B24A-5817EFC7FE61}"/>
              </a:ext>
            </a:extLst>
          </xdr:cNvPr>
          <xdr:cNvGraphicFramePr>
            <a:graphicFrameLocks/>
          </xdr:cNvGraphicFramePr>
        </xdr:nvGraphicFramePr>
        <xdr:xfrm>
          <a:off x="266700" y="9418320"/>
          <a:ext cx="9248775" cy="841248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5" name="グラフ 4">
            <a:extLst>
              <a:ext uri="{FF2B5EF4-FFF2-40B4-BE49-F238E27FC236}">
                <a16:creationId xmlns:a16="http://schemas.microsoft.com/office/drawing/2014/main" id="{1A4A1FAA-F361-408F-B561-54F9AD5F108D}"/>
              </a:ext>
            </a:extLst>
          </xdr:cNvPr>
          <xdr:cNvGraphicFramePr>
            <a:graphicFrameLocks/>
          </xdr:cNvGraphicFramePr>
        </xdr:nvGraphicFramePr>
        <xdr:xfrm>
          <a:off x="1761214" y="9611522"/>
          <a:ext cx="7507553" cy="1049347"/>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21</xdr:row>
      <xdr:rowOff>9525</xdr:rowOff>
    </xdr:to>
    <xdr:graphicFrame macro="">
      <xdr:nvGraphicFramePr>
        <xdr:cNvPr id="2" name="グラフ 1">
          <a:extLst>
            <a:ext uri="{FF2B5EF4-FFF2-40B4-BE49-F238E27FC236}">
              <a16:creationId xmlns:a16="http://schemas.microsoft.com/office/drawing/2014/main" id="{E683B2C5-F114-419A-8EBF-B4F5E64004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180958</xdr:rowOff>
    </xdr:from>
    <xdr:to>
      <xdr:col>14</xdr:col>
      <xdr:colOff>0</xdr:colOff>
      <xdr:row>16</xdr:row>
      <xdr:rowOff>95251</xdr:rowOff>
    </xdr:to>
    <xdr:grpSp>
      <xdr:nvGrpSpPr>
        <xdr:cNvPr id="2" name="グループ化 1">
          <a:extLst>
            <a:ext uri="{FF2B5EF4-FFF2-40B4-BE49-F238E27FC236}">
              <a16:creationId xmlns:a16="http://schemas.microsoft.com/office/drawing/2014/main" id="{742D14E9-FFF2-44D1-9CEE-C4E9C7CCA955}"/>
            </a:ext>
          </a:extLst>
        </xdr:cNvPr>
        <xdr:cNvGrpSpPr/>
      </xdr:nvGrpSpPr>
      <xdr:grpSpPr>
        <a:xfrm>
          <a:off x="266700" y="428608"/>
          <a:ext cx="8963025" cy="3629043"/>
          <a:chOff x="266700" y="428536"/>
          <a:chExt cx="9248775" cy="3629876"/>
        </a:xfrm>
      </xdr:grpSpPr>
      <xdr:graphicFrame macro="">
        <xdr:nvGraphicFramePr>
          <xdr:cNvPr id="3" name="グラフ 2">
            <a:extLst>
              <a:ext uri="{FF2B5EF4-FFF2-40B4-BE49-F238E27FC236}">
                <a16:creationId xmlns:a16="http://schemas.microsoft.com/office/drawing/2014/main" id="{DDE53EE6-2F11-0584-41CF-27DD967D7C65}"/>
              </a:ext>
            </a:extLst>
          </xdr:cNvPr>
          <xdr:cNvGraphicFramePr>
            <a:graphicFrameLocks/>
          </xdr:cNvGraphicFramePr>
        </xdr:nvGraphicFramePr>
        <xdr:xfrm>
          <a:off x="266700" y="742951"/>
          <a:ext cx="9248775" cy="331546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DF0EED65-46EC-76B1-DB31-A617C3B161FC}"/>
              </a:ext>
            </a:extLst>
          </xdr:cNvPr>
          <xdr:cNvGraphicFramePr>
            <a:graphicFrameLocks/>
          </xdr:cNvGraphicFramePr>
        </xdr:nvGraphicFramePr>
        <xdr:xfrm>
          <a:off x="1790700" y="428536"/>
          <a:ext cx="7448552"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21</xdr:row>
      <xdr:rowOff>9525</xdr:rowOff>
    </xdr:to>
    <xdr:graphicFrame macro="">
      <xdr:nvGraphicFramePr>
        <xdr:cNvPr id="2" name="グラフ 1">
          <a:extLst>
            <a:ext uri="{FF2B5EF4-FFF2-40B4-BE49-F238E27FC236}">
              <a16:creationId xmlns:a16="http://schemas.microsoft.com/office/drawing/2014/main" id="{A4B3F0BA-F12A-4E9E-90DA-530A5860D7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21</xdr:row>
      <xdr:rowOff>9525</xdr:rowOff>
    </xdr:to>
    <xdr:graphicFrame macro="">
      <xdr:nvGraphicFramePr>
        <xdr:cNvPr id="2" name="グラフ 1">
          <a:extLst>
            <a:ext uri="{FF2B5EF4-FFF2-40B4-BE49-F238E27FC236}">
              <a16:creationId xmlns:a16="http://schemas.microsoft.com/office/drawing/2014/main" id="{4C81A1D8-68F2-4DA9-BBB3-B299DE6F1E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29</xdr:row>
      <xdr:rowOff>9525</xdr:rowOff>
    </xdr:to>
    <xdr:graphicFrame macro="">
      <xdr:nvGraphicFramePr>
        <xdr:cNvPr id="2" name="グラフ 1">
          <a:extLst>
            <a:ext uri="{FF2B5EF4-FFF2-40B4-BE49-F238E27FC236}">
              <a16:creationId xmlns:a16="http://schemas.microsoft.com/office/drawing/2014/main" id="{FDC525FD-FABE-411B-A177-C06836C11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42918C70-2448-45FD-8FA3-1A32CF3084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2" name="グループ化 1">
          <a:extLst>
            <a:ext uri="{FF2B5EF4-FFF2-40B4-BE49-F238E27FC236}">
              <a16:creationId xmlns:a16="http://schemas.microsoft.com/office/drawing/2014/main" id="{F6235AC7-1C14-43AF-9000-465242FE4C7E}"/>
            </a:ext>
          </a:extLst>
        </xdr:cNvPr>
        <xdr:cNvGrpSpPr/>
      </xdr:nvGrpSpPr>
      <xdr:grpSpPr>
        <a:xfrm>
          <a:off x="266700" y="742950"/>
          <a:ext cx="8963025" cy="6686550"/>
          <a:chOff x="266700" y="742950"/>
          <a:chExt cx="9248775" cy="8172450"/>
        </a:xfrm>
      </xdr:grpSpPr>
      <xdr:graphicFrame macro="">
        <xdr:nvGraphicFramePr>
          <xdr:cNvPr id="3" name="グラフ 2">
            <a:extLst>
              <a:ext uri="{FF2B5EF4-FFF2-40B4-BE49-F238E27FC236}">
                <a16:creationId xmlns:a16="http://schemas.microsoft.com/office/drawing/2014/main" id="{0E4FEF8E-5A77-407F-80A5-66B1AEAA4BAE}"/>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グラフ 3">
            <a:extLst>
              <a:ext uri="{FF2B5EF4-FFF2-40B4-BE49-F238E27FC236}">
                <a16:creationId xmlns:a16="http://schemas.microsoft.com/office/drawing/2014/main" id="{055D7856-7199-45B1-9AF1-C56A9F8CEC0D}"/>
              </a:ext>
            </a:extLst>
          </xdr:cNvPr>
          <xdr:cNvGraphicFramePr>
            <a:graphicFrameLocks/>
          </xdr:cNvGraphicFramePr>
        </xdr:nvGraphicFramePr>
        <xdr:xfrm>
          <a:off x="1780871" y="754592"/>
          <a:ext cx="7400429" cy="97895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0</xdr:colOff>
      <xdr:row>1</xdr:row>
      <xdr:rowOff>202566</xdr:rowOff>
    </xdr:from>
    <xdr:to>
      <xdr:col>14</xdr:col>
      <xdr:colOff>0</xdr:colOff>
      <xdr:row>22</xdr:row>
      <xdr:rowOff>200025</xdr:rowOff>
    </xdr:to>
    <xdr:graphicFrame macro="">
      <xdr:nvGraphicFramePr>
        <xdr:cNvPr id="2" name="グラフ 1">
          <a:extLst>
            <a:ext uri="{FF2B5EF4-FFF2-40B4-BE49-F238E27FC236}">
              <a16:creationId xmlns:a16="http://schemas.microsoft.com/office/drawing/2014/main" id="{0C438FBB-DEDF-407E-9980-16C940AD09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0</xdr:colOff>
      <xdr:row>2</xdr:row>
      <xdr:rowOff>7619</xdr:rowOff>
    </xdr:from>
    <xdr:to>
      <xdr:col>14</xdr:col>
      <xdr:colOff>0</xdr:colOff>
      <xdr:row>45</xdr:row>
      <xdr:rowOff>0</xdr:rowOff>
    </xdr:to>
    <xdr:grpSp>
      <xdr:nvGrpSpPr>
        <xdr:cNvPr id="4" name="グループ化 3">
          <a:extLst>
            <a:ext uri="{FF2B5EF4-FFF2-40B4-BE49-F238E27FC236}">
              <a16:creationId xmlns:a16="http://schemas.microsoft.com/office/drawing/2014/main" id="{1F1FC14A-ABE2-F786-1220-7DEEF1A7474C}"/>
            </a:ext>
          </a:extLst>
        </xdr:cNvPr>
        <xdr:cNvGrpSpPr/>
      </xdr:nvGrpSpPr>
      <xdr:grpSpPr>
        <a:xfrm>
          <a:off x="266700" y="502919"/>
          <a:ext cx="8963025" cy="10641331"/>
          <a:chOff x="266700" y="502919"/>
          <a:chExt cx="9248775" cy="10641331"/>
        </a:xfrm>
      </xdr:grpSpPr>
      <xdr:graphicFrame macro="">
        <xdr:nvGraphicFramePr>
          <xdr:cNvPr id="2" name="グラフ 1">
            <a:extLst>
              <a:ext uri="{FF2B5EF4-FFF2-40B4-BE49-F238E27FC236}">
                <a16:creationId xmlns:a16="http://schemas.microsoft.com/office/drawing/2014/main" id="{AB8678F7-FCEF-48F7-8A5D-1138575A43C1}"/>
              </a:ext>
            </a:extLst>
          </xdr:cNvPr>
          <xdr:cNvGraphicFramePr>
            <a:graphicFrameLocks/>
          </xdr:cNvGraphicFramePr>
        </xdr:nvGraphicFramePr>
        <xdr:xfrm>
          <a:off x="266700" y="502919"/>
          <a:ext cx="9248775" cy="1064133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0DBDDF06-4E25-4AD0-A9FC-6AE93E3FE6B7}"/>
              </a:ext>
            </a:extLst>
          </xdr:cNvPr>
          <xdr:cNvGraphicFramePr>
            <a:graphicFrameLocks/>
          </xdr:cNvGraphicFramePr>
        </xdr:nvGraphicFramePr>
        <xdr:xfrm>
          <a:off x="1780872" y="788670"/>
          <a:ext cx="7439743" cy="94488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0</xdr:colOff>
      <xdr:row>2</xdr:row>
      <xdr:rowOff>7619</xdr:rowOff>
    </xdr:from>
    <xdr:to>
      <xdr:col>14</xdr:col>
      <xdr:colOff>0</xdr:colOff>
      <xdr:row>30</xdr:row>
      <xdr:rowOff>0</xdr:rowOff>
    </xdr:to>
    <xdr:grpSp>
      <xdr:nvGrpSpPr>
        <xdr:cNvPr id="46" name="グループ化 45">
          <a:extLst>
            <a:ext uri="{FF2B5EF4-FFF2-40B4-BE49-F238E27FC236}">
              <a16:creationId xmlns:a16="http://schemas.microsoft.com/office/drawing/2014/main" id="{B7CCC155-00BE-40E7-9D7E-D4BB32ACADA2}"/>
            </a:ext>
          </a:extLst>
        </xdr:cNvPr>
        <xdr:cNvGrpSpPr/>
      </xdr:nvGrpSpPr>
      <xdr:grpSpPr>
        <a:xfrm>
          <a:off x="266700" y="502919"/>
          <a:ext cx="8963025" cy="6926581"/>
          <a:chOff x="266700" y="502919"/>
          <a:chExt cx="9248775" cy="8412481"/>
        </a:xfrm>
      </xdr:grpSpPr>
      <xdr:graphicFrame macro="">
        <xdr:nvGraphicFramePr>
          <xdr:cNvPr id="2" name="グラフ 1">
            <a:extLst>
              <a:ext uri="{FF2B5EF4-FFF2-40B4-BE49-F238E27FC236}">
                <a16:creationId xmlns:a16="http://schemas.microsoft.com/office/drawing/2014/main" id="{DE24CB17-AFB9-4034-8D36-15325F0C3007}"/>
              </a:ext>
            </a:extLst>
          </xdr:cNvPr>
          <xdr:cNvGraphicFramePr>
            <a:graphicFrameLocks/>
          </xdr:cNvGraphicFramePr>
        </xdr:nvGraphicFramePr>
        <xdr:xfrm>
          <a:off x="266700" y="502919"/>
          <a:ext cx="9248775" cy="841248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E4116FC0-94A3-4D67-9436-353635B80ACB}"/>
              </a:ext>
            </a:extLst>
          </xdr:cNvPr>
          <xdr:cNvGraphicFramePr>
            <a:graphicFrameLocks/>
          </xdr:cNvGraphicFramePr>
        </xdr:nvGraphicFramePr>
        <xdr:xfrm>
          <a:off x="1790700" y="788669"/>
          <a:ext cx="7400924" cy="961901"/>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xdr:col>
      <xdr:colOff>0</xdr:colOff>
      <xdr:row>32</xdr:row>
      <xdr:rowOff>7619</xdr:rowOff>
    </xdr:from>
    <xdr:to>
      <xdr:col>14</xdr:col>
      <xdr:colOff>0</xdr:colOff>
      <xdr:row>60</xdr:row>
      <xdr:rowOff>0</xdr:rowOff>
    </xdr:to>
    <xdr:grpSp>
      <xdr:nvGrpSpPr>
        <xdr:cNvPr id="47" name="グループ化 46">
          <a:extLst>
            <a:ext uri="{FF2B5EF4-FFF2-40B4-BE49-F238E27FC236}">
              <a16:creationId xmlns:a16="http://schemas.microsoft.com/office/drawing/2014/main" id="{3BB343E4-ED18-4462-9C20-5CBA36D78FA2}"/>
            </a:ext>
          </a:extLst>
        </xdr:cNvPr>
        <xdr:cNvGrpSpPr/>
      </xdr:nvGrpSpPr>
      <xdr:grpSpPr>
        <a:xfrm>
          <a:off x="266700" y="7932419"/>
          <a:ext cx="8963025" cy="6926581"/>
          <a:chOff x="266700" y="9418319"/>
          <a:chExt cx="9248775" cy="8412481"/>
        </a:xfrm>
      </xdr:grpSpPr>
      <xdr:graphicFrame macro="">
        <xdr:nvGraphicFramePr>
          <xdr:cNvPr id="4" name="グラフ 3">
            <a:extLst>
              <a:ext uri="{FF2B5EF4-FFF2-40B4-BE49-F238E27FC236}">
                <a16:creationId xmlns:a16="http://schemas.microsoft.com/office/drawing/2014/main" id="{F9D82124-B111-49AB-8550-AAF62CD29A18}"/>
              </a:ext>
            </a:extLst>
          </xdr:cNvPr>
          <xdr:cNvGraphicFramePr>
            <a:graphicFrameLocks/>
          </xdr:cNvGraphicFramePr>
        </xdr:nvGraphicFramePr>
        <xdr:xfrm>
          <a:off x="266700" y="9418319"/>
          <a:ext cx="9248775" cy="8412481"/>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5" name="グラフ 4">
            <a:extLst>
              <a:ext uri="{FF2B5EF4-FFF2-40B4-BE49-F238E27FC236}">
                <a16:creationId xmlns:a16="http://schemas.microsoft.com/office/drawing/2014/main" id="{2228B6B0-CE94-4E4E-9C3E-426EFF6A082C}"/>
              </a:ext>
            </a:extLst>
          </xdr:cNvPr>
          <xdr:cNvGraphicFramePr>
            <a:graphicFrameLocks/>
          </xdr:cNvGraphicFramePr>
        </xdr:nvGraphicFramePr>
        <xdr:xfrm>
          <a:off x="1790700" y="9704069"/>
          <a:ext cx="7400924" cy="961901"/>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xdr:col>
      <xdr:colOff>0</xdr:colOff>
      <xdr:row>62</xdr:row>
      <xdr:rowOff>10794</xdr:rowOff>
    </xdr:from>
    <xdr:to>
      <xdr:col>14</xdr:col>
      <xdr:colOff>0</xdr:colOff>
      <xdr:row>90</xdr:row>
      <xdr:rowOff>0</xdr:rowOff>
    </xdr:to>
    <xdr:grpSp>
      <xdr:nvGrpSpPr>
        <xdr:cNvPr id="48" name="グループ化 47">
          <a:extLst>
            <a:ext uri="{FF2B5EF4-FFF2-40B4-BE49-F238E27FC236}">
              <a16:creationId xmlns:a16="http://schemas.microsoft.com/office/drawing/2014/main" id="{51CF4F48-2931-487C-BDB1-A6442859A1FE}"/>
            </a:ext>
          </a:extLst>
        </xdr:cNvPr>
        <xdr:cNvGrpSpPr/>
      </xdr:nvGrpSpPr>
      <xdr:grpSpPr>
        <a:xfrm>
          <a:off x="266700" y="15365094"/>
          <a:ext cx="8963025" cy="6923406"/>
          <a:chOff x="266700" y="18333719"/>
          <a:chExt cx="9248775" cy="8412481"/>
        </a:xfrm>
      </xdr:grpSpPr>
      <xdr:graphicFrame macro="">
        <xdr:nvGraphicFramePr>
          <xdr:cNvPr id="26" name="グラフ 25">
            <a:extLst>
              <a:ext uri="{FF2B5EF4-FFF2-40B4-BE49-F238E27FC236}">
                <a16:creationId xmlns:a16="http://schemas.microsoft.com/office/drawing/2014/main" id="{D7971B0C-CEBF-4C2D-8192-4F507D6F7995}"/>
              </a:ext>
            </a:extLst>
          </xdr:cNvPr>
          <xdr:cNvGraphicFramePr>
            <a:graphicFrameLocks/>
          </xdr:cNvGraphicFramePr>
        </xdr:nvGraphicFramePr>
        <xdr:xfrm>
          <a:off x="266700" y="18333719"/>
          <a:ext cx="9248775" cy="8412481"/>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27" name="グラフ 26">
            <a:extLst>
              <a:ext uri="{FF2B5EF4-FFF2-40B4-BE49-F238E27FC236}">
                <a16:creationId xmlns:a16="http://schemas.microsoft.com/office/drawing/2014/main" id="{70E4E2B1-BD80-409D-AC47-17B621700B02}"/>
              </a:ext>
            </a:extLst>
          </xdr:cNvPr>
          <xdr:cNvGraphicFramePr>
            <a:graphicFrameLocks/>
          </xdr:cNvGraphicFramePr>
        </xdr:nvGraphicFramePr>
        <xdr:xfrm>
          <a:off x="1790700" y="18619469"/>
          <a:ext cx="7400924" cy="9619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2</xdr:col>
      <xdr:colOff>0</xdr:colOff>
      <xdr:row>92</xdr:row>
      <xdr:rowOff>7619</xdr:rowOff>
    </xdr:from>
    <xdr:to>
      <xdr:col>14</xdr:col>
      <xdr:colOff>0</xdr:colOff>
      <xdr:row>120</xdr:row>
      <xdr:rowOff>0</xdr:rowOff>
    </xdr:to>
    <xdr:grpSp>
      <xdr:nvGrpSpPr>
        <xdr:cNvPr id="49" name="グループ化 48">
          <a:extLst>
            <a:ext uri="{FF2B5EF4-FFF2-40B4-BE49-F238E27FC236}">
              <a16:creationId xmlns:a16="http://schemas.microsoft.com/office/drawing/2014/main" id="{0078A2B7-4AB2-40A6-A71C-C876625D7536}"/>
            </a:ext>
          </a:extLst>
        </xdr:cNvPr>
        <xdr:cNvGrpSpPr/>
      </xdr:nvGrpSpPr>
      <xdr:grpSpPr>
        <a:xfrm>
          <a:off x="266700" y="22791419"/>
          <a:ext cx="8963025" cy="6926581"/>
          <a:chOff x="266700" y="27249119"/>
          <a:chExt cx="9248775" cy="8412481"/>
        </a:xfrm>
      </xdr:grpSpPr>
      <xdr:graphicFrame macro="">
        <xdr:nvGraphicFramePr>
          <xdr:cNvPr id="28" name="グラフ 27">
            <a:extLst>
              <a:ext uri="{FF2B5EF4-FFF2-40B4-BE49-F238E27FC236}">
                <a16:creationId xmlns:a16="http://schemas.microsoft.com/office/drawing/2014/main" id="{6A307329-203A-40E1-AE95-6F236D8AE835}"/>
              </a:ext>
            </a:extLst>
          </xdr:cNvPr>
          <xdr:cNvGraphicFramePr>
            <a:graphicFrameLocks/>
          </xdr:cNvGraphicFramePr>
        </xdr:nvGraphicFramePr>
        <xdr:xfrm>
          <a:off x="266700" y="27249119"/>
          <a:ext cx="9248775" cy="8412481"/>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29" name="グラフ 28">
            <a:extLst>
              <a:ext uri="{FF2B5EF4-FFF2-40B4-BE49-F238E27FC236}">
                <a16:creationId xmlns:a16="http://schemas.microsoft.com/office/drawing/2014/main" id="{01AD07AF-CE91-4750-BEC1-CDA002B03547}"/>
              </a:ext>
            </a:extLst>
          </xdr:cNvPr>
          <xdr:cNvGraphicFramePr>
            <a:graphicFrameLocks/>
          </xdr:cNvGraphicFramePr>
        </xdr:nvGraphicFramePr>
        <xdr:xfrm>
          <a:off x="1790700" y="27534869"/>
          <a:ext cx="7400924" cy="9619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2</xdr:col>
      <xdr:colOff>0</xdr:colOff>
      <xdr:row>122</xdr:row>
      <xdr:rowOff>7619</xdr:rowOff>
    </xdr:from>
    <xdr:to>
      <xdr:col>14</xdr:col>
      <xdr:colOff>0</xdr:colOff>
      <xdr:row>150</xdr:row>
      <xdr:rowOff>0</xdr:rowOff>
    </xdr:to>
    <xdr:grpSp>
      <xdr:nvGrpSpPr>
        <xdr:cNvPr id="50" name="グループ化 49">
          <a:extLst>
            <a:ext uri="{FF2B5EF4-FFF2-40B4-BE49-F238E27FC236}">
              <a16:creationId xmlns:a16="http://schemas.microsoft.com/office/drawing/2014/main" id="{E1E1010D-9B29-4CB1-BD3F-311511CA30AE}"/>
            </a:ext>
          </a:extLst>
        </xdr:cNvPr>
        <xdr:cNvGrpSpPr/>
      </xdr:nvGrpSpPr>
      <xdr:grpSpPr>
        <a:xfrm>
          <a:off x="266700" y="30220919"/>
          <a:ext cx="8963025" cy="6926581"/>
          <a:chOff x="266700" y="36164519"/>
          <a:chExt cx="9248775" cy="8412481"/>
        </a:xfrm>
      </xdr:grpSpPr>
      <xdr:graphicFrame macro="">
        <xdr:nvGraphicFramePr>
          <xdr:cNvPr id="30" name="グラフ 29">
            <a:extLst>
              <a:ext uri="{FF2B5EF4-FFF2-40B4-BE49-F238E27FC236}">
                <a16:creationId xmlns:a16="http://schemas.microsoft.com/office/drawing/2014/main" id="{67B43B1D-2AE8-407F-891E-46B7E39B7A63}"/>
              </a:ext>
            </a:extLst>
          </xdr:cNvPr>
          <xdr:cNvGraphicFramePr>
            <a:graphicFrameLocks/>
          </xdr:cNvGraphicFramePr>
        </xdr:nvGraphicFramePr>
        <xdr:xfrm>
          <a:off x="266700" y="36164519"/>
          <a:ext cx="9248775" cy="8412481"/>
        </xdr:xfrm>
        <a:graphic>
          <a:graphicData uri="http://schemas.openxmlformats.org/drawingml/2006/chart">
            <c:chart xmlns:c="http://schemas.openxmlformats.org/drawingml/2006/chart" xmlns:r="http://schemas.openxmlformats.org/officeDocument/2006/relationships" r:id="rId9"/>
          </a:graphicData>
        </a:graphic>
      </xdr:graphicFrame>
      <xdr:graphicFrame macro="">
        <xdr:nvGraphicFramePr>
          <xdr:cNvPr id="31" name="グラフ 30">
            <a:extLst>
              <a:ext uri="{FF2B5EF4-FFF2-40B4-BE49-F238E27FC236}">
                <a16:creationId xmlns:a16="http://schemas.microsoft.com/office/drawing/2014/main" id="{7BCE8A97-E36A-4CFE-8B10-AC8B70FBEE7C}"/>
              </a:ext>
            </a:extLst>
          </xdr:cNvPr>
          <xdr:cNvGraphicFramePr>
            <a:graphicFrameLocks/>
          </xdr:cNvGraphicFramePr>
        </xdr:nvGraphicFramePr>
        <xdr:xfrm>
          <a:off x="1790700" y="36450269"/>
          <a:ext cx="7400924" cy="9619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2</xdr:col>
      <xdr:colOff>0</xdr:colOff>
      <xdr:row>152</xdr:row>
      <xdr:rowOff>7619</xdr:rowOff>
    </xdr:from>
    <xdr:to>
      <xdr:col>14</xdr:col>
      <xdr:colOff>0</xdr:colOff>
      <xdr:row>180</xdr:row>
      <xdr:rowOff>0</xdr:rowOff>
    </xdr:to>
    <xdr:grpSp>
      <xdr:nvGrpSpPr>
        <xdr:cNvPr id="51" name="グループ化 50">
          <a:extLst>
            <a:ext uri="{FF2B5EF4-FFF2-40B4-BE49-F238E27FC236}">
              <a16:creationId xmlns:a16="http://schemas.microsoft.com/office/drawing/2014/main" id="{D7BF546C-BA8C-46A3-BC30-C0B874D91401}"/>
            </a:ext>
          </a:extLst>
        </xdr:cNvPr>
        <xdr:cNvGrpSpPr/>
      </xdr:nvGrpSpPr>
      <xdr:grpSpPr>
        <a:xfrm>
          <a:off x="266700" y="37650419"/>
          <a:ext cx="8963025" cy="6926581"/>
          <a:chOff x="266700" y="45079919"/>
          <a:chExt cx="9248775" cy="8412481"/>
        </a:xfrm>
      </xdr:grpSpPr>
      <xdr:graphicFrame macro="">
        <xdr:nvGraphicFramePr>
          <xdr:cNvPr id="32" name="グラフ 31">
            <a:extLst>
              <a:ext uri="{FF2B5EF4-FFF2-40B4-BE49-F238E27FC236}">
                <a16:creationId xmlns:a16="http://schemas.microsoft.com/office/drawing/2014/main" id="{2B2A0FEF-EB4B-46FF-AA65-DFD9E8D21EA2}"/>
              </a:ext>
            </a:extLst>
          </xdr:cNvPr>
          <xdr:cNvGraphicFramePr>
            <a:graphicFrameLocks/>
          </xdr:cNvGraphicFramePr>
        </xdr:nvGraphicFramePr>
        <xdr:xfrm>
          <a:off x="266700" y="45079919"/>
          <a:ext cx="9248775" cy="8412481"/>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33" name="グラフ 32">
            <a:extLst>
              <a:ext uri="{FF2B5EF4-FFF2-40B4-BE49-F238E27FC236}">
                <a16:creationId xmlns:a16="http://schemas.microsoft.com/office/drawing/2014/main" id="{DABBC2C0-36FB-4FBA-A226-2FE83EB76BE8}"/>
              </a:ext>
            </a:extLst>
          </xdr:cNvPr>
          <xdr:cNvGraphicFramePr>
            <a:graphicFrameLocks/>
          </xdr:cNvGraphicFramePr>
        </xdr:nvGraphicFramePr>
        <xdr:xfrm>
          <a:off x="1790700" y="45365669"/>
          <a:ext cx="7400924" cy="9619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2</xdr:col>
      <xdr:colOff>0</xdr:colOff>
      <xdr:row>182</xdr:row>
      <xdr:rowOff>7619</xdr:rowOff>
    </xdr:from>
    <xdr:to>
      <xdr:col>14</xdr:col>
      <xdr:colOff>0</xdr:colOff>
      <xdr:row>210</xdr:row>
      <xdr:rowOff>0</xdr:rowOff>
    </xdr:to>
    <xdr:grpSp>
      <xdr:nvGrpSpPr>
        <xdr:cNvPr id="52" name="グループ化 51">
          <a:extLst>
            <a:ext uri="{FF2B5EF4-FFF2-40B4-BE49-F238E27FC236}">
              <a16:creationId xmlns:a16="http://schemas.microsoft.com/office/drawing/2014/main" id="{D447360E-A1BB-410A-B472-67F593E5BEA4}"/>
            </a:ext>
          </a:extLst>
        </xdr:cNvPr>
        <xdr:cNvGrpSpPr/>
      </xdr:nvGrpSpPr>
      <xdr:grpSpPr>
        <a:xfrm>
          <a:off x="266700" y="45079919"/>
          <a:ext cx="8963025" cy="6926581"/>
          <a:chOff x="266700" y="53995319"/>
          <a:chExt cx="9248775" cy="8412481"/>
        </a:xfrm>
      </xdr:grpSpPr>
      <xdr:graphicFrame macro="">
        <xdr:nvGraphicFramePr>
          <xdr:cNvPr id="34" name="グラフ 33">
            <a:extLst>
              <a:ext uri="{FF2B5EF4-FFF2-40B4-BE49-F238E27FC236}">
                <a16:creationId xmlns:a16="http://schemas.microsoft.com/office/drawing/2014/main" id="{BD735C7C-9BC4-4D89-AA99-6BC07A51E1F9}"/>
              </a:ext>
            </a:extLst>
          </xdr:cNvPr>
          <xdr:cNvGraphicFramePr>
            <a:graphicFrameLocks/>
          </xdr:cNvGraphicFramePr>
        </xdr:nvGraphicFramePr>
        <xdr:xfrm>
          <a:off x="266700" y="53995319"/>
          <a:ext cx="9248775" cy="8412481"/>
        </xdr:xfrm>
        <a:graphic>
          <a:graphicData uri="http://schemas.openxmlformats.org/drawingml/2006/chart">
            <c:chart xmlns:c="http://schemas.openxmlformats.org/drawingml/2006/chart" xmlns:r="http://schemas.openxmlformats.org/officeDocument/2006/relationships" r:id="rId13"/>
          </a:graphicData>
        </a:graphic>
      </xdr:graphicFrame>
      <xdr:graphicFrame macro="">
        <xdr:nvGraphicFramePr>
          <xdr:cNvPr id="35" name="グラフ 34">
            <a:extLst>
              <a:ext uri="{FF2B5EF4-FFF2-40B4-BE49-F238E27FC236}">
                <a16:creationId xmlns:a16="http://schemas.microsoft.com/office/drawing/2014/main" id="{93470146-EB64-4A47-BDA5-4F47B0B93CD7}"/>
              </a:ext>
            </a:extLst>
          </xdr:cNvPr>
          <xdr:cNvGraphicFramePr>
            <a:graphicFrameLocks/>
          </xdr:cNvGraphicFramePr>
        </xdr:nvGraphicFramePr>
        <xdr:xfrm>
          <a:off x="1790700" y="54281069"/>
          <a:ext cx="7400924" cy="9619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2</xdr:col>
      <xdr:colOff>0</xdr:colOff>
      <xdr:row>212</xdr:row>
      <xdr:rowOff>7619</xdr:rowOff>
    </xdr:from>
    <xdr:to>
      <xdr:col>14</xdr:col>
      <xdr:colOff>0</xdr:colOff>
      <xdr:row>240</xdr:row>
      <xdr:rowOff>0</xdr:rowOff>
    </xdr:to>
    <xdr:grpSp>
      <xdr:nvGrpSpPr>
        <xdr:cNvPr id="53" name="グループ化 52">
          <a:extLst>
            <a:ext uri="{FF2B5EF4-FFF2-40B4-BE49-F238E27FC236}">
              <a16:creationId xmlns:a16="http://schemas.microsoft.com/office/drawing/2014/main" id="{47719FB0-81B7-48B1-B343-AC19F4C21172}"/>
            </a:ext>
          </a:extLst>
        </xdr:cNvPr>
        <xdr:cNvGrpSpPr/>
      </xdr:nvGrpSpPr>
      <xdr:grpSpPr>
        <a:xfrm>
          <a:off x="266700" y="52509419"/>
          <a:ext cx="8963025" cy="6926581"/>
          <a:chOff x="266700" y="62910719"/>
          <a:chExt cx="9248775" cy="8412481"/>
        </a:xfrm>
      </xdr:grpSpPr>
      <xdr:graphicFrame macro="">
        <xdr:nvGraphicFramePr>
          <xdr:cNvPr id="36" name="グラフ 35">
            <a:extLst>
              <a:ext uri="{FF2B5EF4-FFF2-40B4-BE49-F238E27FC236}">
                <a16:creationId xmlns:a16="http://schemas.microsoft.com/office/drawing/2014/main" id="{8786112D-B0B9-48ED-8C34-E967B3526DC6}"/>
              </a:ext>
            </a:extLst>
          </xdr:cNvPr>
          <xdr:cNvGraphicFramePr>
            <a:graphicFrameLocks/>
          </xdr:cNvGraphicFramePr>
        </xdr:nvGraphicFramePr>
        <xdr:xfrm>
          <a:off x="266700" y="62910719"/>
          <a:ext cx="9248775" cy="8412481"/>
        </xdr:xfrm>
        <a:graphic>
          <a:graphicData uri="http://schemas.openxmlformats.org/drawingml/2006/chart">
            <c:chart xmlns:c="http://schemas.openxmlformats.org/drawingml/2006/chart" xmlns:r="http://schemas.openxmlformats.org/officeDocument/2006/relationships" r:id="rId15"/>
          </a:graphicData>
        </a:graphic>
      </xdr:graphicFrame>
      <xdr:graphicFrame macro="">
        <xdr:nvGraphicFramePr>
          <xdr:cNvPr id="37" name="グラフ 36">
            <a:extLst>
              <a:ext uri="{FF2B5EF4-FFF2-40B4-BE49-F238E27FC236}">
                <a16:creationId xmlns:a16="http://schemas.microsoft.com/office/drawing/2014/main" id="{E9B85985-F948-4DCC-8B64-402396057975}"/>
              </a:ext>
            </a:extLst>
          </xdr:cNvPr>
          <xdr:cNvGraphicFramePr>
            <a:graphicFrameLocks/>
          </xdr:cNvGraphicFramePr>
        </xdr:nvGraphicFramePr>
        <xdr:xfrm>
          <a:off x="1790700" y="63196469"/>
          <a:ext cx="7400924" cy="9619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xdr:col>
      <xdr:colOff>0</xdr:colOff>
      <xdr:row>242</xdr:row>
      <xdr:rowOff>7619</xdr:rowOff>
    </xdr:from>
    <xdr:to>
      <xdr:col>14</xdr:col>
      <xdr:colOff>0</xdr:colOff>
      <xdr:row>270</xdr:row>
      <xdr:rowOff>0</xdr:rowOff>
    </xdr:to>
    <xdr:grpSp>
      <xdr:nvGrpSpPr>
        <xdr:cNvPr id="54" name="グループ化 53">
          <a:extLst>
            <a:ext uri="{FF2B5EF4-FFF2-40B4-BE49-F238E27FC236}">
              <a16:creationId xmlns:a16="http://schemas.microsoft.com/office/drawing/2014/main" id="{6C377DCE-466B-423E-A5AD-F79FE5DAAD24}"/>
            </a:ext>
          </a:extLst>
        </xdr:cNvPr>
        <xdr:cNvGrpSpPr/>
      </xdr:nvGrpSpPr>
      <xdr:grpSpPr>
        <a:xfrm>
          <a:off x="266700" y="59938919"/>
          <a:ext cx="8963025" cy="6926581"/>
          <a:chOff x="266700" y="71826119"/>
          <a:chExt cx="9248775" cy="8412481"/>
        </a:xfrm>
      </xdr:grpSpPr>
      <xdr:graphicFrame macro="">
        <xdr:nvGraphicFramePr>
          <xdr:cNvPr id="38" name="グラフ 37">
            <a:extLst>
              <a:ext uri="{FF2B5EF4-FFF2-40B4-BE49-F238E27FC236}">
                <a16:creationId xmlns:a16="http://schemas.microsoft.com/office/drawing/2014/main" id="{13D6CCAF-B905-47DC-BC96-E5493CF5746C}"/>
              </a:ext>
            </a:extLst>
          </xdr:cNvPr>
          <xdr:cNvGraphicFramePr>
            <a:graphicFrameLocks/>
          </xdr:cNvGraphicFramePr>
        </xdr:nvGraphicFramePr>
        <xdr:xfrm>
          <a:off x="266700" y="71826119"/>
          <a:ext cx="9248775" cy="8412481"/>
        </xdr:xfrm>
        <a:graphic>
          <a:graphicData uri="http://schemas.openxmlformats.org/drawingml/2006/chart">
            <c:chart xmlns:c="http://schemas.openxmlformats.org/drawingml/2006/chart" xmlns:r="http://schemas.openxmlformats.org/officeDocument/2006/relationships" r:id="rId17"/>
          </a:graphicData>
        </a:graphic>
      </xdr:graphicFrame>
      <xdr:graphicFrame macro="">
        <xdr:nvGraphicFramePr>
          <xdr:cNvPr id="39" name="グラフ 38">
            <a:extLst>
              <a:ext uri="{FF2B5EF4-FFF2-40B4-BE49-F238E27FC236}">
                <a16:creationId xmlns:a16="http://schemas.microsoft.com/office/drawing/2014/main" id="{DF394417-45B3-4727-BAFE-09E51137727A}"/>
              </a:ext>
            </a:extLst>
          </xdr:cNvPr>
          <xdr:cNvGraphicFramePr>
            <a:graphicFrameLocks/>
          </xdr:cNvGraphicFramePr>
        </xdr:nvGraphicFramePr>
        <xdr:xfrm>
          <a:off x="1790700" y="72111869"/>
          <a:ext cx="7400924" cy="9619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xdr:col>
      <xdr:colOff>0</xdr:colOff>
      <xdr:row>272</xdr:row>
      <xdr:rowOff>7619</xdr:rowOff>
    </xdr:from>
    <xdr:to>
      <xdr:col>14</xdr:col>
      <xdr:colOff>0</xdr:colOff>
      <xdr:row>300</xdr:row>
      <xdr:rowOff>0</xdr:rowOff>
    </xdr:to>
    <xdr:grpSp>
      <xdr:nvGrpSpPr>
        <xdr:cNvPr id="55" name="グループ化 54">
          <a:extLst>
            <a:ext uri="{FF2B5EF4-FFF2-40B4-BE49-F238E27FC236}">
              <a16:creationId xmlns:a16="http://schemas.microsoft.com/office/drawing/2014/main" id="{A01C3C63-4CE7-441E-8554-082A31CE6100}"/>
            </a:ext>
          </a:extLst>
        </xdr:cNvPr>
        <xdr:cNvGrpSpPr/>
      </xdr:nvGrpSpPr>
      <xdr:grpSpPr>
        <a:xfrm>
          <a:off x="266700" y="67368419"/>
          <a:ext cx="8963025" cy="6926581"/>
          <a:chOff x="266700" y="80741519"/>
          <a:chExt cx="9248775" cy="8412481"/>
        </a:xfrm>
      </xdr:grpSpPr>
      <xdr:graphicFrame macro="">
        <xdr:nvGraphicFramePr>
          <xdr:cNvPr id="40" name="グラフ 39">
            <a:extLst>
              <a:ext uri="{FF2B5EF4-FFF2-40B4-BE49-F238E27FC236}">
                <a16:creationId xmlns:a16="http://schemas.microsoft.com/office/drawing/2014/main" id="{64B23163-3439-4827-BF54-23CB3730E32F}"/>
              </a:ext>
            </a:extLst>
          </xdr:cNvPr>
          <xdr:cNvGraphicFramePr>
            <a:graphicFrameLocks/>
          </xdr:cNvGraphicFramePr>
        </xdr:nvGraphicFramePr>
        <xdr:xfrm>
          <a:off x="266700" y="80741519"/>
          <a:ext cx="9248775" cy="8412481"/>
        </xdr:xfrm>
        <a:graphic>
          <a:graphicData uri="http://schemas.openxmlformats.org/drawingml/2006/chart">
            <c:chart xmlns:c="http://schemas.openxmlformats.org/drawingml/2006/chart" xmlns:r="http://schemas.openxmlformats.org/officeDocument/2006/relationships" r:id="rId19"/>
          </a:graphicData>
        </a:graphic>
      </xdr:graphicFrame>
      <xdr:graphicFrame macro="">
        <xdr:nvGraphicFramePr>
          <xdr:cNvPr id="41" name="グラフ 40">
            <a:extLst>
              <a:ext uri="{FF2B5EF4-FFF2-40B4-BE49-F238E27FC236}">
                <a16:creationId xmlns:a16="http://schemas.microsoft.com/office/drawing/2014/main" id="{6F567D99-17EC-408D-B0AD-B46516F2E61B}"/>
              </a:ext>
            </a:extLst>
          </xdr:cNvPr>
          <xdr:cNvGraphicFramePr>
            <a:graphicFrameLocks/>
          </xdr:cNvGraphicFramePr>
        </xdr:nvGraphicFramePr>
        <xdr:xfrm>
          <a:off x="1790700" y="81027269"/>
          <a:ext cx="7400924" cy="9619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xdr:col>
      <xdr:colOff>0</xdr:colOff>
      <xdr:row>302</xdr:row>
      <xdr:rowOff>7619</xdr:rowOff>
    </xdr:from>
    <xdr:to>
      <xdr:col>14</xdr:col>
      <xdr:colOff>0</xdr:colOff>
      <xdr:row>330</xdr:row>
      <xdr:rowOff>0</xdr:rowOff>
    </xdr:to>
    <xdr:grpSp>
      <xdr:nvGrpSpPr>
        <xdr:cNvPr id="56" name="グループ化 55">
          <a:extLst>
            <a:ext uri="{FF2B5EF4-FFF2-40B4-BE49-F238E27FC236}">
              <a16:creationId xmlns:a16="http://schemas.microsoft.com/office/drawing/2014/main" id="{7CDE3562-79F4-45C6-99AB-D210C20707C3}"/>
            </a:ext>
          </a:extLst>
        </xdr:cNvPr>
        <xdr:cNvGrpSpPr/>
      </xdr:nvGrpSpPr>
      <xdr:grpSpPr>
        <a:xfrm>
          <a:off x="266700" y="74797919"/>
          <a:ext cx="8963025" cy="6926581"/>
          <a:chOff x="266700" y="89656919"/>
          <a:chExt cx="9248775" cy="8412481"/>
        </a:xfrm>
      </xdr:grpSpPr>
      <xdr:graphicFrame macro="">
        <xdr:nvGraphicFramePr>
          <xdr:cNvPr id="42" name="グラフ 41">
            <a:extLst>
              <a:ext uri="{FF2B5EF4-FFF2-40B4-BE49-F238E27FC236}">
                <a16:creationId xmlns:a16="http://schemas.microsoft.com/office/drawing/2014/main" id="{7D45B7D8-AA4F-4DB4-BAB4-52D51B018AF5}"/>
              </a:ext>
            </a:extLst>
          </xdr:cNvPr>
          <xdr:cNvGraphicFramePr>
            <a:graphicFrameLocks/>
          </xdr:cNvGraphicFramePr>
        </xdr:nvGraphicFramePr>
        <xdr:xfrm>
          <a:off x="266700" y="89656919"/>
          <a:ext cx="9248775" cy="8412481"/>
        </xdr:xfrm>
        <a:graphic>
          <a:graphicData uri="http://schemas.openxmlformats.org/drawingml/2006/chart">
            <c:chart xmlns:c="http://schemas.openxmlformats.org/drawingml/2006/chart" xmlns:r="http://schemas.openxmlformats.org/officeDocument/2006/relationships" r:id="rId21"/>
          </a:graphicData>
        </a:graphic>
      </xdr:graphicFrame>
      <xdr:graphicFrame macro="">
        <xdr:nvGraphicFramePr>
          <xdr:cNvPr id="43" name="グラフ 42">
            <a:extLst>
              <a:ext uri="{FF2B5EF4-FFF2-40B4-BE49-F238E27FC236}">
                <a16:creationId xmlns:a16="http://schemas.microsoft.com/office/drawing/2014/main" id="{65355B0B-7F97-416F-8031-3BCC8DDBE087}"/>
              </a:ext>
            </a:extLst>
          </xdr:cNvPr>
          <xdr:cNvGraphicFramePr>
            <a:graphicFrameLocks/>
          </xdr:cNvGraphicFramePr>
        </xdr:nvGraphicFramePr>
        <xdr:xfrm>
          <a:off x="1790700" y="89942669"/>
          <a:ext cx="7400924" cy="9619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xdr:col>
      <xdr:colOff>0</xdr:colOff>
      <xdr:row>332</xdr:row>
      <xdr:rowOff>7619</xdr:rowOff>
    </xdr:from>
    <xdr:to>
      <xdr:col>14</xdr:col>
      <xdr:colOff>0</xdr:colOff>
      <xdr:row>360</xdr:row>
      <xdr:rowOff>0</xdr:rowOff>
    </xdr:to>
    <xdr:grpSp>
      <xdr:nvGrpSpPr>
        <xdr:cNvPr id="57" name="グループ化 56">
          <a:extLst>
            <a:ext uri="{FF2B5EF4-FFF2-40B4-BE49-F238E27FC236}">
              <a16:creationId xmlns:a16="http://schemas.microsoft.com/office/drawing/2014/main" id="{3594FE13-43EC-46CE-AD2A-82EFC6B7A4A9}"/>
            </a:ext>
          </a:extLst>
        </xdr:cNvPr>
        <xdr:cNvGrpSpPr/>
      </xdr:nvGrpSpPr>
      <xdr:grpSpPr>
        <a:xfrm>
          <a:off x="266700" y="82227419"/>
          <a:ext cx="8963025" cy="6926581"/>
          <a:chOff x="266700" y="98572319"/>
          <a:chExt cx="9248775" cy="8412481"/>
        </a:xfrm>
      </xdr:grpSpPr>
      <xdr:graphicFrame macro="">
        <xdr:nvGraphicFramePr>
          <xdr:cNvPr id="44" name="グラフ 43">
            <a:extLst>
              <a:ext uri="{FF2B5EF4-FFF2-40B4-BE49-F238E27FC236}">
                <a16:creationId xmlns:a16="http://schemas.microsoft.com/office/drawing/2014/main" id="{2A2DFFE3-32B4-4DA9-8870-DB3B8C42F062}"/>
              </a:ext>
            </a:extLst>
          </xdr:cNvPr>
          <xdr:cNvGraphicFramePr>
            <a:graphicFrameLocks/>
          </xdr:cNvGraphicFramePr>
        </xdr:nvGraphicFramePr>
        <xdr:xfrm>
          <a:off x="266700" y="98572319"/>
          <a:ext cx="9248775" cy="8412481"/>
        </xdr:xfrm>
        <a:graphic>
          <a:graphicData uri="http://schemas.openxmlformats.org/drawingml/2006/chart">
            <c:chart xmlns:c="http://schemas.openxmlformats.org/drawingml/2006/chart" xmlns:r="http://schemas.openxmlformats.org/officeDocument/2006/relationships" r:id="rId23"/>
          </a:graphicData>
        </a:graphic>
      </xdr:graphicFrame>
      <xdr:graphicFrame macro="">
        <xdr:nvGraphicFramePr>
          <xdr:cNvPr id="45" name="グラフ 44">
            <a:extLst>
              <a:ext uri="{FF2B5EF4-FFF2-40B4-BE49-F238E27FC236}">
                <a16:creationId xmlns:a16="http://schemas.microsoft.com/office/drawing/2014/main" id="{826A10BD-6635-48FE-B8E7-10A059D8546D}"/>
              </a:ext>
            </a:extLst>
          </xdr:cNvPr>
          <xdr:cNvGraphicFramePr>
            <a:graphicFrameLocks/>
          </xdr:cNvGraphicFramePr>
        </xdr:nvGraphicFramePr>
        <xdr:xfrm>
          <a:off x="1790700" y="98858069"/>
          <a:ext cx="7400924" cy="9619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0</xdr:colOff>
      <xdr:row>1</xdr:row>
      <xdr:rowOff>205742</xdr:rowOff>
    </xdr:from>
    <xdr:to>
      <xdr:col>14</xdr:col>
      <xdr:colOff>0</xdr:colOff>
      <xdr:row>23</xdr:row>
      <xdr:rowOff>9525</xdr:rowOff>
    </xdr:to>
    <xdr:graphicFrame macro="">
      <xdr:nvGraphicFramePr>
        <xdr:cNvPr id="2" name="グラフ 1">
          <a:extLst>
            <a:ext uri="{FF2B5EF4-FFF2-40B4-BE49-F238E27FC236}">
              <a16:creationId xmlns:a16="http://schemas.microsoft.com/office/drawing/2014/main" id="{22B14391-121A-4A18-8FBE-85445767B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2</xdr:col>
      <xdr:colOff>0</xdr:colOff>
      <xdr:row>1</xdr:row>
      <xdr:rowOff>205740</xdr:rowOff>
    </xdr:from>
    <xdr:to>
      <xdr:col>14</xdr:col>
      <xdr:colOff>0</xdr:colOff>
      <xdr:row>46</xdr:row>
      <xdr:rowOff>209549</xdr:rowOff>
    </xdr:to>
    <xdr:graphicFrame macro="">
      <xdr:nvGraphicFramePr>
        <xdr:cNvPr id="2" name="グラフ 1">
          <a:extLst>
            <a:ext uri="{FF2B5EF4-FFF2-40B4-BE49-F238E27FC236}">
              <a16:creationId xmlns:a16="http://schemas.microsoft.com/office/drawing/2014/main" id="{811A0B03-B4F8-4E64-AA36-352523FF31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5" name="グループ化 4">
          <a:extLst>
            <a:ext uri="{FF2B5EF4-FFF2-40B4-BE49-F238E27FC236}">
              <a16:creationId xmlns:a16="http://schemas.microsoft.com/office/drawing/2014/main" id="{15016207-8869-4763-BF8E-38D625387E48}"/>
            </a:ext>
          </a:extLst>
        </xdr:cNvPr>
        <xdr:cNvGrpSpPr/>
      </xdr:nvGrpSpPr>
      <xdr:grpSpPr>
        <a:xfrm>
          <a:off x="266700" y="742950"/>
          <a:ext cx="8963025" cy="6686550"/>
          <a:chOff x="266700" y="742950"/>
          <a:chExt cx="9248775" cy="8172450"/>
        </a:xfrm>
      </xdr:grpSpPr>
      <xdr:graphicFrame macro="">
        <xdr:nvGraphicFramePr>
          <xdr:cNvPr id="2" name="グラフ 1">
            <a:extLst>
              <a:ext uri="{FF2B5EF4-FFF2-40B4-BE49-F238E27FC236}">
                <a16:creationId xmlns:a16="http://schemas.microsoft.com/office/drawing/2014/main" id="{78316A44-143E-46BA-ADE8-5C57EF2A049B}"/>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BD1036A7-AA77-4538-9E62-5CCD39039B9F}"/>
              </a:ext>
            </a:extLst>
          </xdr:cNvPr>
          <xdr:cNvGraphicFramePr>
            <a:graphicFrameLocks/>
          </xdr:cNvGraphicFramePr>
        </xdr:nvGraphicFramePr>
        <xdr:xfrm>
          <a:off x="1770486" y="819149"/>
          <a:ext cx="7402089" cy="91439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205744</xdr:rowOff>
    </xdr:from>
    <xdr:to>
      <xdr:col>14</xdr:col>
      <xdr:colOff>0</xdr:colOff>
      <xdr:row>16</xdr:row>
      <xdr:rowOff>200026</xdr:rowOff>
    </xdr:to>
    <xdr:graphicFrame macro="">
      <xdr:nvGraphicFramePr>
        <xdr:cNvPr id="2" name="グラフ 1">
          <a:extLst>
            <a:ext uri="{FF2B5EF4-FFF2-40B4-BE49-F238E27FC236}">
              <a16:creationId xmlns:a16="http://schemas.microsoft.com/office/drawing/2014/main" id="{6F1E6985-58AE-4316-B4A5-800E2BBF62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205744</xdr:rowOff>
    </xdr:from>
    <xdr:to>
      <xdr:col>14</xdr:col>
      <xdr:colOff>0</xdr:colOff>
      <xdr:row>16</xdr:row>
      <xdr:rowOff>200026</xdr:rowOff>
    </xdr:to>
    <xdr:graphicFrame macro="">
      <xdr:nvGraphicFramePr>
        <xdr:cNvPr id="2" name="グラフ 1">
          <a:extLst>
            <a:ext uri="{FF2B5EF4-FFF2-40B4-BE49-F238E27FC236}">
              <a16:creationId xmlns:a16="http://schemas.microsoft.com/office/drawing/2014/main" id="{4A931246-6D8E-42D9-9CC3-E8F773A2DC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CE5C841B-10D1-4E33-A647-AF931D6EAA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3</xdr:row>
      <xdr:rowOff>0</xdr:rowOff>
    </xdr:from>
    <xdr:to>
      <xdr:col>14</xdr:col>
      <xdr:colOff>0</xdr:colOff>
      <xdr:row>30</xdr:row>
      <xdr:rowOff>0</xdr:rowOff>
    </xdr:to>
    <xdr:grpSp>
      <xdr:nvGrpSpPr>
        <xdr:cNvPr id="4" name="グループ化 3">
          <a:extLst>
            <a:ext uri="{FF2B5EF4-FFF2-40B4-BE49-F238E27FC236}">
              <a16:creationId xmlns:a16="http://schemas.microsoft.com/office/drawing/2014/main" id="{5C205D54-1566-4CB5-B53E-6FEA32D0E6DF}"/>
            </a:ext>
          </a:extLst>
        </xdr:cNvPr>
        <xdr:cNvGrpSpPr/>
      </xdr:nvGrpSpPr>
      <xdr:grpSpPr>
        <a:xfrm>
          <a:off x="266700" y="742950"/>
          <a:ext cx="8963025" cy="6686550"/>
          <a:chOff x="266700" y="742950"/>
          <a:chExt cx="9248775" cy="8172450"/>
        </a:xfrm>
      </xdr:grpSpPr>
      <xdr:graphicFrame macro="">
        <xdr:nvGraphicFramePr>
          <xdr:cNvPr id="2" name="グラフ 1">
            <a:extLst>
              <a:ext uri="{FF2B5EF4-FFF2-40B4-BE49-F238E27FC236}">
                <a16:creationId xmlns:a16="http://schemas.microsoft.com/office/drawing/2014/main" id="{93C29041-B6AA-4BAF-AFC9-6C8EEC4F1A37}"/>
              </a:ext>
            </a:extLst>
          </xdr:cNvPr>
          <xdr:cNvGraphicFramePr>
            <a:graphicFrameLocks/>
          </xdr:cNvGraphicFramePr>
        </xdr:nvGraphicFramePr>
        <xdr:xfrm>
          <a:off x="266700" y="742950"/>
          <a:ext cx="9248775" cy="817245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DCA959A5-5670-42A4-83B0-62994199E6A9}"/>
              </a:ext>
            </a:extLst>
          </xdr:cNvPr>
          <xdr:cNvGraphicFramePr>
            <a:graphicFrameLocks/>
          </xdr:cNvGraphicFramePr>
        </xdr:nvGraphicFramePr>
        <xdr:xfrm>
          <a:off x="1780315" y="766235"/>
          <a:ext cx="7392260" cy="967316"/>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205744</xdr:rowOff>
    </xdr:from>
    <xdr:to>
      <xdr:col>14</xdr:col>
      <xdr:colOff>0</xdr:colOff>
      <xdr:row>15</xdr:row>
      <xdr:rowOff>9525</xdr:rowOff>
    </xdr:to>
    <xdr:graphicFrame macro="">
      <xdr:nvGraphicFramePr>
        <xdr:cNvPr id="2" name="グラフ 1">
          <a:extLst>
            <a:ext uri="{FF2B5EF4-FFF2-40B4-BE49-F238E27FC236}">
              <a16:creationId xmlns:a16="http://schemas.microsoft.com/office/drawing/2014/main" id="{0274C9F4-2AC2-4BCA-8150-4BE3176C42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121920</xdr:colOff>
      <xdr:row>1</xdr:row>
      <xdr:rowOff>243840</xdr:rowOff>
    </xdr:from>
    <xdr:to>
      <xdr:col>10</xdr:col>
      <xdr:colOff>0</xdr:colOff>
      <xdr:row>22</xdr:row>
      <xdr:rowOff>0</xdr:rowOff>
    </xdr:to>
    <xdr:graphicFrame macro="">
      <xdr:nvGraphicFramePr>
        <xdr:cNvPr id="2" name="グラフ 1">
          <a:extLst>
            <a:ext uri="{FF2B5EF4-FFF2-40B4-BE49-F238E27FC236}">
              <a16:creationId xmlns:a16="http://schemas.microsoft.com/office/drawing/2014/main" id="{147BE70A-9366-4E6B-9C8D-CBB17434AF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P7"/>
  <sheetViews>
    <sheetView tabSelected="1" zoomScaleNormal="100" zoomScaleSheetLayoutView="100" workbookViewId="0">
      <selection activeCell="P16" sqref="P16"/>
    </sheetView>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1" spans="3:16" ht="19.899999999999999" customHeight="1" x14ac:dyDescent="0.15">
      <c r="C1" s="1"/>
      <c r="M1" s="21"/>
      <c r="N1" s="21"/>
      <c r="O1" s="21"/>
      <c r="P1" s="21"/>
    </row>
    <row r="2" spans="3:16" ht="19.899999999999999" customHeight="1" x14ac:dyDescent="0.15">
      <c r="M2" s="21"/>
      <c r="N2" s="21"/>
      <c r="O2" s="21"/>
      <c r="P2" s="21"/>
    </row>
    <row r="3" spans="3:16" ht="19.899999999999999" customHeight="1" x14ac:dyDescent="0.15">
      <c r="M3" s="21" t="s">
        <v>149</v>
      </c>
      <c r="N3" s="21"/>
      <c r="O3" s="21"/>
      <c r="P3" s="21"/>
    </row>
    <row r="4" spans="3:16" ht="19.899999999999999" customHeight="1" x14ac:dyDescent="0.15">
      <c r="M4" s="3" t="s">
        <v>40</v>
      </c>
      <c r="N4" s="4" t="s">
        <v>44</v>
      </c>
      <c r="O4" s="5">
        <v>789</v>
      </c>
      <c r="P4" s="6">
        <f>O4/O$7*100</f>
        <v>57.591240875912405</v>
      </c>
    </row>
    <row r="5" spans="3:16" ht="19.899999999999999" customHeight="1" x14ac:dyDescent="0.15">
      <c r="M5" s="3" t="s">
        <v>0</v>
      </c>
      <c r="N5" s="4" t="s">
        <v>45</v>
      </c>
      <c r="O5" s="5">
        <v>563</v>
      </c>
      <c r="P5" s="6">
        <f t="shared" ref="P5:P7" si="0">O5/O$7*100</f>
        <v>41.094890510948908</v>
      </c>
    </row>
    <row r="6" spans="3:16" ht="19.899999999999999" customHeight="1" x14ac:dyDescent="0.15">
      <c r="M6" s="3" t="s">
        <v>1</v>
      </c>
      <c r="N6" s="4" t="s">
        <v>21</v>
      </c>
      <c r="O6" s="5">
        <v>18</v>
      </c>
      <c r="P6" s="6">
        <f t="shared" si="0"/>
        <v>1.3138686131386861</v>
      </c>
    </row>
    <row r="7" spans="3:16" ht="19.899999999999999" customHeight="1" x14ac:dyDescent="0.15">
      <c r="M7" s="7"/>
      <c r="N7" s="8" t="s">
        <v>4</v>
      </c>
      <c r="O7" s="5">
        <v>1370</v>
      </c>
      <c r="P7" s="6">
        <f t="shared" si="0"/>
        <v>100</v>
      </c>
    </row>
  </sheetData>
  <phoneticPr fontId="8"/>
  <pageMargins left="0" right="0" top="0.39370078740157483" bottom="0"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Q3:T9"/>
  <sheetViews>
    <sheetView zoomScaleNormal="100" zoomScaleSheetLayoutView="100" workbookViewId="0">
      <selection activeCell="T14" sqref="T14"/>
    </sheetView>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0" ht="16.899999999999999" customHeight="1" x14ac:dyDescent="0.15">
      <c r="Q3" s="2" t="s">
        <v>124</v>
      </c>
    </row>
    <row r="4" spans="17:20" ht="16.899999999999999" customHeight="1" x14ac:dyDescent="0.15">
      <c r="Q4" s="3" t="s">
        <v>154</v>
      </c>
      <c r="R4" s="31" t="s">
        <v>28</v>
      </c>
      <c r="S4" s="5">
        <v>340</v>
      </c>
      <c r="T4" s="20">
        <f>S4/S$9*100</f>
        <v>65.764023210831724</v>
      </c>
    </row>
    <row r="5" spans="17:20" ht="16.899999999999999" customHeight="1" x14ac:dyDescent="0.15">
      <c r="Q5" s="3" t="s">
        <v>152</v>
      </c>
      <c r="R5" s="31" t="s">
        <v>29</v>
      </c>
      <c r="S5" s="5">
        <v>280</v>
      </c>
      <c r="T5" s="20">
        <f t="shared" ref="T5:T9" si="0">S5/S$9*100</f>
        <v>54.158607350096709</v>
      </c>
    </row>
    <row r="6" spans="17:20" ht="16.899999999999999" customHeight="1" x14ac:dyDescent="0.15">
      <c r="Q6" s="3" t="s">
        <v>153</v>
      </c>
      <c r="R6" s="31" t="s">
        <v>30</v>
      </c>
      <c r="S6" s="5">
        <v>182</v>
      </c>
      <c r="T6" s="20">
        <f t="shared" si="0"/>
        <v>35.20309477756286</v>
      </c>
    </row>
    <row r="7" spans="17:20" ht="16.899999999999999" customHeight="1" x14ac:dyDescent="0.15">
      <c r="Q7" s="3" t="s">
        <v>3</v>
      </c>
      <c r="R7" s="31" t="s">
        <v>21</v>
      </c>
      <c r="S7" s="5">
        <v>22</v>
      </c>
      <c r="T7" s="20">
        <f t="shared" si="0"/>
        <v>4.2553191489361701</v>
      </c>
    </row>
    <row r="8" spans="17:20" ht="16.899999999999999" customHeight="1" x14ac:dyDescent="0.15">
      <c r="Q8" s="7"/>
      <c r="R8" s="32" t="s">
        <v>4</v>
      </c>
      <c r="S8" s="5"/>
      <c r="T8" s="20"/>
    </row>
    <row r="9" spans="17:20" ht="16.899999999999999" customHeight="1" x14ac:dyDescent="0.15">
      <c r="Q9" s="7"/>
      <c r="R9" s="32" t="s">
        <v>41</v>
      </c>
      <c r="S9" s="5">
        <v>517</v>
      </c>
      <c r="T9" s="20">
        <f t="shared" si="0"/>
        <v>100</v>
      </c>
    </row>
  </sheetData>
  <sortState xmlns:xlrd2="http://schemas.microsoft.com/office/spreadsheetml/2017/richdata2" ref="Q13:S15">
    <sortCondition descending="1" ref="S13:S15"/>
  </sortState>
  <phoneticPr fontId="8"/>
  <pageMargins left="0.7" right="0.7" top="0.75" bottom="0.75" header="0.3" footer="0.3"/>
  <pageSetup paperSize="9" scale="72" orientation="portrait" r:id="rId1"/>
  <colBreaks count="1" manualBreakCount="1">
    <brk id="15" min="1" max="53"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83"/>
  <sheetViews>
    <sheetView zoomScaleNormal="100" workbookViewId="0">
      <selection activeCell="C4" sqref="C4:M16"/>
    </sheetView>
  </sheetViews>
  <sheetFormatPr defaultColWidth="9" defaultRowHeight="19.5" customHeight="1" x14ac:dyDescent="0.15"/>
  <cols>
    <col min="1" max="2" width="9" style="67"/>
    <col min="3" max="3" width="32.625" style="67" customWidth="1"/>
    <col min="4" max="13" width="9.125" style="67" customWidth="1"/>
    <col min="14" max="14" width="9" style="67"/>
    <col min="15" max="15" width="9.125" style="67" customWidth="1"/>
    <col min="16" max="16384" width="9" style="67"/>
  </cols>
  <sheetData>
    <row r="1" spans="1:15" ht="19.5" customHeight="1" x14ac:dyDescent="0.15">
      <c r="C1" s="66" t="s">
        <v>124</v>
      </c>
    </row>
    <row r="4" spans="1:15" ht="57" customHeight="1" thickBot="1" x14ac:dyDescent="0.2">
      <c r="C4" s="68" t="s">
        <v>19</v>
      </c>
      <c r="D4" s="69" t="s">
        <v>20</v>
      </c>
      <c r="E4" s="87" t="s">
        <v>231</v>
      </c>
      <c r="F4" s="88" t="s">
        <v>232</v>
      </c>
      <c r="G4" s="88" t="s">
        <v>233</v>
      </c>
      <c r="H4" s="88" t="s">
        <v>234</v>
      </c>
      <c r="I4" s="88" t="s">
        <v>235</v>
      </c>
      <c r="J4" s="88" t="s">
        <v>236</v>
      </c>
      <c r="K4" s="88" t="s">
        <v>237</v>
      </c>
      <c r="L4" s="88" t="s">
        <v>238</v>
      </c>
      <c r="M4" s="88" t="s">
        <v>130</v>
      </c>
      <c r="O4" s="70" t="s">
        <v>21</v>
      </c>
    </row>
    <row r="5" spans="1:15" ht="19.5" customHeight="1" x14ac:dyDescent="0.15">
      <c r="A5" s="67">
        <v>1</v>
      </c>
      <c r="C5" s="187" t="s">
        <v>128</v>
      </c>
      <c r="D5" s="71">
        <f t="shared" ref="D5:M5" si="0">VLOOKUP($A5,$B$76:$Q$95,D$74,FALSE)</f>
        <v>517</v>
      </c>
      <c r="E5" s="72">
        <f t="shared" si="0"/>
        <v>10</v>
      </c>
      <c r="F5" s="73">
        <f t="shared" si="0"/>
        <v>26</v>
      </c>
      <c r="G5" s="73">
        <f t="shared" si="0"/>
        <v>57</v>
      </c>
      <c r="H5" s="73">
        <f t="shared" si="0"/>
        <v>96</v>
      </c>
      <c r="I5" s="73">
        <f t="shared" si="0"/>
        <v>115</v>
      </c>
      <c r="J5" s="73">
        <f t="shared" si="0"/>
        <v>51</v>
      </c>
      <c r="K5" s="73">
        <f t="shared" si="0"/>
        <v>38</v>
      </c>
      <c r="L5" s="73">
        <f t="shared" si="0"/>
        <v>61</v>
      </c>
      <c r="M5" s="73">
        <f t="shared" si="0"/>
        <v>61</v>
      </c>
      <c r="O5" s="73">
        <f>VLOOKUP($A5,$B$76:$Q$95,O$74,FALSE)</f>
        <v>2</v>
      </c>
    </row>
    <row r="6" spans="1:15" ht="19.5" customHeight="1" thickBot="1" x14ac:dyDescent="0.2">
      <c r="C6" s="188"/>
      <c r="D6" s="83">
        <v>100</v>
      </c>
      <c r="E6" s="84">
        <v>100</v>
      </c>
      <c r="F6" s="85">
        <v>100</v>
      </c>
      <c r="G6" s="85">
        <v>100</v>
      </c>
      <c r="H6" s="85">
        <v>100</v>
      </c>
      <c r="I6" s="85">
        <v>100</v>
      </c>
      <c r="J6" s="85">
        <v>100</v>
      </c>
      <c r="K6" s="85">
        <v>100</v>
      </c>
      <c r="L6" s="85">
        <v>100</v>
      </c>
      <c r="M6" s="85">
        <v>100</v>
      </c>
      <c r="N6" s="86"/>
      <c r="O6" s="85">
        <v>100</v>
      </c>
    </row>
    <row r="7" spans="1:15" ht="19.5" customHeight="1" x14ac:dyDescent="0.15">
      <c r="A7" s="67">
        <v>2</v>
      </c>
      <c r="C7" s="190" t="str">
        <f>VLOOKUP($A7,$B$76:$Q$105,C$74,FALSE)</f>
        <v>子ども家庭支援センターすこやか（国領駅南側）</v>
      </c>
      <c r="D7" s="74">
        <f>VLOOKUP($A7,$B$76:$Q$105,D$74,FALSE)</f>
        <v>280</v>
      </c>
      <c r="E7" s="75">
        <f t="shared" ref="E7:O13" si="1">VLOOKUP($A7,$B$76:$Q$105,E$74,FALSE)</f>
        <v>7</v>
      </c>
      <c r="F7" s="76">
        <f t="shared" si="1"/>
        <v>14</v>
      </c>
      <c r="G7" s="76">
        <f t="shared" si="1"/>
        <v>37</v>
      </c>
      <c r="H7" s="76">
        <f t="shared" si="1"/>
        <v>62</v>
      </c>
      <c r="I7" s="76">
        <f t="shared" si="1"/>
        <v>66</v>
      </c>
      <c r="J7" s="76">
        <f t="shared" si="1"/>
        <v>20</v>
      </c>
      <c r="K7" s="76">
        <f t="shared" si="1"/>
        <v>21</v>
      </c>
      <c r="L7" s="76">
        <f t="shared" si="1"/>
        <v>25</v>
      </c>
      <c r="M7" s="76">
        <f t="shared" si="1"/>
        <v>28</v>
      </c>
      <c r="O7" s="76">
        <f t="shared" si="1"/>
        <v>0</v>
      </c>
    </row>
    <row r="8" spans="1:15" ht="19.5" customHeight="1" x14ac:dyDescent="0.15">
      <c r="C8" s="191"/>
      <c r="D8" s="77">
        <f>D7/D$5*100</f>
        <v>54.158607350096709</v>
      </c>
      <c r="E8" s="78">
        <f t="shared" ref="E8:O8" si="2">E7/E$5*100</f>
        <v>70</v>
      </c>
      <c r="F8" s="79">
        <f t="shared" si="2"/>
        <v>53.846153846153847</v>
      </c>
      <c r="G8" s="79">
        <f t="shared" si="2"/>
        <v>64.912280701754383</v>
      </c>
      <c r="H8" s="79">
        <f t="shared" si="2"/>
        <v>64.583333333333343</v>
      </c>
      <c r="I8" s="79">
        <f t="shared" si="2"/>
        <v>57.391304347826086</v>
      </c>
      <c r="J8" s="79">
        <f t="shared" si="2"/>
        <v>39.215686274509807</v>
      </c>
      <c r="K8" s="79">
        <f t="shared" si="2"/>
        <v>55.26315789473685</v>
      </c>
      <c r="L8" s="79">
        <f t="shared" si="2"/>
        <v>40.983606557377051</v>
      </c>
      <c r="M8" s="79">
        <f t="shared" si="2"/>
        <v>45.901639344262293</v>
      </c>
      <c r="O8" s="79">
        <f t="shared" si="2"/>
        <v>0</v>
      </c>
    </row>
    <row r="9" spans="1:15" ht="19.5" customHeight="1" x14ac:dyDescent="0.15">
      <c r="A9" s="67">
        <v>3</v>
      </c>
      <c r="C9" s="192" t="str">
        <f t="shared" ref="C9:D9" si="3">VLOOKUP($A9,$B$76:$Q$105,C$74,FALSE)</f>
        <v>東京都多摩児童相談所</v>
      </c>
      <c r="D9" s="80">
        <f t="shared" si="3"/>
        <v>182</v>
      </c>
      <c r="E9" s="81">
        <f t="shared" si="1"/>
        <v>4</v>
      </c>
      <c r="F9" s="82">
        <f t="shared" si="1"/>
        <v>13</v>
      </c>
      <c r="G9" s="82">
        <f t="shared" si="1"/>
        <v>24</v>
      </c>
      <c r="H9" s="82">
        <f t="shared" si="1"/>
        <v>35</v>
      </c>
      <c r="I9" s="82">
        <f t="shared" si="1"/>
        <v>41</v>
      </c>
      <c r="J9" s="82">
        <f t="shared" si="1"/>
        <v>14</v>
      </c>
      <c r="K9" s="82">
        <f t="shared" si="1"/>
        <v>10</v>
      </c>
      <c r="L9" s="82">
        <f t="shared" si="1"/>
        <v>18</v>
      </c>
      <c r="M9" s="82">
        <f t="shared" si="1"/>
        <v>23</v>
      </c>
      <c r="O9" s="82">
        <f t="shared" si="1"/>
        <v>0</v>
      </c>
    </row>
    <row r="10" spans="1:15" ht="19.5" customHeight="1" x14ac:dyDescent="0.15">
      <c r="C10" s="191"/>
      <c r="D10" s="77">
        <f t="shared" ref="D10:M10" si="4">D9/D$5*100</f>
        <v>35.20309477756286</v>
      </c>
      <c r="E10" s="78">
        <f t="shared" si="4"/>
        <v>40</v>
      </c>
      <c r="F10" s="79">
        <f t="shared" si="4"/>
        <v>50</v>
      </c>
      <c r="G10" s="79">
        <f t="shared" si="4"/>
        <v>42.105263157894733</v>
      </c>
      <c r="H10" s="79">
        <f t="shared" si="4"/>
        <v>36.458333333333329</v>
      </c>
      <c r="I10" s="79">
        <f t="shared" si="4"/>
        <v>35.652173913043477</v>
      </c>
      <c r="J10" s="79">
        <f t="shared" si="4"/>
        <v>27.450980392156865</v>
      </c>
      <c r="K10" s="79">
        <f t="shared" si="4"/>
        <v>26.315789473684209</v>
      </c>
      <c r="L10" s="79">
        <f t="shared" si="4"/>
        <v>29.508196721311474</v>
      </c>
      <c r="M10" s="79">
        <f t="shared" si="4"/>
        <v>37.704918032786885</v>
      </c>
      <c r="O10" s="79">
        <f t="shared" ref="O10" si="5">O9/O$5*100</f>
        <v>0</v>
      </c>
    </row>
    <row r="11" spans="1:15" ht="19.5" customHeight="1" x14ac:dyDescent="0.15">
      <c r="A11" s="67">
        <v>4</v>
      </c>
      <c r="C11" s="192" t="str">
        <f t="shared" ref="C11:D13" si="6">VLOOKUP($A11,$B$76:$Q$105,C$74,FALSE)</f>
        <v>調布警察署</v>
      </c>
      <c r="D11" s="80">
        <f t="shared" si="6"/>
        <v>340</v>
      </c>
      <c r="E11" s="81">
        <f t="shared" si="1"/>
        <v>4</v>
      </c>
      <c r="F11" s="82">
        <f t="shared" si="1"/>
        <v>20</v>
      </c>
      <c r="G11" s="82">
        <f t="shared" si="1"/>
        <v>36</v>
      </c>
      <c r="H11" s="82">
        <f t="shared" si="1"/>
        <v>62</v>
      </c>
      <c r="I11" s="82">
        <f t="shared" si="1"/>
        <v>73</v>
      </c>
      <c r="J11" s="82">
        <f t="shared" si="1"/>
        <v>38</v>
      </c>
      <c r="K11" s="82">
        <f t="shared" si="1"/>
        <v>24</v>
      </c>
      <c r="L11" s="82">
        <f t="shared" si="1"/>
        <v>42</v>
      </c>
      <c r="M11" s="82">
        <f t="shared" si="1"/>
        <v>39</v>
      </c>
      <c r="O11" s="82">
        <f t="shared" si="1"/>
        <v>2</v>
      </c>
    </row>
    <row r="12" spans="1:15" ht="19.5" customHeight="1" x14ac:dyDescent="0.15">
      <c r="C12" s="191"/>
      <c r="D12" s="77">
        <f t="shared" ref="D12:M12" si="7">D11/D$5*100</f>
        <v>65.764023210831724</v>
      </c>
      <c r="E12" s="78">
        <f t="shared" si="7"/>
        <v>40</v>
      </c>
      <c r="F12" s="79">
        <f t="shared" si="7"/>
        <v>76.923076923076934</v>
      </c>
      <c r="G12" s="79">
        <f t="shared" si="7"/>
        <v>63.157894736842103</v>
      </c>
      <c r="H12" s="79">
        <f t="shared" si="7"/>
        <v>64.583333333333343</v>
      </c>
      <c r="I12" s="79">
        <f t="shared" si="7"/>
        <v>63.478260869565219</v>
      </c>
      <c r="J12" s="79">
        <f t="shared" si="7"/>
        <v>74.509803921568633</v>
      </c>
      <c r="K12" s="79">
        <f t="shared" si="7"/>
        <v>63.157894736842103</v>
      </c>
      <c r="L12" s="79">
        <f t="shared" si="7"/>
        <v>68.852459016393439</v>
      </c>
      <c r="M12" s="79">
        <f t="shared" si="7"/>
        <v>63.934426229508205</v>
      </c>
      <c r="O12" s="179">
        <f t="shared" ref="O12:O14" si="8">O11/O$5*100</f>
        <v>100</v>
      </c>
    </row>
    <row r="13" spans="1:15" ht="19.5" customHeight="1" x14ac:dyDescent="0.15">
      <c r="A13" s="67">
        <v>5</v>
      </c>
      <c r="C13" s="186" t="s">
        <v>129</v>
      </c>
      <c r="D13" s="80">
        <f t="shared" si="6"/>
        <v>22</v>
      </c>
      <c r="E13" s="81">
        <f t="shared" si="1"/>
        <v>0</v>
      </c>
      <c r="F13" s="82">
        <f t="shared" si="1"/>
        <v>1</v>
      </c>
      <c r="G13" s="82">
        <f t="shared" si="1"/>
        <v>1</v>
      </c>
      <c r="H13" s="82">
        <f t="shared" si="1"/>
        <v>2</v>
      </c>
      <c r="I13" s="82">
        <f t="shared" si="1"/>
        <v>4</v>
      </c>
      <c r="J13" s="82">
        <f t="shared" si="1"/>
        <v>4</v>
      </c>
      <c r="K13" s="82">
        <f t="shared" si="1"/>
        <v>2</v>
      </c>
      <c r="L13" s="82">
        <f t="shared" si="1"/>
        <v>2</v>
      </c>
      <c r="M13" s="82">
        <f t="shared" si="1"/>
        <v>6</v>
      </c>
      <c r="O13" s="82">
        <f t="shared" si="1"/>
        <v>0</v>
      </c>
    </row>
    <row r="14" spans="1:15" ht="19.5" customHeight="1" x14ac:dyDescent="0.15">
      <c r="C14" s="186"/>
      <c r="D14" s="77">
        <f t="shared" ref="D14" si="9">D13/D$5*100</f>
        <v>4.2553191489361701</v>
      </c>
      <c r="E14" s="78">
        <f t="shared" ref="E14" si="10">E13/E$5*100</f>
        <v>0</v>
      </c>
      <c r="F14" s="79">
        <f t="shared" ref="F14" si="11">F13/F$5*100</f>
        <v>3.8461538461538463</v>
      </c>
      <c r="G14" s="79">
        <f t="shared" ref="G14" si="12">G13/G$5*100</f>
        <v>1.7543859649122806</v>
      </c>
      <c r="H14" s="79">
        <f t="shared" ref="H14" si="13">H13/H$5*100</f>
        <v>2.083333333333333</v>
      </c>
      <c r="I14" s="79">
        <f t="shared" ref="I14" si="14">I13/I$5*100</f>
        <v>3.4782608695652173</v>
      </c>
      <c r="J14" s="79">
        <f t="shared" ref="J14" si="15">J13/J$5*100</f>
        <v>7.8431372549019605</v>
      </c>
      <c r="K14" s="79">
        <f t="shared" ref="K14" si="16">K13/K$5*100</f>
        <v>5.2631578947368416</v>
      </c>
      <c r="L14" s="79">
        <f t="shared" ref="L14" si="17">L13/L$5*100</f>
        <v>3.278688524590164</v>
      </c>
      <c r="M14" s="79">
        <f t="shared" ref="M14" si="18">M13/M$5*100</f>
        <v>9.8360655737704921</v>
      </c>
      <c r="O14" s="79">
        <f t="shared" si="8"/>
        <v>0</v>
      </c>
    </row>
    <row r="15" spans="1:15" ht="19.5" customHeight="1" thickBot="1" x14ac:dyDescent="0.2">
      <c r="C15" s="89"/>
      <c r="D15" s="89"/>
      <c r="E15" s="89"/>
      <c r="F15" s="90"/>
      <c r="G15" s="91"/>
      <c r="H15" s="92"/>
      <c r="I15" s="92"/>
      <c r="J15" s="92"/>
      <c r="K15" s="92"/>
      <c r="L15" s="92"/>
      <c r="M15" s="93" t="s">
        <v>22</v>
      </c>
    </row>
    <row r="16" spans="1:15" ht="19.5" customHeight="1" thickBot="1" x14ac:dyDescent="0.2">
      <c r="C16" s="89"/>
      <c r="D16" s="89"/>
      <c r="E16" s="89"/>
      <c r="F16" s="90"/>
      <c r="G16" s="94" t="s">
        <v>23</v>
      </c>
      <c r="H16" s="95"/>
      <c r="I16" s="90"/>
      <c r="J16" s="90"/>
      <c r="K16" s="90"/>
      <c r="L16" s="94" t="s">
        <v>24</v>
      </c>
      <c r="M16" s="96"/>
    </row>
    <row r="70" spans="2:21" s="138" customFormat="1" ht="14.25" x14ac:dyDescent="0.15">
      <c r="C70" s="138" t="s">
        <v>213</v>
      </c>
      <c r="D70" s="176">
        <f>MAX(D7,D9,D11)</f>
        <v>340</v>
      </c>
      <c r="E70" s="176">
        <f t="shared" ref="E70:M70" si="19">MAX(E7,E9,E11)</f>
        <v>7</v>
      </c>
      <c r="F70" s="176">
        <f t="shared" si="19"/>
        <v>20</v>
      </c>
      <c r="G70" s="176">
        <f t="shared" si="19"/>
        <v>37</v>
      </c>
      <c r="H70" s="176">
        <f t="shared" si="19"/>
        <v>62</v>
      </c>
      <c r="I70" s="176">
        <f t="shared" si="19"/>
        <v>73</v>
      </c>
      <c r="J70" s="176">
        <f t="shared" si="19"/>
        <v>38</v>
      </c>
      <c r="K70" s="176">
        <f t="shared" si="19"/>
        <v>24</v>
      </c>
      <c r="L70" s="176">
        <f t="shared" si="19"/>
        <v>42</v>
      </c>
      <c r="M70" s="176">
        <f t="shared" si="19"/>
        <v>39</v>
      </c>
      <c r="N70" s="176">
        <v>1</v>
      </c>
      <c r="O70" s="176">
        <f t="shared" ref="O70" si="20">MAX(O7,O9,O11)</f>
        <v>2</v>
      </c>
      <c r="P70" s="176" t="e">
        <f>MAX(P7,P9,P11,P13,#REF!,P15,P17,P19,P23,P25,P27,P29,P31,P33,P35,P37,P39,P41,P43,P45,P47,P49,P51,P53,P55,P57)</f>
        <v>#REF!</v>
      </c>
      <c r="Q70" s="176" t="e">
        <f>MAX(Q7,Q9,Q11,Q13,#REF!,Q15,Q17,Q19,Q23,Q25,Q27,Q29,Q31,Q33,Q35,Q37,Q39,Q41,Q43,Q45,Q47,Q49,Q51,Q53,Q55,Q57)</f>
        <v>#REF!</v>
      </c>
      <c r="R70" s="176" t="e">
        <f>MAX(R7,R9,R11,R13,#REF!,R15,R17,R19,R23,R25,R27,R29,R31,R33,R35,R37,R39,R41,R43,R45,R47,R49,R51,R53,R55,R57)</f>
        <v>#REF!</v>
      </c>
      <c r="S70" s="176" t="e">
        <f>MAX(S7,S9,S11,S13,#REF!,S15,S17,S19,S23,S25,S27,S29,S31,S33,S35,S37,S39,S41,S43,S45,S47,S49,S51,S53,S55,S57)</f>
        <v>#REF!</v>
      </c>
      <c r="T70" s="176" t="e">
        <f>MAX(T7,T9,T11,T13,#REF!,T15,T17,T19,T23,T25,T27,T29,T31,T33,T35,T37,T39,T41,T43,T45,T47,T49,T51,T53,T55,T57)</f>
        <v>#REF!</v>
      </c>
      <c r="U70" s="176" t="e">
        <f>MAX(U7,U9,U11,U13,#REF!,U15,U17,U19,U23,U25,U27,U29,U31,U33,U35,U37,U39,U41,U43,U45,U47,U49,U51,U53,U55,U57)</f>
        <v>#REF!</v>
      </c>
    </row>
    <row r="71" spans="2:21" s="138" customFormat="1" ht="14.25" x14ac:dyDescent="0.15">
      <c r="C71" s="138" t="s">
        <v>214</v>
      </c>
      <c r="D71" s="176">
        <f>MAX(D8,D10,D12)</f>
        <v>65.764023210831724</v>
      </c>
      <c r="E71" s="176">
        <f t="shared" ref="E71:M71" si="21">MAX(E8,E10,E12)</f>
        <v>70</v>
      </c>
      <c r="F71" s="176">
        <f t="shared" si="21"/>
        <v>76.923076923076934</v>
      </c>
      <c r="G71" s="176">
        <f t="shared" si="21"/>
        <v>64.912280701754383</v>
      </c>
      <c r="H71" s="176">
        <f t="shared" si="21"/>
        <v>64.583333333333343</v>
      </c>
      <c r="I71" s="176">
        <f t="shared" si="21"/>
        <v>63.478260869565219</v>
      </c>
      <c r="J71" s="176">
        <f t="shared" si="21"/>
        <v>74.509803921568633</v>
      </c>
      <c r="K71" s="176">
        <f t="shared" si="21"/>
        <v>63.157894736842103</v>
      </c>
      <c r="L71" s="176">
        <f t="shared" si="21"/>
        <v>68.852459016393439</v>
      </c>
      <c r="M71" s="176">
        <f t="shared" si="21"/>
        <v>63.934426229508205</v>
      </c>
      <c r="N71" s="176">
        <v>1</v>
      </c>
      <c r="O71" s="176">
        <f t="shared" ref="O71" si="22">MAX(O8,O10,O12)</f>
        <v>100</v>
      </c>
      <c r="P71" s="176">
        <f t="shared" ref="P71:U71" si="23">MAX(P31,P33,P35,P37,P39,P41,P43,P45,P47,P49,P51,P53,P55,P57)</f>
        <v>0</v>
      </c>
      <c r="Q71" s="176">
        <f t="shared" si="23"/>
        <v>0</v>
      </c>
      <c r="R71" s="176">
        <f t="shared" si="23"/>
        <v>0</v>
      </c>
      <c r="S71" s="176">
        <f t="shared" si="23"/>
        <v>0</v>
      </c>
      <c r="T71" s="176">
        <f t="shared" si="23"/>
        <v>0</v>
      </c>
      <c r="U71" s="176">
        <f t="shared" si="23"/>
        <v>0</v>
      </c>
    </row>
    <row r="72" spans="2:21" s="138" customFormat="1" ht="14.25" x14ac:dyDescent="0.15">
      <c r="C72" s="138" t="s">
        <v>215</v>
      </c>
      <c r="D72" s="176">
        <f>LARGE(_xlfn.VSTACK(D7,D9,D11),2)</f>
        <v>280</v>
      </c>
      <c r="E72" s="176">
        <f t="shared" ref="E72:M72" si="24">LARGE(_xlfn.VSTACK(E7,E9,E11),2)</f>
        <v>4</v>
      </c>
      <c r="F72" s="176">
        <f t="shared" si="24"/>
        <v>14</v>
      </c>
      <c r="G72" s="176">
        <f t="shared" si="24"/>
        <v>36</v>
      </c>
      <c r="H72" s="176">
        <f t="shared" si="24"/>
        <v>62</v>
      </c>
      <c r="I72" s="176">
        <f t="shared" si="24"/>
        <v>66</v>
      </c>
      <c r="J72" s="176">
        <f t="shared" si="24"/>
        <v>20</v>
      </c>
      <c r="K72" s="176">
        <f t="shared" si="24"/>
        <v>21</v>
      </c>
      <c r="L72" s="176">
        <f t="shared" si="24"/>
        <v>25</v>
      </c>
      <c r="M72" s="176">
        <f t="shared" si="24"/>
        <v>28</v>
      </c>
      <c r="N72" s="176">
        <v>1</v>
      </c>
      <c r="O72" s="176">
        <f t="shared" ref="O72" si="25">LARGE(_xlfn.VSTACK(O7,O9,O11),2)</f>
        <v>0</v>
      </c>
      <c r="P72" s="176" t="e">
        <f t="shared" ref="P72:U73" si="26">LARGE(_xlfn.VSTACK(P30,P32,P34,P36,P38,P40,P42,P44,P46,P48,P50,P52,P54,P56),2)</f>
        <v>#NUM!</v>
      </c>
      <c r="Q72" s="176" t="e">
        <f t="shared" si="26"/>
        <v>#NUM!</v>
      </c>
      <c r="R72" s="176" t="e">
        <f t="shared" si="26"/>
        <v>#NUM!</v>
      </c>
      <c r="S72" s="176" t="e">
        <f t="shared" si="26"/>
        <v>#NUM!</v>
      </c>
      <c r="T72" s="176" t="e">
        <f t="shared" si="26"/>
        <v>#NUM!</v>
      </c>
      <c r="U72" s="176" t="e">
        <f t="shared" si="26"/>
        <v>#NUM!</v>
      </c>
    </row>
    <row r="73" spans="2:21" s="138" customFormat="1" ht="14.25" x14ac:dyDescent="0.15">
      <c r="C73" s="138" t="s">
        <v>214</v>
      </c>
      <c r="D73" s="176">
        <f>LARGE(_xlfn.VSTACK(D8,D10,D12),2)</f>
        <v>54.158607350096709</v>
      </c>
      <c r="E73" s="176">
        <f t="shared" ref="E73:M73" si="27">LARGE(_xlfn.VSTACK(E8,E10,E12),2)</f>
        <v>40</v>
      </c>
      <c r="F73" s="176">
        <f t="shared" si="27"/>
        <v>53.846153846153847</v>
      </c>
      <c r="G73" s="176">
        <f t="shared" si="27"/>
        <v>63.157894736842103</v>
      </c>
      <c r="H73" s="176">
        <f t="shared" si="27"/>
        <v>64.583333333333343</v>
      </c>
      <c r="I73" s="176">
        <f t="shared" si="27"/>
        <v>57.391304347826086</v>
      </c>
      <c r="J73" s="176">
        <f t="shared" si="27"/>
        <v>39.215686274509807</v>
      </c>
      <c r="K73" s="176">
        <f t="shared" si="27"/>
        <v>55.26315789473685</v>
      </c>
      <c r="L73" s="176">
        <f t="shared" si="27"/>
        <v>40.983606557377051</v>
      </c>
      <c r="M73" s="176">
        <f t="shared" si="27"/>
        <v>45.901639344262293</v>
      </c>
      <c r="N73" s="176">
        <v>1</v>
      </c>
      <c r="O73" s="176">
        <f t="shared" ref="O73" si="28">LARGE(_xlfn.VSTACK(O8,O10,O12),2)</f>
        <v>0</v>
      </c>
      <c r="P73" s="176" t="e">
        <f t="shared" si="26"/>
        <v>#NUM!</v>
      </c>
      <c r="Q73" s="176" t="e">
        <f t="shared" si="26"/>
        <v>#NUM!</v>
      </c>
      <c r="R73" s="176" t="e">
        <f t="shared" si="26"/>
        <v>#NUM!</v>
      </c>
      <c r="S73" s="176" t="e">
        <f t="shared" si="26"/>
        <v>#NUM!</v>
      </c>
      <c r="T73" s="176" t="e">
        <f t="shared" si="26"/>
        <v>#NUM!</v>
      </c>
      <c r="U73" s="176" t="e">
        <f t="shared" si="26"/>
        <v>#NUM!</v>
      </c>
    </row>
    <row r="74" spans="2:21" s="138" customFormat="1" ht="14.25" x14ac:dyDescent="0.15">
      <c r="C74" s="138">
        <v>2</v>
      </c>
      <c r="D74" s="138">
        <v>3</v>
      </c>
      <c r="E74" s="138">
        <v>4</v>
      </c>
      <c r="F74" s="138">
        <v>5</v>
      </c>
      <c r="G74" s="138">
        <v>6</v>
      </c>
      <c r="H74" s="138">
        <v>7</v>
      </c>
      <c r="I74" s="138">
        <v>8</v>
      </c>
      <c r="J74" s="138">
        <v>9</v>
      </c>
      <c r="K74" s="138">
        <v>10</v>
      </c>
      <c r="L74" s="138">
        <v>11</v>
      </c>
      <c r="M74" s="138">
        <v>12</v>
      </c>
      <c r="N74" s="176">
        <v>1</v>
      </c>
      <c r="O74" s="138">
        <v>14</v>
      </c>
      <c r="P74" s="138">
        <v>15</v>
      </c>
      <c r="Q74" s="138">
        <v>16</v>
      </c>
      <c r="R74" s="138">
        <v>17</v>
      </c>
      <c r="S74" s="138">
        <v>18</v>
      </c>
    </row>
    <row r="75" spans="2:21" s="177" customFormat="1" ht="14.25" x14ac:dyDescent="0.15">
      <c r="D75" s="177" t="s">
        <v>216</v>
      </c>
      <c r="E75" s="177" t="s">
        <v>8</v>
      </c>
      <c r="F75" s="177" t="s">
        <v>9</v>
      </c>
      <c r="G75" s="177" t="s">
        <v>10</v>
      </c>
      <c r="H75" s="177" t="s">
        <v>11</v>
      </c>
      <c r="I75" s="177" t="s">
        <v>12</v>
      </c>
      <c r="J75" s="177" t="s">
        <v>13</v>
      </c>
      <c r="K75" s="177" t="s">
        <v>14</v>
      </c>
      <c r="L75" s="177" t="s">
        <v>15</v>
      </c>
      <c r="M75" s="177" t="s">
        <v>16</v>
      </c>
      <c r="O75" s="177" t="s">
        <v>217</v>
      </c>
    </row>
    <row r="76" spans="2:21" ht="19.5" customHeight="1" x14ac:dyDescent="0.15">
      <c r="B76" s="67">
        <v>1</v>
      </c>
      <c r="C76" s="67" t="s">
        <v>218</v>
      </c>
      <c r="D76" s="67">
        <v>517</v>
      </c>
      <c r="E76" s="67">
        <v>10</v>
      </c>
      <c r="F76" s="67">
        <v>26</v>
      </c>
      <c r="G76" s="67">
        <v>57</v>
      </c>
      <c r="H76" s="67">
        <v>96</v>
      </c>
      <c r="I76" s="67">
        <v>115</v>
      </c>
      <c r="J76" s="67">
        <v>51</v>
      </c>
      <c r="K76" s="67">
        <v>38</v>
      </c>
      <c r="L76" s="67">
        <v>61</v>
      </c>
      <c r="M76" s="67">
        <v>61</v>
      </c>
      <c r="O76" s="67">
        <v>2</v>
      </c>
    </row>
    <row r="77" spans="2:21" ht="19.5" customHeight="1" x14ac:dyDescent="0.15">
      <c r="B77" s="67">
        <v>2</v>
      </c>
      <c r="C77" s="67" t="s">
        <v>29</v>
      </c>
      <c r="D77" s="67">
        <v>280</v>
      </c>
      <c r="E77" s="67">
        <v>7</v>
      </c>
      <c r="F77" s="67">
        <v>14</v>
      </c>
      <c r="G77" s="67">
        <v>37</v>
      </c>
      <c r="H77" s="67">
        <v>62</v>
      </c>
      <c r="I77" s="67">
        <v>66</v>
      </c>
      <c r="J77" s="67">
        <v>20</v>
      </c>
      <c r="K77" s="67">
        <v>21</v>
      </c>
      <c r="L77" s="67">
        <v>25</v>
      </c>
      <c r="M77" s="67">
        <v>28</v>
      </c>
      <c r="O77" s="67">
        <v>0</v>
      </c>
    </row>
    <row r="78" spans="2:21" ht="19.5" customHeight="1" x14ac:dyDescent="0.15">
      <c r="B78" s="67">
        <v>3</v>
      </c>
      <c r="C78" s="67" t="s">
        <v>30</v>
      </c>
      <c r="D78" s="67">
        <v>182</v>
      </c>
      <c r="E78" s="67">
        <v>4</v>
      </c>
      <c r="F78" s="67">
        <v>13</v>
      </c>
      <c r="G78" s="67">
        <v>24</v>
      </c>
      <c r="H78" s="67">
        <v>35</v>
      </c>
      <c r="I78" s="67">
        <v>41</v>
      </c>
      <c r="J78" s="67">
        <v>14</v>
      </c>
      <c r="K78" s="67">
        <v>10</v>
      </c>
      <c r="L78" s="67">
        <v>18</v>
      </c>
      <c r="M78" s="67">
        <v>23</v>
      </c>
      <c r="O78" s="67">
        <v>0</v>
      </c>
    </row>
    <row r="79" spans="2:21" ht="19.5" customHeight="1" x14ac:dyDescent="0.15">
      <c r="B79" s="67">
        <v>4</v>
      </c>
      <c r="C79" s="67" t="s">
        <v>28</v>
      </c>
      <c r="D79" s="67">
        <v>340</v>
      </c>
      <c r="E79" s="67">
        <v>4</v>
      </c>
      <c r="F79" s="67">
        <v>20</v>
      </c>
      <c r="G79" s="67">
        <v>36</v>
      </c>
      <c r="H79" s="67">
        <v>62</v>
      </c>
      <c r="I79" s="67">
        <v>73</v>
      </c>
      <c r="J79" s="67">
        <v>38</v>
      </c>
      <c r="K79" s="67">
        <v>24</v>
      </c>
      <c r="L79" s="67">
        <v>42</v>
      </c>
      <c r="M79" s="67">
        <v>39</v>
      </c>
      <c r="O79" s="67">
        <v>2</v>
      </c>
    </row>
    <row r="80" spans="2:21" ht="19.5" customHeight="1" x14ac:dyDescent="0.15">
      <c r="B80" s="67">
        <v>5</v>
      </c>
      <c r="C80" s="67" t="s">
        <v>217</v>
      </c>
      <c r="D80" s="67">
        <v>22</v>
      </c>
      <c r="E80" s="67">
        <v>0</v>
      </c>
      <c r="F80" s="67">
        <v>1</v>
      </c>
      <c r="G80" s="67">
        <v>1</v>
      </c>
      <c r="H80" s="67">
        <v>2</v>
      </c>
      <c r="I80" s="67">
        <v>4</v>
      </c>
      <c r="J80" s="67">
        <v>4</v>
      </c>
      <c r="K80" s="67">
        <v>2</v>
      </c>
      <c r="L80" s="67">
        <v>2</v>
      </c>
      <c r="M80" s="67">
        <v>6</v>
      </c>
      <c r="O80" s="67">
        <v>0</v>
      </c>
    </row>
    <row r="81" spans="2:2" ht="19.5" customHeight="1" x14ac:dyDescent="0.15">
      <c r="B81" s="67">
        <v>6</v>
      </c>
    </row>
    <row r="82" spans="2:2" ht="19.5" customHeight="1" x14ac:dyDescent="0.15">
      <c r="B82" s="67">
        <v>7</v>
      </c>
    </row>
    <row r="83" spans="2:2" ht="19.5" customHeight="1" x14ac:dyDescent="0.15">
      <c r="B83" s="67">
        <v>8</v>
      </c>
    </row>
  </sheetData>
  <mergeCells count="5">
    <mergeCell ref="C5:C6"/>
    <mergeCell ref="C7:C8"/>
    <mergeCell ref="C9:C10"/>
    <mergeCell ref="C11:C12"/>
    <mergeCell ref="C13:C14"/>
  </mergeCells>
  <phoneticPr fontId="8"/>
  <conditionalFormatting sqref="D7:M12">
    <cfRule type="cellIs" dxfId="35" priority="3" operator="equal">
      <formula>D$73</formula>
    </cfRule>
    <cfRule type="cellIs" dxfId="34" priority="4" operator="equal">
      <formula>D$72</formula>
    </cfRule>
  </conditionalFormatting>
  <conditionalFormatting sqref="D7:O12">
    <cfRule type="cellIs" dxfId="33" priority="1" operator="equal">
      <formula>D$71</formula>
    </cfRule>
    <cfRule type="cellIs" dxfId="32" priority="2" operator="equal">
      <formula>D$70</formula>
    </cfRule>
  </conditionalFormatting>
  <pageMargins left="0.7" right="0.7" top="0.75" bottom="0.75" header="0.3" footer="0.3"/>
  <ignoredErrors>
    <ignoredError sqref="D8:M14"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1:P7"/>
  <sheetViews>
    <sheetView zoomScaleNormal="100" zoomScaleSheetLayoutView="100" workbookViewId="0">
      <selection activeCell="O14" sqref="O14"/>
    </sheetView>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1" spans="3:16" ht="19.899999999999999" customHeight="1" x14ac:dyDescent="0.15">
      <c r="C1" s="1"/>
      <c r="M1" s="21"/>
      <c r="N1" s="21"/>
      <c r="O1" s="21"/>
      <c r="P1" s="21"/>
    </row>
    <row r="2" spans="3:16" ht="19.899999999999999" customHeight="1" x14ac:dyDescent="0.15">
      <c r="M2" s="21" t="s">
        <v>158</v>
      </c>
      <c r="N2" s="21"/>
      <c r="O2" s="21"/>
      <c r="P2" s="21"/>
    </row>
    <row r="3" spans="3:16" ht="19.899999999999999" customHeight="1" x14ac:dyDescent="0.15">
      <c r="M3" s="21" t="s">
        <v>140</v>
      </c>
      <c r="N3" s="21"/>
      <c r="O3" s="21"/>
      <c r="P3" s="21"/>
    </row>
    <row r="4" spans="3:16" ht="19.899999999999999" customHeight="1" x14ac:dyDescent="0.15">
      <c r="M4" s="3" t="s">
        <v>40</v>
      </c>
      <c r="N4" s="4" t="s">
        <v>46</v>
      </c>
      <c r="O4" s="5">
        <v>416</v>
      </c>
      <c r="P4" s="6">
        <f>O4/O$7*100</f>
        <v>30.364963503649633</v>
      </c>
    </row>
    <row r="5" spans="3:16" ht="19.899999999999999" customHeight="1" x14ac:dyDescent="0.15">
      <c r="M5" s="3" t="s">
        <v>0</v>
      </c>
      <c r="N5" s="4" t="s">
        <v>47</v>
      </c>
      <c r="O5" s="5">
        <v>898</v>
      </c>
      <c r="P5" s="6">
        <f t="shared" ref="P5:P7" si="0">O5/O$7*100</f>
        <v>65.547445255474457</v>
      </c>
    </row>
    <row r="6" spans="3:16" ht="19.899999999999999" customHeight="1" x14ac:dyDescent="0.15">
      <c r="M6" s="3" t="s">
        <v>1</v>
      </c>
      <c r="N6" s="4" t="s">
        <v>21</v>
      </c>
      <c r="O6" s="5">
        <v>56</v>
      </c>
      <c r="P6" s="6">
        <f t="shared" si="0"/>
        <v>4.0875912408759127</v>
      </c>
    </row>
    <row r="7" spans="3:16" ht="19.899999999999999" customHeight="1" x14ac:dyDescent="0.15">
      <c r="M7" s="7"/>
      <c r="N7" s="8" t="s">
        <v>4</v>
      </c>
      <c r="O7" s="5">
        <v>1370</v>
      </c>
      <c r="P7" s="6">
        <f t="shared" si="0"/>
        <v>100</v>
      </c>
    </row>
  </sheetData>
  <phoneticPr fontId="8"/>
  <pageMargins left="0" right="0" top="0.39370078740157483" bottom="0"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15"/>
  <sheetViews>
    <sheetView view="pageBreakPreview" zoomScaleNormal="100" zoomScaleSheetLayoutView="100" workbookViewId="0">
      <selection activeCell="W15" sqref="W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9"/>
      <c r="C1" s="1"/>
    </row>
    <row r="2" spans="1:27" ht="19.899999999999999" customHeight="1" x14ac:dyDescent="0.15">
      <c r="Q2" s="2" t="s">
        <v>136</v>
      </c>
    </row>
    <row r="3" spans="1:27" ht="19.899999999999999" customHeight="1" x14ac:dyDescent="0.15">
      <c r="Q3" s="2" t="s">
        <v>139</v>
      </c>
    </row>
    <row r="4" spans="1:27" ht="19.899999999999999" customHeight="1" x14ac:dyDescent="0.15">
      <c r="Q4" s="10"/>
      <c r="R4" s="11"/>
      <c r="S4" s="12" t="s">
        <v>5</v>
      </c>
      <c r="T4" s="13">
        <v>1</v>
      </c>
      <c r="U4" s="13">
        <v>1</v>
      </c>
      <c r="V4" s="13">
        <v>1</v>
      </c>
    </row>
    <row r="5" spans="1:27" ht="19.899999999999999" customHeight="1" x14ac:dyDescent="0.15">
      <c r="Q5" s="10" t="s">
        <v>6</v>
      </c>
      <c r="R5" s="11" t="s">
        <v>4</v>
      </c>
      <c r="S5" s="10" t="s">
        <v>7</v>
      </c>
      <c r="T5" s="14" t="s">
        <v>46</v>
      </c>
      <c r="U5" s="14" t="s">
        <v>47</v>
      </c>
      <c r="V5" s="14" t="s">
        <v>21</v>
      </c>
    </row>
    <row r="6" spans="1:27" ht="19.899999999999999" customHeight="1" x14ac:dyDescent="0.15">
      <c r="Q6" s="15" t="s">
        <v>8</v>
      </c>
      <c r="R6" s="15">
        <v>30</v>
      </c>
      <c r="S6" s="16" t="str">
        <f t="shared" ref="S6:S15" si="0">Q6&amp;"(n="&amp;R6&amp;")"</f>
        <v>16～19歳(n=30)</v>
      </c>
      <c r="T6" s="17">
        <v>10</v>
      </c>
      <c r="U6" s="17">
        <v>90</v>
      </c>
      <c r="V6" s="17">
        <v>0</v>
      </c>
      <c r="W6" s="18"/>
      <c r="X6" s="18"/>
      <c r="Y6" s="18"/>
      <c r="Z6" s="18"/>
      <c r="AA6" s="18"/>
    </row>
    <row r="7" spans="1:27" ht="19.899999999999999" customHeight="1" x14ac:dyDescent="0.15">
      <c r="Q7" s="15" t="s">
        <v>9</v>
      </c>
      <c r="R7" s="15">
        <v>90</v>
      </c>
      <c r="S7" s="16" t="str">
        <f t="shared" si="0"/>
        <v>20～29歳(n=90)</v>
      </c>
      <c r="T7" s="17">
        <v>25.555555555555554</v>
      </c>
      <c r="U7" s="17">
        <v>72.222222222222214</v>
      </c>
      <c r="V7" s="17">
        <v>2.2222222222222223</v>
      </c>
      <c r="W7" s="18"/>
      <c r="X7" s="18"/>
      <c r="Y7" s="18"/>
      <c r="Z7" s="18"/>
      <c r="AA7" s="18"/>
    </row>
    <row r="8" spans="1:27" ht="19.899999999999999" customHeight="1" x14ac:dyDescent="0.15">
      <c r="Q8" s="15" t="s">
        <v>10</v>
      </c>
      <c r="R8" s="15">
        <v>165</v>
      </c>
      <c r="S8" s="16" t="str">
        <f t="shared" si="0"/>
        <v>30～39歳(n=165)</v>
      </c>
      <c r="T8" s="17">
        <v>20.606060606060606</v>
      </c>
      <c r="U8" s="17">
        <v>77.575757575757578</v>
      </c>
      <c r="V8" s="17">
        <v>1.8181818181818181</v>
      </c>
      <c r="W8" s="18"/>
      <c r="X8" s="18"/>
      <c r="Y8" s="18"/>
      <c r="Z8" s="18"/>
      <c r="AA8" s="18"/>
    </row>
    <row r="9" spans="1:27" ht="19.899999999999999" customHeight="1" x14ac:dyDescent="0.15">
      <c r="Q9" s="15" t="s">
        <v>11</v>
      </c>
      <c r="R9" s="15">
        <v>212</v>
      </c>
      <c r="S9" s="16" t="str">
        <f t="shared" si="0"/>
        <v>40～49歳(n=212)</v>
      </c>
      <c r="T9" s="17">
        <v>34.433962264150942</v>
      </c>
      <c r="U9" s="17">
        <v>65.094339622641513</v>
      </c>
      <c r="V9" s="17">
        <v>0.47169811320754718</v>
      </c>
      <c r="W9" s="18"/>
      <c r="X9" s="18"/>
      <c r="Y9" s="18"/>
      <c r="Z9" s="18"/>
      <c r="AA9" s="18"/>
    </row>
    <row r="10" spans="1:27" ht="19.899999999999999" customHeight="1" x14ac:dyDescent="0.15">
      <c r="Q10" s="15" t="s">
        <v>12</v>
      </c>
      <c r="R10" s="15">
        <v>270</v>
      </c>
      <c r="S10" s="16" t="str">
        <f t="shared" si="0"/>
        <v>50～59歳(n=270)</v>
      </c>
      <c r="T10" s="17">
        <v>34.814814814814817</v>
      </c>
      <c r="U10" s="17">
        <v>63.703703703703709</v>
      </c>
      <c r="V10" s="17">
        <v>1.4814814814814816</v>
      </c>
      <c r="W10" s="18"/>
      <c r="X10" s="18"/>
      <c r="Y10" s="18"/>
      <c r="Z10" s="18"/>
      <c r="AA10" s="18"/>
    </row>
    <row r="11" spans="1:27" ht="19.899999999999999" customHeight="1" x14ac:dyDescent="0.15">
      <c r="Q11" s="15" t="s">
        <v>13</v>
      </c>
      <c r="R11" s="15">
        <v>125</v>
      </c>
      <c r="S11" s="16" t="str">
        <f t="shared" si="0"/>
        <v>60～64歳(n=125)</v>
      </c>
      <c r="T11" s="17">
        <v>34.4</v>
      </c>
      <c r="U11" s="17">
        <v>64</v>
      </c>
      <c r="V11" s="17">
        <v>1.6</v>
      </c>
      <c r="W11" s="18"/>
      <c r="X11" s="18"/>
      <c r="Y11" s="18"/>
      <c r="Z11" s="18"/>
      <c r="AA11" s="18"/>
    </row>
    <row r="12" spans="1:27" ht="19.899999999999999" customHeight="1" x14ac:dyDescent="0.15">
      <c r="Q12" s="15" t="s">
        <v>14</v>
      </c>
      <c r="R12" s="15">
        <v>103</v>
      </c>
      <c r="S12" s="16" t="str">
        <f t="shared" si="0"/>
        <v>65～69歳(n=103)</v>
      </c>
      <c r="T12" s="17">
        <v>31.067961165048541</v>
      </c>
      <c r="U12" s="17">
        <v>66.019417475728162</v>
      </c>
      <c r="V12" s="17">
        <v>2.912621359223301</v>
      </c>
      <c r="W12" s="18"/>
      <c r="X12" s="18"/>
      <c r="Y12" s="18"/>
      <c r="Z12" s="18"/>
      <c r="AA12" s="18"/>
    </row>
    <row r="13" spans="1:27" ht="19.899999999999999" customHeight="1" x14ac:dyDescent="0.15">
      <c r="Q13" s="15" t="s">
        <v>15</v>
      </c>
      <c r="R13" s="15">
        <v>172</v>
      </c>
      <c r="S13" s="16" t="str">
        <f t="shared" si="0"/>
        <v>70～74歳(n=172)</v>
      </c>
      <c r="T13" s="17">
        <v>33.720930232558139</v>
      </c>
      <c r="U13" s="17">
        <v>58.720930232558146</v>
      </c>
      <c r="V13" s="17">
        <v>7.5581395348837201</v>
      </c>
      <c r="W13" s="18"/>
      <c r="X13" s="18"/>
      <c r="Y13" s="18"/>
      <c r="Z13" s="18"/>
      <c r="AA13" s="18"/>
    </row>
    <row r="14" spans="1:27" ht="19.899999999999999" customHeight="1" x14ac:dyDescent="0.15">
      <c r="Q14" s="15" t="s">
        <v>16</v>
      </c>
      <c r="R14" s="15">
        <v>193</v>
      </c>
      <c r="S14" s="16" t="str">
        <f t="shared" si="0"/>
        <v>75歳以上(n=193)</v>
      </c>
      <c r="T14" s="17">
        <v>27.979274611398964</v>
      </c>
      <c r="U14" s="17">
        <v>59.067357512953365</v>
      </c>
      <c r="V14" s="17">
        <v>12.953367875647666</v>
      </c>
      <c r="W14" s="18"/>
      <c r="X14" s="18"/>
      <c r="Y14" s="18"/>
      <c r="Z14" s="18"/>
      <c r="AA14" s="18"/>
    </row>
    <row r="15" spans="1:27" ht="19.899999999999999" customHeight="1" x14ac:dyDescent="0.15">
      <c r="Q15" s="15" t="s">
        <v>21</v>
      </c>
      <c r="R15" s="15">
        <v>10</v>
      </c>
      <c r="S15" s="16" t="str">
        <f t="shared" si="0"/>
        <v>（無効回答）(n=10)</v>
      </c>
      <c r="T15" s="17">
        <v>20</v>
      </c>
      <c r="U15" s="17">
        <v>50</v>
      </c>
      <c r="V15" s="17">
        <v>30</v>
      </c>
      <c r="W15" s="19"/>
      <c r="X15" s="19"/>
      <c r="Y15" s="19"/>
    </row>
  </sheetData>
  <phoneticPr fontId="8"/>
  <pageMargins left="0" right="0" top="0.39370078740157483" bottom="0" header="0.31496062992125984" footer="0.31496062992125984"/>
  <pageSetup paperSize="9" scale="7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Q3:V15"/>
  <sheetViews>
    <sheetView zoomScaleNormal="100" zoomScaleSheetLayoutView="100" workbookViewId="0">
      <selection activeCell="R6" sqref="R6"/>
    </sheetView>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23" width="9" style="2"/>
    <col min="24" max="24" width="11.75" style="2" bestFit="1" customWidth="1"/>
    <col min="25" max="16384" width="9" style="2"/>
  </cols>
  <sheetData>
    <row r="3" spans="17:22" ht="16.899999999999999" customHeight="1" x14ac:dyDescent="0.15">
      <c r="Q3" s="2" t="s">
        <v>125</v>
      </c>
    </row>
    <row r="4" spans="17:22" ht="16.899999999999999" customHeight="1" x14ac:dyDescent="0.15">
      <c r="Q4" s="3" t="s">
        <v>154</v>
      </c>
      <c r="R4" s="4" t="s">
        <v>28</v>
      </c>
      <c r="S4" s="5">
        <v>308</v>
      </c>
      <c r="T4" s="20">
        <f>S4/S$15*100</f>
        <v>74.038461538461547</v>
      </c>
      <c r="V4" s="27"/>
    </row>
    <row r="5" spans="17:22" ht="16.899999999999999" customHeight="1" x14ac:dyDescent="0.15">
      <c r="Q5" s="3" t="s">
        <v>153</v>
      </c>
      <c r="R5" s="31" t="s">
        <v>201</v>
      </c>
      <c r="S5" s="5">
        <v>210</v>
      </c>
      <c r="T5" s="20">
        <f t="shared" ref="T5:T15" si="0">S5/S$15*100</f>
        <v>50.480769230769226</v>
      </c>
    </row>
    <row r="6" spans="17:22" ht="16.899999999999999" customHeight="1" x14ac:dyDescent="0.15">
      <c r="Q6" s="3" t="s">
        <v>152</v>
      </c>
      <c r="R6" s="97" t="s">
        <v>159</v>
      </c>
      <c r="S6" s="5">
        <v>118</v>
      </c>
      <c r="T6" s="20">
        <f t="shared" si="0"/>
        <v>28.365384615384613</v>
      </c>
    </row>
    <row r="7" spans="17:22" ht="16.899999999999999" customHeight="1" x14ac:dyDescent="0.15">
      <c r="Q7" s="3" t="s">
        <v>162</v>
      </c>
      <c r="R7" s="4" t="s">
        <v>35</v>
      </c>
      <c r="S7" s="5">
        <v>92</v>
      </c>
      <c r="T7" s="20">
        <f t="shared" si="0"/>
        <v>22.115384615384613</v>
      </c>
    </row>
    <row r="8" spans="17:22" ht="16.899999999999999" customHeight="1" x14ac:dyDescent="0.15">
      <c r="Q8" s="3" t="s">
        <v>160</v>
      </c>
      <c r="R8" s="4" t="s">
        <v>33</v>
      </c>
      <c r="S8" s="5">
        <v>90</v>
      </c>
      <c r="T8" s="20">
        <f t="shared" si="0"/>
        <v>21.634615384615387</v>
      </c>
    </row>
    <row r="9" spans="17:22" ht="16.899999999999999" customHeight="1" x14ac:dyDescent="0.15">
      <c r="Q9" s="3" t="s">
        <v>161</v>
      </c>
      <c r="R9" s="4" t="s">
        <v>36</v>
      </c>
      <c r="S9" s="5">
        <v>70</v>
      </c>
      <c r="T9" s="20">
        <f t="shared" si="0"/>
        <v>16.826923076923077</v>
      </c>
    </row>
    <row r="10" spans="17:22" ht="16.899999999999999" customHeight="1" x14ac:dyDescent="0.15">
      <c r="Q10" s="3" t="s">
        <v>155</v>
      </c>
      <c r="R10" s="31" t="s">
        <v>34</v>
      </c>
      <c r="S10" s="5">
        <v>65</v>
      </c>
      <c r="T10" s="20">
        <f t="shared" si="0"/>
        <v>15.625</v>
      </c>
    </row>
    <row r="11" spans="17:22" ht="16.899999999999999" customHeight="1" x14ac:dyDescent="0.15">
      <c r="Q11" s="3" t="s">
        <v>156</v>
      </c>
      <c r="R11" s="31" t="s">
        <v>37</v>
      </c>
      <c r="S11" s="5">
        <v>46</v>
      </c>
      <c r="T11" s="20">
        <f t="shared" si="0"/>
        <v>11.057692307692307</v>
      </c>
    </row>
    <row r="12" spans="17:22" ht="16.899999999999999" customHeight="1" x14ac:dyDescent="0.15">
      <c r="Q12" s="3" t="s">
        <v>163</v>
      </c>
      <c r="R12" s="31" t="s">
        <v>38</v>
      </c>
      <c r="S12" s="5">
        <v>1</v>
      </c>
      <c r="T12" s="20">
        <f t="shared" si="0"/>
        <v>0.24038461538461539</v>
      </c>
    </row>
    <row r="13" spans="17:22" ht="16.899999999999999" customHeight="1" x14ac:dyDescent="0.15">
      <c r="Q13" s="3" t="s">
        <v>32</v>
      </c>
      <c r="R13" s="31" t="s">
        <v>21</v>
      </c>
      <c r="S13" s="5">
        <v>11</v>
      </c>
      <c r="T13" s="20">
        <f t="shared" si="0"/>
        <v>2.6442307692307692</v>
      </c>
    </row>
    <row r="14" spans="17:22" ht="16.899999999999999" customHeight="1" x14ac:dyDescent="0.15">
      <c r="Q14" s="7"/>
      <c r="R14" s="32" t="s">
        <v>4</v>
      </c>
      <c r="S14" s="5"/>
      <c r="T14" s="20"/>
    </row>
    <row r="15" spans="17:22" ht="16.899999999999999" customHeight="1" x14ac:dyDescent="0.15">
      <c r="Q15" s="7"/>
      <c r="R15" s="32" t="s">
        <v>41</v>
      </c>
      <c r="S15" s="5">
        <v>416</v>
      </c>
      <c r="T15" s="20">
        <f t="shared" si="0"/>
        <v>100</v>
      </c>
    </row>
  </sheetData>
  <sortState xmlns:xlrd2="http://schemas.microsoft.com/office/spreadsheetml/2017/richdata2" ref="Q19:S26">
    <sortCondition descending="1" ref="S19:S26"/>
  </sortState>
  <phoneticPr fontId="8"/>
  <pageMargins left="0.7" right="0.7" top="0.75" bottom="0.75" header="0.3" footer="0.3"/>
  <pageSetup paperSize="9" scale="7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87"/>
  <sheetViews>
    <sheetView zoomScaleNormal="100" workbookViewId="0">
      <selection activeCell="C4" sqref="C4:M28"/>
    </sheetView>
  </sheetViews>
  <sheetFormatPr defaultColWidth="9" defaultRowHeight="19.5" customHeight="1" x14ac:dyDescent="0.15"/>
  <cols>
    <col min="1" max="2" width="9" style="67"/>
    <col min="3" max="3" width="32.875" style="67" customWidth="1"/>
    <col min="4" max="13" width="8.875" style="67" customWidth="1"/>
    <col min="14" max="14" width="9" style="67"/>
    <col min="15" max="15" width="8.875" style="67" customWidth="1"/>
    <col min="16" max="16384" width="9" style="67"/>
  </cols>
  <sheetData>
    <row r="1" spans="1:15" ht="19.5" customHeight="1" x14ac:dyDescent="0.15">
      <c r="C1" s="66" t="s">
        <v>125</v>
      </c>
    </row>
    <row r="4" spans="1:15" ht="57" customHeight="1" thickBot="1" x14ac:dyDescent="0.2">
      <c r="C4" s="68" t="s">
        <v>19</v>
      </c>
      <c r="D4" s="69" t="s">
        <v>20</v>
      </c>
      <c r="E4" s="87" t="s">
        <v>231</v>
      </c>
      <c r="F4" s="88" t="s">
        <v>9</v>
      </c>
      <c r="G4" s="88" t="s">
        <v>10</v>
      </c>
      <c r="H4" s="88" t="s">
        <v>11</v>
      </c>
      <c r="I4" s="88" t="s">
        <v>12</v>
      </c>
      <c r="J4" s="88" t="s">
        <v>13</v>
      </c>
      <c r="K4" s="88" t="s">
        <v>14</v>
      </c>
      <c r="L4" s="88" t="s">
        <v>15</v>
      </c>
      <c r="M4" s="88" t="s">
        <v>130</v>
      </c>
      <c r="O4" s="70" t="s">
        <v>21</v>
      </c>
    </row>
    <row r="5" spans="1:15" ht="19.5" customHeight="1" x14ac:dyDescent="0.15">
      <c r="A5" s="67">
        <v>1</v>
      </c>
      <c r="C5" s="187" t="s">
        <v>128</v>
      </c>
      <c r="D5" s="71">
        <f>VLOOKUP($A5,$B$76:$Q$93,D$74,FALSE)</f>
        <v>416</v>
      </c>
      <c r="E5" s="72">
        <f t="shared" ref="E5:M5" si="0">VLOOKUP($A5,$B$76:$Q$93,E$74,FALSE)</f>
        <v>3</v>
      </c>
      <c r="F5" s="73">
        <f t="shared" si="0"/>
        <v>23</v>
      </c>
      <c r="G5" s="73">
        <f t="shared" si="0"/>
        <v>34</v>
      </c>
      <c r="H5" s="73">
        <f t="shared" si="0"/>
        <v>73</v>
      </c>
      <c r="I5" s="73">
        <f t="shared" si="0"/>
        <v>94</v>
      </c>
      <c r="J5" s="73">
        <f t="shared" si="0"/>
        <v>43</v>
      </c>
      <c r="K5" s="73">
        <f t="shared" si="0"/>
        <v>32</v>
      </c>
      <c r="L5" s="73">
        <f t="shared" si="0"/>
        <v>58</v>
      </c>
      <c r="M5" s="73">
        <f t="shared" si="0"/>
        <v>54</v>
      </c>
      <c r="O5" s="73">
        <f>VLOOKUP($A5,$B$76:$Q$93,O$74,FALSE)</f>
        <v>2</v>
      </c>
    </row>
    <row r="6" spans="1:15" ht="19.5" customHeight="1" thickBot="1" x14ac:dyDescent="0.2">
      <c r="C6" s="188"/>
      <c r="D6" s="83">
        <v>100</v>
      </c>
      <c r="E6" s="84">
        <v>100</v>
      </c>
      <c r="F6" s="85">
        <v>100</v>
      </c>
      <c r="G6" s="85">
        <v>100</v>
      </c>
      <c r="H6" s="85">
        <v>100</v>
      </c>
      <c r="I6" s="85">
        <v>100</v>
      </c>
      <c r="J6" s="85">
        <v>100</v>
      </c>
      <c r="K6" s="85">
        <v>100</v>
      </c>
      <c r="L6" s="85">
        <v>100</v>
      </c>
      <c r="M6" s="85">
        <v>100</v>
      </c>
      <c r="N6" s="86"/>
      <c r="O6" s="85">
        <v>100</v>
      </c>
    </row>
    <row r="7" spans="1:15" ht="19.5" customHeight="1" x14ac:dyDescent="0.15">
      <c r="A7" s="67">
        <v>2</v>
      </c>
      <c r="C7" s="193" t="str">
        <f>VLOOKUP($A7,$B$76:$Q$105,C$74,FALSE)</f>
        <v>調布市男女共同参画推進センター（国領駅北側 市民プラザあくろす内）</v>
      </c>
      <c r="D7" s="74">
        <f>VLOOKUP($A7,$B$76:$Q$105,D$74,FALSE)</f>
        <v>118</v>
      </c>
      <c r="E7" s="75">
        <f t="shared" ref="E7:O21" si="1">VLOOKUP($A7,$B$76:$Q$105,E$74,FALSE)</f>
        <v>2</v>
      </c>
      <c r="F7" s="76">
        <f t="shared" si="1"/>
        <v>9</v>
      </c>
      <c r="G7" s="76">
        <f t="shared" si="1"/>
        <v>8</v>
      </c>
      <c r="H7" s="76">
        <f t="shared" si="1"/>
        <v>21</v>
      </c>
      <c r="I7" s="76">
        <f t="shared" si="1"/>
        <v>29</v>
      </c>
      <c r="J7" s="76">
        <f t="shared" si="1"/>
        <v>10</v>
      </c>
      <c r="K7" s="76">
        <f t="shared" si="1"/>
        <v>13</v>
      </c>
      <c r="L7" s="76">
        <f t="shared" si="1"/>
        <v>11</v>
      </c>
      <c r="M7" s="76">
        <f t="shared" si="1"/>
        <v>15</v>
      </c>
      <c r="O7" s="76">
        <f t="shared" si="1"/>
        <v>0</v>
      </c>
    </row>
    <row r="8" spans="1:15" ht="19.5" customHeight="1" x14ac:dyDescent="0.15">
      <c r="C8" s="194"/>
      <c r="D8" s="77">
        <f>D7/D$5*100</f>
        <v>28.365384615384613</v>
      </c>
      <c r="E8" s="78">
        <f t="shared" ref="E8:O8" si="2">E7/E$5*100</f>
        <v>66.666666666666657</v>
      </c>
      <c r="F8" s="79">
        <f t="shared" si="2"/>
        <v>39.130434782608695</v>
      </c>
      <c r="G8" s="79">
        <f t="shared" si="2"/>
        <v>23.52941176470588</v>
      </c>
      <c r="H8" s="79">
        <f t="shared" si="2"/>
        <v>28.767123287671232</v>
      </c>
      <c r="I8" s="79">
        <f t="shared" si="2"/>
        <v>30.851063829787233</v>
      </c>
      <c r="J8" s="79">
        <f t="shared" si="2"/>
        <v>23.255813953488371</v>
      </c>
      <c r="K8" s="79">
        <f t="shared" si="2"/>
        <v>40.625</v>
      </c>
      <c r="L8" s="79">
        <f t="shared" si="2"/>
        <v>18.96551724137931</v>
      </c>
      <c r="M8" s="79">
        <f t="shared" si="2"/>
        <v>27.777777777777779</v>
      </c>
      <c r="O8" s="79">
        <f t="shared" si="2"/>
        <v>0</v>
      </c>
    </row>
    <row r="9" spans="1:15" ht="19.5" customHeight="1" x14ac:dyDescent="0.15">
      <c r="A9" s="67">
        <v>3</v>
      </c>
      <c r="C9" s="192" t="str">
        <f t="shared" ref="C9:D9" si="3">VLOOKUP($A9,$B$76:$Q$105,C$74,FALSE)</f>
        <v>市役所各相談窓口</v>
      </c>
      <c r="D9" s="80">
        <f t="shared" si="3"/>
        <v>210</v>
      </c>
      <c r="E9" s="81">
        <f t="shared" si="1"/>
        <v>3</v>
      </c>
      <c r="F9" s="82">
        <f t="shared" si="1"/>
        <v>10</v>
      </c>
      <c r="G9" s="82">
        <f t="shared" si="1"/>
        <v>15</v>
      </c>
      <c r="H9" s="82">
        <f t="shared" si="1"/>
        <v>40</v>
      </c>
      <c r="I9" s="82">
        <f t="shared" si="1"/>
        <v>48</v>
      </c>
      <c r="J9" s="82">
        <f t="shared" si="1"/>
        <v>14</v>
      </c>
      <c r="K9" s="82">
        <f t="shared" si="1"/>
        <v>19</v>
      </c>
      <c r="L9" s="82">
        <f t="shared" si="1"/>
        <v>31</v>
      </c>
      <c r="M9" s="82">
        <f t="shared" si="1"/>
        <v>29</v>
      </c>
      <c r="O9" s="82">
        <f t="shared" si="1"/>
        <v>1</v>
      </c>
    </row>
    <row r="10" spans="1:15" ht="19.5" customHeight="1" x14ac:dyDescent="0.15">
      <c r="C10" s="191"/>
      <c r="D10" s="77">
        <f t="shared" ref="D10:M10" si="4">D9/D$5*100</f>
        <v>50.480769230769226</v>
      </c>
      <c r="E10" s="180">
        <f t="shared" si="4"/>
        <v>100</v>
      </c>
      <c r="F10" s="79">
        <f t="shared" si="4"/>
        <v>43.478260869565219</v>
      </c>
      <c r="G10" s="79">
        <f t="shared" si="4"/>
        <v>44.117647058823529</v>
      </c>
      <c r="H10" s="79">
        <f t="shared" si="4"/>
        <v>54.794520547945204</v>
      </c>
      <c r="I10" s="79">
        <f t="shared" si="4"/>
        <v>51.063829787234042</v>
      </c>
      <c r="J10" s="79">
        <f t="shared" si="4"/>
        <v>32.558139534883722</v>
      </c>
      <c r="K10" s="79">
        <f t="shared" si="4"/>
        <v>59.375</v>
      </c>
      <c r="L10" s="79">
        <f t="shared" si="4"/>
        <v>53.448275862068961</v>
      </c>
      <c r="M10" s="79">
        <f t="shared" si="4"/>
        <v>53.703703703703709</v>
      </c>
      <c r="O10" s="79">
        <f t="shared" ref="O10" si="5">O9/O$5*100</f>
        <v>50</v>
      </c>
    </row>
    <row r="11" spans="1:15" ht="19.5" customHeight="1" x14ac:dyDescent="0.15">
      <c r="A11" s="67">
        <v>4</v>
      </c>
      <c r="C11" s="192" t="str">
        <f t="shared" ref="C11:D11" si="6">VLOOKUP($A11,$B$76:$Q$105,C$74,FALSE)</f>
        <v>調布警察署</v>
      </c>
      <c r="D11" s="80">
        <f t="shared" si="6"/>
        <v>308</v>
      </c>
      <c r="E11" s="81">
        <f t="shared" si="1"/>
        <v>2</v>
      </c>
      <c r="F11" s="82">
        <f t="shared" si="1"/>
        <v>17</v>
      </c>
      <c r="G11" s="82">
        <f t="shared" si="1"/>
        <v>22</v>
      </c>
      <c r="H11" s="82">
        <f t="shared" si="1"/>
        <v>51</v>
      </c>
      <c r="I11" s="82">
        <f t="shared" si="1"/>
        <v>72</v>
      </c>
      <c r="J11" s="82">
        <f t="shared" si="1"/>
        <v>35</v>
      </c>
      <c r="K11" s="82">
        <f t="shared" si="1"/>
        <v>21</v>
      </c>
      <c r="L11" s="82">
        <f t="shared" si="1"/>
        <v>47</v>
      </c>
      <c r="M11" s="82">
        <f t="shared" si="1"/>
        <v>39</v>
      </c>
      <c r="O11" s="82">
        <f t="shared" si="1"/>
        <v>2</v>
      </c>
    </row>
    <row r="12" spans="1:15" ht="19.5" customHeight="1" x14ac:dyDescent="0.15">
      <c r="C12" s="191"/>
      <c r="D12" s="77">
        <f t="shared" ref="D12:M12" si="7">D11/D$5*100</f>
        <v>74.038461538461547</v>
      </c>
      <c r="E12" s="78">
        <f t="shared" si="7"/>
        <v>66.666666666666657</v>
      </c>
      <c r="F12" s="79">
        <f t="shared" si="7"/>
        <v>73.91304347826086</v>
      </c>
      <c r="G12" s="79">
        <f t="shared" si="7"/>
        <v>64.705882352941174</v>
      </c>
      <c r="H12" s="79">
        <f t="shared" si="7"/>
        <v>69.863013698630141</v>
      </c>
      <c r="I12" s="79">
        <f t="shared" si="7"/>
        <v>76.59574468085107</v>
      </c>
      <c r="J12" s="79">
        <f t="shared" si="7"/>
        <v>81.395348837209298</v>
      </c>
      <c r="K12" s="79">
        <f t="shared" si="7"/>
        <v>65.625</v>
      </c>
      <c r="L12" s="79">
        <f t="shared" si="7"/>
        <v>81.034482758620683</v>
      </c>
      <c r="M12" s="79">
        <f t="shared" si="7"/>
        <v>72.222222222222214</v>
      </c>
      <c r="O12" s="181">
        <f t="shared" ref="O12" si="8">O11/O$5*100</f>
        <v>100</v>
      </c>
    </row>
    <row r="13" spans="1:15" ht="19.5" customHeight="1" x14ac:dyDescent="0.15">
      <c r="A13" s="67">
        <v>5</v>
      </c>
      <c r="C13" s="192" t="str">
        <f t="shared" ref="C13:D13" si="9">VLOOKUP($A13,$B$76:$Q$105,C$74,FALSE)</f>
        <v>東京都女性相談センター</v>
      </c>
      <c r="D13" s="80">
        <f t="shared" si="9"/>
        <v>65</v>
      </c>
      <c r="E13" s="81">
        <f t="shared" si="1"/>
        <v>1</v>
      </c>
      <c r="F13" s="82">
        <f t="shared" si="1"/>
        <v>1</v>
      </c>
      <c r="G13" s="82">
        <f t="shared" si="1"/>
        <v>6</v>
      </c>
      <c r="H13" s="82">
        <f t="shared" si="1"/>
        <v>13</v>
      </c>
      <c r="I13" s="82">
        <f t="shared" si="1"/>
        <v>15</v>
      </c>
      <c r="J13" s="82">
        <f t="shared" si="1"/>
        <v>5</v>
      </c>
      <c r="K13" s="82">
        <f t="shared" si="1"/>
        <v>7</v>
      </c>
      <c r="L13" s="82">
        <f t="shared" si="1"/>
        <v>3</v>
      </c>
      <c r="M13" s="82">
        <f t="shared" si="1"/>
        <v>13</v>
      </c>
      <c r="O13" s="82">
        <f t="shared" si="1"/>
        <v>1</v>
      </c>
    </row>
    <row r="14" spans="1:15" ht="19.5" customHeight="1" x14ac:dyDescent="0.15">
      <c r="C14" s="191"/>
      <c r="D14" s="77">
        <f t="shared" ref="D14:M14" si="10">D13/D$5*100</f>
        <v>15.625</v>
      </c>
      <c r="E14" s="78">
        <f t="shared" si="10"/>
        <v>33.333333333333329</v>
      </c>
      <c r="F14" s="79">
        <f t="shared" si="10"/>
        <v>4.3478260869565215</v>
      </c>
      <c r="G14" s="79">
        <f t="shared" si="10"/>
        <v>17.647058823529413</v>
      </c>
      <c r="H14" s="79">
        <f t="shared" si="10"/>
        <v>17.80821917808219</v>
      </c>
      <c r="I14" s="79">
        <f t="shared" si="10"/>
        <v>15.957446808510639</v>
      </c>
      <c r="J14" s="79">
        <f t="shared" si="10"/>
        <v>11.627906976744185</v>
      </c>
      <c r="K14" s="79">
        <f t="shared" si="10"/>
        <v>21.875</v>
      </c>
      <c r="L14" s="79">
        <f t="shared" si="10"/>
        <v>5.1724137931034484</v>
      </c>
      <c r="M14" s="79">
        <f t="shared" si="10"/>
        <v>24.074074074074073</v>
      </c>
      <c r="O14" s="79">
        <f t="shared" ref="O14" si="11">O13/O$5*100</f>
        <v>50</v>
      </c>
    </row>
    <row r="15" spans="1:15" ht="19.5" customHeight="1" x14ac:dyDescent="0.15">
      <c r="A15" s="67">
        <v>6</v>
      </c>
      <c r="C15" s="192" t="str">
        <f t="shared" ref="C15:D15" si="12">VLOOKUP($A15,$B$76:$Q$105,C$74,FALSE)</f>
        <v>東京ウィメンズプラザ</v>
      </c>
      <c r="D15" s="80">
        <f t="shared" si="12"/>
        <v>46</v>
      </c>
      <c r="E15" s="81">
        <f t="shared" si="1"/>
        <v>1</v>
      </c>
      <c r="F15" s="82">
        <f t="shared" si="1"/>
        <v>1</v>
      </c>
      <c r="G15" s="82">
        <f t="shared" si="1"/>
        <v>2</v>
      </c>
      <c r="H15" s="82">
        <f t="shared" si="1"/>
        <v>6</v>
      </c>
      <c r="I15" s="82">
        <f t="shared" si="1"/>
        <v>17</v>
      </c>
      <c r="J15" s="82">
        <f t="shared" si="1"/>
        <v>5</v>
      </c>
      <c r="K15" s="82">
        <f t="shared" si="1"/>
        <v>3</v>
      </c>
      <c r="L15" s="82">
        <f t="shared" si="1"/>
        <v>3</v>
      </c>
      <c r="M15" s="82">
        <f t="shared" si="1"/>
        <v>8</v>
      </c>
      <c r="O15" s="82">
        <f t="shared" si="1"/>
        <v>0</v>
      </c>
    </row>
    <row r="16" spans="1:15" ht="19.5" customHeight="1" x14ac:dyDescent="0.15">
      <c r="C16" s="191"/>
      <c r="D16" s="77">
        <f t="shared" ref="D16:M16" si="13">D15/D$5*100</f>
        <v>11.057692307692307</v>
      </c>
      <c r="E16" s="78">
        <f t="shared" si="13"/>
        <v>33.333333333333329</v>
      </c>
      <c r="F16" s="79">
        <f t="shared" si="13"/>
        <v>4.3478260869565215</v>
      </c>
      <c r="G16" s="79">
        <f t="shared" si="13"/>
        <v>5.8823529411764701</v>
      </c>
      <c r="H16" s="79">
        <f t="shared" si="13"/>
        <v>8.2191780821917799</v>
      </c>
      <c r="I16" s="79">
        <f t="shared" si="13"/>
        <v>18.085106382978726</v>
      </c>
      <c r="J16" s="79">
        <f t="shared" si="13"/>
        <v>11.627906976744185</v>
      </c>
      <c r="K16" s="79">
        <f t="shared" si="13"/>
        <v>9.375</v>
      </c>
      <c r="L16" s="79">
        <f t="shared" si="13"/>
        <v>5.1724137931034484</v>
      </c>
      <c r="M16" s="79">
        <f t="shared" si="13"/>
        <v>14.814814814814813</v>
      </c>
      <c r="O16" s="79">
        <f t="shared" ref="O16" si="14">O15/O$5*100</f>
        <v>0</v>
      </c>
    </row>
    <row r="17" spans="1:15" ht="19.5" customHeight="1" x14ac:dyDescent="0.15">
      <c r="A17" s="67">
        <v>7</v>
      </c>
      <c r="C17" s="192" t="str">
        <f t="shared" ref="C17:D17" si="15">VLOOKUP($A17,$B$76:$Q$105,C$74,FALSE)</f>
        <v>弁護士</v>
      </c>
      <c r="D17" s="80">
        <f t="shared" si="15"/>
        <v>90</v>
      </c>
      <c r="E17" s="81">
        <f t="shared" si="1"/>
        <v>0</v>
      </c>
      <c r="F17" s="82">
        <f t="shared" si="1"/>
        <v>3</v>
      </c>
      <c r="G17" s="82">
        <f t="shared" si="1"/>
        <v>6</v>
      </c>
      <c r="H17" s="82">
        <f t="shared" si="1"/>
        <v>20</v>
      </c>
      <c r="I17" s="82">
        <f t="shared" si="1"/>
        <v>26</v>
      </c>
      <c r="J17" s="82">
        <f t="shared" si="1"/>
        <v>9</v>
      </c>
      <c r="K17" s="82">
        <f t="shared" si="1"/>
        <v>5</v>
      </c>
      <c r="L17" s="82">
        <f t="shared" si="1"/>
        <v>11</v>
      </c>
      <c r="M17" s="82">
        <f t="shared" si="1"/>
        <v>10</v>
      </c>
      <c r="O17" s="82">
        <f t="shared" si="1"/>
        <v>0</v>
      </c>
    </row>
    <row r="18" spans="1:15" ht="19.5" customHeight="1" x14ac:dyDescent="0.15">
      <c r="C18" s="191"/>
      <c r="D18" s="77">
        <f t="shared" ref="D18:M18" si="16">D17/D$5*100</f>
        <v>21.634615384615387</v>
      </c>
      <c r="E18" s="78">
        <f t="shared" si="16"/>
        <v>0</v>
      </c>
      <c r="F18" s="79">
        <f t="shared" si="16"/>
        <v>13.043478260869565</v>
      </c>
      <c r="G18" s="79">
        <f t="shared" si="16"/>
        <v>17.647058823529413</v>
      </c>
      <c r="H18" s="79">
        <f t="shared" si="16"/>
        <v>27.397260273972602</v>
      </c>
      <c r="I18" s="79">
        <f t="shared" si="16"/>
        <v>27.659574468085108</v>
      </c>
      <c r="J18" s="79">
        <f t="shared" si="16"/>
        <v>20.930232558139537</v>
      </c>
      <c r="K18" s="79">
        <f t="shared" si="16"/>
        <v>15.625</v>
      </c>
      <c r="L18" s="79">
        <f t="shared" si="16"/>
        <v>18.96551724137931</v>
      </c>
      <c r="M18" s="79">
        <f t="shared" si="16"/>
        <v>18.518518518518519</v>
      </c>
      <c r="O18" s="79">
        <f t="shared" ref="O18" si="17">O17/O$5*100</f>
        <v>0</v>
      </c>
    </row>
    <row r="19" spans="1:15" ht="19.5" customHeight="1" x14ac:dyDescent="0.15">
      <c r="A19" s="67">
        <v>8</v>
      </c>
      <c r="C19" s="192" t="str">
        <f t="shared" ref="C19:D19" si="18">VLOOKUP($A19,$B$76:$Q$105,C$74,FALSE)</f>
        <v>民間シェルター</v>
      </c>
      <c r="D19" s="80">
        <f t="shared" si="18"/>
        <v>70</v>
      </c>
      <c r="E19" s="81">
        <f t="shared" si="1"/>
        <v>1</v>
      </c>
      <c r="F19" s="82">
        <f t="shared" si="1"/>
        <v>3</v>
      </c>
      <c r="G19" s="82">
        <f t="shared" si="1"/>
        <v>5</v>
      </c>
      <c r="H19" s="82">
        <f t="shared" si="1"/>
        <v>20</v>
      </c>
      <c r="I19" s="82">
        <f t="shared" si="1"/>
        <v>16</v>
      </c>
      <c r="J19" s="82">
        <f t="shared" si="1"/>
        <v>7</v>
      </c>
      <c r="K19" s="82">
        <f t="shared" si="1"/>
        <v>3</v>
      </c>
      <c r="L19" s="82">
        <f t="shared" si="1"/>
        <v>7</v>
      </c>
      <c r="M19" s="82">
        <f t="shared" si="1"/>
        <v>8</v>
      </c>
      <c r="O19" s="82">
        <f t="shared" si="1"/>
        <v>0</v>
      </c>
    </row>
    <row r="20" spans="1:15" ht="19.5" customHeight="1" x14ac:dyDescent="0.15">
      <c r="C20" s="191"/>
      <c r="D20" s="77">
        <f t="shared" ref="D20:M20" si="19">D19/D$5*100</f>
        <v>16.826923076923077</v>
      </c>
      <c r="E20" s="78">
        <f t="shared" si="19"/>
        <v>33.333333333333329</v>
      </c>
      <c r="F20" s="79">
        <f t="shared" si="19"/>
        <v>13.043478260869565</v>
      </c>
      <c r="G20" s="79">
        <f t="shared" si="19"/>
        <v>14.705882352941178</v>
      </c>
      <c r="H20" s="79">
        <f t="shared" si="19"/>
        <v>27.397260273972602</v>
      </c>
      <c r="I20" s="79">
        <f t="shared" si="19"/>
        <v>17.021276595744681</v>
      </c>
      <c r="J20" s="79">
        <f t="shared" si="19"/>
        <v>16.279069767441861</v>
      </c>
      <c r="K20" s="79">
        <f t="shared" si="19"/>
        <v>9.375</v>
      </c>
      <c r="L20" s="79">
        <f t="shared" si="19"/>
        <v>12.068965517241379</v>
      </c>
      <c r="M20" s="79">
        <f t="shared" si="19"/>
        <v>14.814814814814813</v>
      </c>
      <c r="O20" s="79">
        <f t="shared" ref="O20" si="20">O19/O$5*100</f>
        <v>0</v>
      </c>
    </row>
    <row r="21" spans="1:15" ht="19.5" customHeight="1" x14ac:dyDescent="0.15">
      <c r="A21" s="67">
        <v>9</v>
      </c>
      <c r="C21" s="192" t="str">
        <f t="shared" ref="C21:D21" si="21">VLOOKUP($A21,$B$76:$Q$105,C$74,FALSE)</f>
        <v>法テラス</v>
      </c>
      <c r="D21" s="80">
        <f t="shared" si="21"/>
        <v>92</v>
      </c>
      <c r="E21" s="81">
        <f t="shared" si="1"/>
        <v>2</v>
      </c>
      <c r="F21" s="82">
        <f t="shared" si="1"/>
        <v>4</v>
      </c>
      <c r="G21" s="82">
        <f t="shared" si="1"/>
        <v>5</v>
      </c>
      <c r="H21" s="82">
        <f t="shared" si="1"/>
        <v>23</v>
      </c>
      <c r="I21" s="82">
        <f t="shared" si="1"/>
        <v>22</v>
      </c>
      <c r="J21" s="82">
        <f t="shared" si="1"/>
        <v>10</v>
      </c>
      <c r="K21" s="82">
        <f t="shared" si="1"/>
        <v>8</v>
      </c>
      <c r="L21" s="82">
        <f t="shared" si="1"/>
        <v>10</v>
      </c>
      <c r="M21" s="82">
        <f t="shared" si="1"/>
        <v>8</v>
      </c>
      <c r="O21" s="82">
        <f t="shared" si="1"/>
        <v>0</v>
      </c>
    </row>
    <row r="22" spans="1:15" ht="19.5" customHeight="1" x14ac:dyDescent="0.15">
      <c r="C22" s="191"/>
      <c r="D22" s="77">
        <f t="shared" ref="D22:M22" si="22">D21/D$5*100</f>
        <v>22.115384615384613</v>
      </c>
      <c r="E22" s="78">
        <f t="shared" si="22"/>
        <v>66.666666666666657</v>
      </c>
      <c r="F22" s="79">
        <f t="shared" si="22"/>
        <v>17.391304347826086</v>
      </c>
      <c r="G22" s="79">
        <f t="shared" si="22"/>
        <v>14.705882352941178</v>
      </c>
      <c r="H22" s="79">
        <f t="shared" si="22"/>
        <v>31.506849315068493</v>
      </c>
      <c r="I22" s="79">
        <f t="shared" si="22"/>
        <v>23.404255319148938</v>
      </c>
      <c r="J22" s="79">
        <f t="shared" si="22"/>
        <v>23.255813953488371</v>
      </c>
      <c r="K22" s="79">
        <f t="shared" si="22"/>
        <v>25</v>
      </c>
      <c r="L22" s="79">
        <f t="shared" si="22"/>
        <v>17.241379310344829</v>
      </c>
      <c r="M22" s="79">
        <f t="shared" si="22"/>
        <v>14.814814814814813</v>
      </c>
      <c r="O22" s="79">
        <f t="shared" ref="O22" si="23">O21/O$5*100</f>
        <v>0</v>
      </c>
    </row>
    <row r="23" spans="1:15" ht="19.5" customHeight="1" x14ac:dyDescent="0.15">
      <c r="A23" s="67">
        <v>10</v>
      </c>
      <c r="C23" s="186" t="str">
        <f t="shared" ref="C23:O25" si="24">VLOOKUP($A23,$B$76:$Q$105,C$74,FALSE)</f>
        <v>その他窓口</v>
      </c>
      <c r="D23" s="80">
        <f t="shared" si="24"/>
        <v>1</v>
      </c>
      <c r="E23" s="81">
        <f t="shared" si="24"/>
        <v>0</v>
      </c>
      <c r="F23" s="82">
        <f t="shared" si="24"/>
        <v>0</v>
      </c>
      <c r="G23" s="82">
        <f t="shared" si="24"/>
        <v>0</v>
      </c>
      <c r="H23" s="82">
        <f t="shared" si="24"/>
        <v>0</v>
      </c>
      <c r="I23" s="82">
        <f t="shared" si="24"/>
        <v>0</v>
      </c>
      <c r="J23" s="82">
        <f t="shared" si="24"/>
        <v>0</v>
      </c>
      <c r="K23" s="82">
        <f t="shared" si="24"/>
        <v>1</v>
      </c>
      <c r="L23" s="82">
        <f t="shared" si="24"/>
        <v>0</v>
      </c>
      <c r="M23" s="82">
        <f t="shared" si="24"/>
        <v>0</v>
      </c>
      <c r="O23" s="82">
        <f t="shared" si="24"/>
        <v>0</v>
      </c>
    </row>
    <row r="24" spans="1:15" ht="19.5" customHeight="1" x14ac:dyDescent="0.15">
      <c r="C24" s="186"/>
      <c r="D24" s="77">
        <f t="shared" ref="D24:M24" si="25">D23/D$5*100</f>
        <v>0.24038461538461539</v>
      </c>
      <c r="E24" s="78">
        <f t="shared" si="25"/>
        <v>0</v>
      </c>
      <c r="F24" s="79">
        <f t="shared" si="25"/>
        <v>0</v>
      </c>
      <c r="G24" s="79">
        <f t="shared" si="25"/>
        <v>0</v>
      </c>
      <c r="H24" s="79">
        <f t="shared" si="25"/>
        <v>0</v>
      </c>
      <c r="I24" s="79">
        <f t="shared" si="25"/>
        <v>0</v>
      </c>
      <c r="J24" s="79">
        <f t="shared" si="25"/>
        <v>0</v>
      </c>
      <c r="K24" s="79">
        <f t="shared" si="25"/>
        <v>3.125</v>
      </c>
      <c r="L24" s="79">
        <f t="shared" si="25"/>
        <v>0</v>
      </c>
      <c r="M24" s="79">
        <f t="shared" si="25"/>
        <v>0</v>
      </c>
      <c r="O24" s="79">
        <f t="shared" ref="O24:O26" si="26">O23/O$5*100</f>
        <v>0</v>
      </c>
    </row>
    <row r="25" spans="1:15" ht="19.5" customHeight="1" x14ac:dyDescent="0.15">
      <c r="A25" s="67">
        <v>11</v>
      </c>
      <c r="C25" s="186" t="s">
        <v>129</v>
      </c>
      <c r="D25" s="80">
        <f t="shared" si="24"/>
        <v>11</v>
      </c>
      <c r="E25" s="81">
        <f t="shared" si="24"/>
        <v>0</v>
      </c>
      <c r="F25" s="82">
        <f t="shared" si="24"/>
        <v>2</v>
      </c>
      <c r="G25" s="82">
        <f t="shared" si="24"/>
        <v>2</v>
      </c>
      <c r="H25" s="82">
        <f t="shared" si="24"/>
        <v>2</v>
      </c>
      <c r="I25" s="82">
        <f t="shared" si="24"/>
        <v>0</v>
      </c>
      <c r="J25" s="82">
        <f t="shared" si="24"/>
        <v>3</v>
      </c>
      <c r="K25" s="82">
        <f t="shared" si="24"/>
        <v>0</v>
      </c>
      <c r="L25" s="82">
        <f t="shared" si="24"/>
        <v>1</v>
      </c>
      <c r="M25" s="82">
        <f t="shared" si="24"/>
        <v>1</v>
      </c>
      <c r="O25" s="82">
        <f t="shared" si="24"/>
        <v>0</v>
      </c>
    </row>
    <row r="26" spans="1:15" ht="19.5" customHeight="1" x14ac:dyDescent="0.15">
      <c r="C26" s="186"/>
      <c r="D26" s="77">
        <f t="shared" ref="D26" si="27">D25/D$5*100</f>
        <v>2.6442307692307692</v>
      </c>
      <c r="E26" s="78">
        <f t="shared" ref="E26" si="28">E25/E$5*100</f>
        <v>0</v>
      </c>
      <c r="F26" s="79">
        <f t="shared" ref="F26" si="29">F25/F$5*100</f>
        <v>8.695652173913043</v>
      </c>
      <c r="G26" s="79">
        <f t="shared" ref="G26" si="30">G25/G$5*100</f>
        <v>5.8823529411764701</v>
      </c>
      <c r="H26" s="79">
        <f t="shared" ref="H26" si="31">H25/H$5*100</f>
        <v>2.7397260273972601</v>
      </c>
      <c r="I26" s="79">
        <f t="shared" ref="I26" si="32">I25/I$5*100</f>
        <v>0</v>
      </c>
      <c r="J26" s="79">
        <f t="shared" ref="J26" si="33">J25/J$5*100</f>
        <v>6.9767441860465116</v>
      </c>
      <c r="K26" s="79">
        <f t="shared" ref="K26" si="34">K25/K$5*100</f>
        <v>0</v>
      </c>
      <c r="L26" s="79">
        <f t="shared" ref="L26" si="35">L25/L$5*100</f>
        <v>1.7241379310344827</v>
      </c>
      <c r="M26" s="79">
        <f t="shared" ref="M26" si="36">M25/M$5*100</f>
        <v>1.8518518518518516</v>
      </c>
      <c r="O26" s="79">
        <f t="shared" si="26"/>
        <v>0</v>
      </c>
    </row>
    <row r="27" spans="1:15" ht="19.5" customHeight="1" thickBot="1" x14ac:dyDescent="0.2">
      <c r="C27" s="89"/>
      <c r="D27" s="89"/>
      <c r="E27" s="89"/>
      <c r="F27" s="90"/>
      <c r="G27" s="91"/>
      <c r="H27" s="92"/>
      <c r="I27" s="92"/>
      <c r="J27" s="92"/>
      <c r="K27" s="92"/>
      <c r="L27" s="92"/>
      <c r="M27" s="93" t="s">
        <v>22</v>
      </c>
    </row>
    <row r="28" spans="1:15" ht="19.5" customHeight="1" thickBot="1" x14ac:dyDescent="0.2">
      <c r="C28" s="89"/>
      <c r="D28" s="89"/>
      <c r="E28" s="89"/>
      <c r="F28" s="90"/>
      <c r="G28" s="94" t="s">
        <v>23</v>
      </c>
      <c r="H28" s="95"/>
      <c r="I28" s="90"/>
      <c r="J28" s="90"/>
      <c r="K28" s="90"/>
      <c r="L28" s="94" t="s">
        <v>24</v>
      </c>
      <c r="M28" s="96"/>
    </row>
    <row r="69" spans="2:21" ht="21" customHeight="1" x14ac:dyDescent="0.15"/>
    <row r="70" spans="2:21" s="138" customFormat="1" ht="14.25" x14ac:dyDescent="0.15">
      <c r="C70" s="138" t="s">
        <v>213</v>
      </c>
      <c r="D70" s="176">
        <f>MAX(D7,D9,D11,D13,D15,D17,D19,D21)</f>
        <v>308</v>
      </c>
      <c r="E70" s="176">
        <f t="shared" ref="E70:M70" si="37">MAX(E7,E9,E11,E13,E15,E17,E19,E21)</f>
        <v>3</v>
      </c>
      <c r="F70" s="176">
        <f t="shared" si="37"/>
        <v>17</v>
      </c>
      <c r="G70" s="176">
        <f t="shared" si="37"/>
        <v>22</v>
      </c>
      <c r="H70" s="176">
        <f t="shared" si="37"/>
        <v>51</v>
      </c>
      <c r="I70" s="176">
        <f t="shared" si="37"/>
        <v>72</v>
      </c>
      <c r="J70" s="176">
        <f t="shared" si="37"/>
        <v>35</v>
      </c>
      <c r="K70" s="176">
        <f t="shared" si="37"/>
        <v>21</v>
      </c>
      <c r="L70" s="176">
        <f t="shared" si="37"/>
        <v>47</v>
      </c>
      <c r="M70" s="176">
        <f t="shared" si="37"/>
        <v>39</v>
      </c>
      <c r="N70" s="176">
        <v>1</v>
      </c>
      <c r="O70" s="176">
        <f t="shared" ref="O70" si="38">MAX(O7,O9,O11,O13,O15,O17,O19,O21)</f>
        <v>2</v>
      </c>
      <c r="P70" s="176">
        <f t="shared" ref="P70:U70" si="39">MAX(P7,P9,P11,P13,P15,P17,P19,P21,P23,P25,P27,P29,P31,P33,P35,P37,P39,P41,P43,P45,P47,P49,P51,P53,P55,P57)</f>
        <v>0</v>
      </c>
      <c r="Q70" s="176">
        <f t="shared" si="39"/>
        <v>0</v>
      </c>
      <c r="R70" s="176">
        <f t="shared" si="39"/>
        <v>0</v>
      </c>
      <c r="S70" s="176">
        <f t="shared" si="39"/>
        <v>0</v>
      </c>
      <c r="T70" s="176">
        <f t="shared" si="39"/>
        <v>0</v>
      </c>
      <c r="U70" s="176">
        <f t="shared" si="39"/>
        <v>0</v>
      </c>
    </row>
    <row r="71" spans="2:21" s="138" customFormat="1" ht="14.25" x14ac:dyDescent="0.15">
      <c r="C71" s="138" t="s">
        <v>214</v>
      </c>
      <c r="D71" s="176">
        <f>MAX(D8,D10,D12,D14,D16,D18,D20,D22)</f>
        <v>74.038461538461547</v>
      </c>
      <c r="E71" s="176">
        <f t="shared" ref="E71:M71" si="40">MAX(E8,E10,E12,E14,E16,E18,E20,E22)</f>
        <v>100</v>
      </c>
      <c r="F71" s="176">
        <f t="shared" si="40"/>
        <v>73.91304347826086</v>
      </c>
      <c r="G71" s="176">
        <f t="shared" si="40"/>
        <v>64.705882352941174</v>
      </c>
      <c r="H71" s="176">
        <f t="shared" si="40"/>
        <v>69.863013698630141</v>
      </c>
      <c r="I71" s="176">
        <f t="shared" si="40"/>
        <v>76.59574468085107</v>
      </c>
      <c r="J71" s="176">
        <f t="shared" si="40"/>
        <v>81.395348837209298</v>
      </c>
      <c r="K71" s="176">
        <f t="shared" si="40"/>
        <v>65.625</v>
      </c>
      <c r="L71" s="176">
        <f t="shared" si="40"/>
        <v>81.034482758620683</v>
      </c>
      <c r="M71" s="176">
        <f t="shared" si="40"/>
        <v>72.222222222222214</v>
      </c>
      <c r="N71" s="176">
        <v>1</v>
      </c>
      <c r="O71" s="176">
        <f t="shared" ref="O71" si="41">MAX(O8,O10,O12,O14,O16,O18,O20,O22)</f>
        <v>100</v>
      </c>
      <c r="P71" s="176">
        <f t="shared" ref="P71:U71" si="42">MAX(P31,P33,P35,P37,P39,P41,P43,P45,P47,P49,P51,P53,P55,P57)</f>
        <v>0</v>
      </c>
      <c r="Q71" s="176">
        <f t="shared" si="42"/>
        <v>0</v>
      </c>
      <c r="R71" s="176">
        <f t="shared" si="42"/>
        <v>0</v>
      </c>
      <c r="S71" s="176">
        <f t="shared" si="42"/>
        <v>0</v>
      </c>
      <c r="T71" s="176">
        <f t="shared" si="42"/>
        <v>0</v>
      </c>
      <c r="U71" s="176">
        <f t="shared" si="42"/>
        <v>0</v>
      </c>
    </row>
    <row r="72" spans="2:21" s="138" customFormat="1" ht="14.25" x14ac:dyDescent="0.15">
      <c r="C72" s="138" t="s">
        <v>215</v>
      </c>
      <c r="D72" s="176">
        <f>LARGE(_xlfn.VSTACK(D7,D9,D11,D13,D15,D17,D19,D21),2)</f>
        <v>210</v>
      </c>
      <c r="E72" s="176">
        <f t="shared" ref="E72:M72" si="43">LARGE(_xlfn.VSTACK(E7,E9,E11,E13,E15,E17,E19,E21),2)</f>
        <v>2</v>
      </c>
      <c r="F72" s="176">
        <f t="shared" si="43"/>
        <v>10</v>
      </c>
      <c r="G72" s="176">
        <f t="shared" si="43"/>
        <v>15</v>
      </c>
      <c r="H72" s="176">
        <f t="shared" si="43"/>
        <v>40</v>
      </c>
      <c r="I72" s="176">
        <f t="shared" si="43"/>
        <v>48</v>
      </c>
      <c r="J72" s="176">
        <f t="shared" si="43"/>
        <v>14</v>
      </c>
      <c r="K72" s="176">
        <f t="shared" si="43"/>
        <v>19</v>
      </c>
      <c r="L72" s="176">
        <f t="shared" si="43"/>
        <v>31</v>
      </c>
      <c r="M72" s="176">
        <f t="shared" si="43"/>
        <v>29</v>
      </c>
      <c r="N72" s="176">
        <v>1</v>
      </c>
      <c r="O72" s="176">
        <f t="shared" ref="O72" si="44">LARGE(_xlfn.VSTACK(O7,O9,O11,O13,O15,O17,O20,O22),2)</f>
        <v>1</v>
      </c>
      <c r="P72" s="176" t="e">
        <f t="shared" ref="P72:U73" si="45">LARGE(_xlfn.VSTACK(P30,P32,P34,P36,P38,P40,P42,P44,P46,P48,P50,P52,P54,P56),2)</f>
        <v>#NUM!</v>
      </c>
      <c r="Q72" s="176" t="e">
        <f t="shared" si="45"/>
        <v>#NUM!</v>
      </c>
      <c r="R72" s="176" t="e">
        <f t="shared" si="45"/>
        <v>#NUM!</v>
      </c>
      <c r="S72" s="176" t="e">
        <f t="shared" si="45"/>
        <v>#NUM!</v>
      </c>
      <c r="T72" s="176" t="e">
        <f t="shared" si="45"/>
        <v>#NUM!</v>
      </c>
      <c r="U72" s="176" t="e">
        <f t="shared" si="45"/>
        <v>#NUM!</v>
      </c>
    </row>
    <row r="73" spans="2:21" s="138" customFormat="1" ht="14.25" x14ac:dyDescent="0.15">
      <c r="C73" s="138" t="s">
        <v>214</v>
      </c>
      <c r="D73" s="176">
        <f>LARGE(_xlfn.VSTACK(D8,D10,D12,D14,D16,D18,D20,D22),2)</f>
        <v>50.480769230769226</v>
      </c>
      <c r="E73" s="176">
        <f t="shared" ref="E73:M73" si="46">LARGE(_xlfn.VSTACK(E8,E10,E12,E14,E16,E18,E20,E22),2)</f>
        <v>66.666666666666657</v>
      </c>
      <c r="F73" s="176">
        <f t="shared" si="46"/>
        <v>43.478260869565219</v>
      </c>
      <c r="G73" s="176">
        <f t="shared" si="46"/>
        <v>44.117647058823529</v>
      </c>
      <c r="H73" s="176">
        <f t="shared" si="46"/>
        <v>54.794520547945204</v>
      </c>
      <c r="I73" s="176">
        <f t="shared" si="46"/>
        <v>51.063829787234042</v>
      </c>
      <c r="J73" s="176">
        <f t="shared" si="46"/>
        <v>32.558139534883722</v>
      </c>
      <c r="K73" s="176">
        <f t="shared" si="46"/>
        <v>59.375</v>
      </c>
      <c r="L73" s="176">
        <f t="shared" si="46"/>
        <v>53.448275862068961</v>
      </c>
      <c r="M73" s="176">
        <f t="shared" si="46"/>
        <v>53.703703703703709</v>
      </c>
      <c r="N73" s="176">
        <v>1</v>
      </c>
      <c r="O73" s="176">
        <f t="shared" ref="O73" si="47">LARGE(_xlfn.VSTACK(O8,O10,O12,O14,O16,O18,O21,O23),2)</f>
        <v>50</v>
      </c>
      <c r="P73" s="176" t="e">
        <f t="shared" si="45"/>
        <v>#NUM!</v>
      </c>
      <c r="Q73" s="176" t="e">
        <f t="shared" si="45"/>
        <v>#NUM!</v>
      </c>
      <c r="R73" s="176" t="e">
        <f t="shared" si="45"/>
        <v>#NUM!</v>
      </c>
      <c r="S73" s="176" t="e">
        <f t="shared" si="45"/>
        <v>#NUM!</v>
      </c>
      <c r="T73" s="176" t="e">
        <f t="shared" si="45"/>
        <v>#NUM!</v>
      </c>
      <c r="U73" s="176" t="e">
        <f t="shared" si="45"/>
        <v>#NUM!</v>
      </c>
    </row>
    <row r="74" spans="2:21" s="138" customFormat="1" ht="14.25" x14ac:dyDescent="0.15">
      <c r="C74" s="138">
        <v>2</v>
      </c>
      <c r="D74" s="138">
        <v>3</v>
      </c>
      <c r="E74" s="138">
        <v>4</v>
      </c>
      <c r="F74" s="138">
        <v>5</v>
      </c>
      <c r="G74" s="138">
        <v>6</v>
      </c>
      <c r="H74" s="138">
        <v>7</v>
      </c>
      <c r="I74" s="138">
        <v>8</v>
      </c>
      <c r="J74" s="138">
        <v>9</v>
      </c>
      <c r="K74" s="138">
        <v>10</v>
      </c>
      <c r="L74" s="138">
        <v>11</v>
      </c>
      <c r="M74" s="138">
        <v>12</v>
      </c>
      <c r="N74" s="176">
        <v>1</v>
      </c>
      <c r="O74" s="138">
        <v>14</v>
      </c>
      <c r="P74" s="138">
        <v>15</v>
      </c>
      <c r="Q74" s="138">
        <v>16</v>
      </c>
      <c r="R74" s="138">
        <v>17</v>
      </c>
      <c r="S74" s="138">
        <v>18</v>
      </c>
    </row>
    <row r="75" spans="2:21" s="177" customFormat="1" ht="14.25" x14ac:dyDescent="0.15">
      <c r="D75" s="177" t="s">
        <v>216</v>
      </c>
      <c r="E75" s="177" t="s">
        <v>8</v>
      </c>
      <c r="F75" s="177" t="s">
        <v>9</v>
      </c>
      <c r="G75" s="177" t="s">
        <v>10</v>
      </c>
      <c r="H75" s="177" t="s">
        <v>11</v>
      </c>
      <c r="I75" s="177" t="s">
        <v>12</v>
      </c>
      <c r="J75" s="177" t="s">
        <v>13</v>
      </c>
      <c r="K75" s="177" t="s">
        <v>14</v>
      </c>
      <c r="L75" s="177" t="s">
        <v>15</v>
      </c>
      <c r="M75" s="177" t="s">
        <v>16</v>
      </c>
      <c r="O75" s="177" t="s">
        <v>217</v>
      </c>
    </row>
    <row r="76" spans="2:21" ht="19.5" customHeight="1" x14ac:dyDescent="0.15">
      <c r="B76" s="67">
        <v>1</v>
      </c>
      <c r="C76" s="67" t="s">
        <v>218</v>
      </c>
      <c r="D76" s="67">
        <v>416</v>
      </c>
      <c r="E76" s="67">
        <v>3</v>
      </c>
      <c r="F76" s="67">
        <v>23</v>
      </c>
      <c r="G76" s="67">
        <v>34</v>
      </c>
      <c r="H76" s="67">
        <v>73</v>
      </c>
      <c r="I76" s="67">
        <v>94</v>
      </c>
      <c r="J76" s="67">
        <v>43</v>
      </c>
      <c r="K76" s="67">
        <v>32</v>
      </c>
      <c r="L76" s="67">
        <v>58</v>
      </c>
      <c r="M76" s="67">
        <v>54</v>
      </c>
      <c r="O76" s="67">
        <v>2</v>
      </c>
    </row>
    <row r="77" spans="2:21" ht="19.5" customHeight="1" x14ac:dyDescent="0.15">
      <c r="B77" s="67">
        <v>2</v>
      </c>
      <c r="C77" s="67" t="s">
        <v>159</v>
      </c>
      <c r="D77" s="67">
        <v>118</v>
      </c>
      <c r="E77" s="67">
        <v>2</v>
      </c>
      <c r="F77" s="67">
        <v>9</v>
      </c>
      <c r="G77" s="67">
        <v>8</v>
      </c>
      <c r="H77" s="67">
        <v>21</v>
      </c>
      <c r="I77" s="67">
        <v>29</v>
      </c>
      <c r="J77" s="67">
        <v>10</v>
      </c>
      <c r="K77" s="67">
        <v>13</v>
      </c>
      <c r="L77" s="67">
        <v>11</v>
      </c>
      <c r="M77" s="67">
        <v>15</v>
      </c>
      <c r="O77" s="67">
        <v>0</v>
      </c>
    </row>
    <row r="78" spans="2:21" ht="19.5" customHeight="1" x14ac:dyDescent="0.15">
      <c r="B78" s="67">
        <v>3</v>
      </c>
      <c r="C78" s="67" t="s">
        <v>219</v>
      </c>
      <c r="D78" s="67">
        <v>210</v>
      </c>
      <c r="E78" s="67">
        <v>3</v>
      </c>
      <c r="F78" s="67">
        <v>10</v>
      </c>
      <c r="G78" s="67">
        <v>15</v>
      </c>
      <c r="H78" s="67">
        <v>40</v>
      </c>
      <c r="I78" s="67">
        <v>48</v>
      </c>
      <c r="J78" s="67">
        <v>14</v>
      </c>
      <c r="K78" s="67">
        <v>19</v>
      </c>
      <c r="L78" s="67">
        <v>31</v>
      </c>
      <c r="M78" s="67">
        <v>29</v>
      </c>
      <c r="O78" s="67">
        <v>1</v>
      </c>
    </row>
    <row r="79" spans="2:21" ht="19.5" customHeight="1" x14ac:dyDescent="0.15">
      <c r="B79" s="67">
        <v>4</v>
      </c>
      <c r="C79" s="67" t="s">
        <v>28</v>
      </c>
      <c r="D79" s="67">
        <v>308</v>
      </c>
      <c r="E79" s="67">
        <v>2</v>
      </c>
      <c r="F79" s="67">
        <v>17</v>
      </c>
      <c r="G79" s="67">
        <v>22</v>
      </c>
      <c r="H79" s="67">
        <v>51</v>
      </c>
      <c r="I79" s="67">
        <v>72</v>
      </c>
      <c r="J79" s="67">
        <v>35</v>
      </c>
      <c r="K79" s="67">
        <v>21</v>
      </c>
      <c r="L79" s="67">
        <v>47</v>
      </c>
      <c r="M79" s="67">
        <v>39</v>
      </c>
      <c r="O79" s="67">
        <v>2</v>
      </c>
    </row>
    <row r="80" spans="2:21" ht="19.5" customHeight="1" x14ac:dyDescent="0.15">
      <c r="B80" s="67">
        <v>5</v>
      </c>
      <c r="C80" s="67" t="s">
        <v>34</v>
      </c>
      <c r="D80" s="67">
        <v>65</v>
      </c>
      <c r="E80" s="67">
        <v>1</v>
      </c>
      <c r="F80" s="67">
        <v>1</v>
      </c>
      <c r="G80" s="67">
        <v>6</v>
      </c>
      <c r="H80" s="67">
        <v>13</v>
      </c>
      <c r="I80" s="67">
        <v>15</v>
      </c>
      <c r="J80" s="67">
        <v>5</v>
      </c>
      <c r="K80" s="67">
        <v>7</v>
      </c>
      <c r="L80" s="67">
        <v>3</v>
      </c>
      <c r="M80" s="67">
        <v>13</v>
      </c>
      <c r="O80" s="67">
        <v>1</v>
      </c>
    </row>
    <row r="81" spans="2:15" ht="19.5" customHeight="1" x14ac:dyDescent="0.15">
      <c r="B81" s="67">
        <v>6</v>
      </c>
      <c r="C81" s="67" t="s">
        <v>37</v>
      </c>
      <c r="D81" s="67">
        <v>46</v>
      </c>
      <c r="E81" s="67">
        <v>1</v>
      </c>
      <c r="F81" s="67">
        <v>1</v>
      </c>
      <c r="G81" s="67">
        <v>2</v>
      </c>
      <c r="H81" s="67">
        <v>6</v>
      </c>
      <c r="I81" s="67">
        <v>17</v>
      </c>
      <c r="J81" s="67">
        <v>5</v>
      </c>
      <c r="K81" s="67">
        <v>3</v>
      </c>
      <c r="L81" s="67">
        <v>3</v>
      </c>
      <c r="M81" s="67">
        <v>8</v>
      </c>
      <c r="O81" s="67">
        <v>0</v>
      </c>
    </row>
    <row r="82" spans="2:15" ht="19.5" customHeight="1" x14ac:dyDescent="0.15">
      <c r="B82" s="67">
        <v>7</v>
      </c>
      <c r="C82" s="67" t="s">
        <v>33</v>
      </c>
      <c r="D82" s="67">
        <v>90</v>
      </c>
      <c r="E82" s="67">
        <v>0</v>
      </c>
      <c r="F82" s="67">
        <v>3</v>
      </c>
      <c r="G82" s="67">
        <v>6</v>
      </c>
      <c r="H82" s="67">
        <v>20</v>
      </c>
      <c r="I82" s="67">
        <v>26</v>
      </c>
      <c r="J82" s="67">
        <v>9</v>
      </c>
      <c r="K82" s="67">
        <v>5</v>
      </c>
      <c r="L82" s="67">
        <v>11</v>
      </c>
      <c r="M82" s="67">
        <v>10</v>
      </c>
      <c r="O82" s="67">
        <v>0</v>
      </c>
    </row>
    <row r="83" spans="2:15" ht="19.5" customHeight="1" x14ac:dyDescent="0.15">
      <c r="B83" s="67">
        <v>8</v>
      </c>
      <c r="C83" s="67" t="s">
        <v>36</v>
      </c>
      <c r="D83" s="67">
        <v>70</v>
      </c>
      <c r="E83" s="67">
        <v>1</v>
      </c>
      <c r="F83" s="67">
        <v>3</v>
      </c>
      <c r="G83" s="67">
        <v>5</v>
      </c>
      <c r="H83" s="67">
        <v>20</v>
      </c>
      <c r="I83" s="67">
        <v>16</v>
      </c>
      <c r="J83" s="67">
        <v>7</v>
      </c>
      <c r="K83" s="67">
        <v>3</v>
      </c>
      <c r="L83" s="67">
        <v>7</v>
      </c>
      <c r="M83" s="67">
        <v>8</v>
      </c>
      <c r="O83" s="67">
        <v>0</v>
      </c>
    </row>
    <row r="84" spans="2:15" ht="19.5" customHeight="1" x14ac:dyDescent="0.15">
      <c r="B84" s="67">
        <v>9</v>
      </c>
      <c r="C84" s="67" t="s">
        <v>35</v>
      </c>
      <c r="D84" s="67">
        <v>92</v>
      </c>
      <c r="E84" s="67">
        <v>2</v>
      </c>
      <c r="F84" s="67">
        <v>4</v>
      </c>
      <c r="G84" s="67">
        <v>5</v>
      </c>
      <c r="H84" s="67">
        <v>23</v>
      </c>
      <c r="I84" s="67">
        <v>22</v>
      </c>
      <c r="J84" s="67">
        <v>10</v>
      </c>
      <c r="K84" s="67">
        <v>8</v>
      </c>
      <c r="L84" s="67">
        <v>10</v>
      </c>
      <c r="M84" s="67">
        <v>8</v>
      </c>
      <c r="O84" s="67">
        <v>0</v>
      </c>
    </row>
    <row r="85" spans="2:15" ht="19.5" customHeight="1" x14ac:dyDescent="0.15">
      <c r="B85" s="67">
        <v>10</v>
      </c>
      <c r="C85" s="67" t="s">
        <v>38</v>
      </c>
      <c r="D85" s="67">
        <v>1</v>
      </c>
      <c r="E85" s="67">
        <v>0</v>
      </c>
      <c r="F85" s="67">
        <v>0</v>
      </c>
      <c r="G85" s="67">
        <v>0</v>
      </c>
      <c r="H85" s="67">
        <v>0</v>
      </c>
      <c r="I85" s="67">
        <v>0</v>
      </c>
      <c r="J85" s="67">
        <v>0</v>
      </c>
      <c r="K85" s="67">
        <v>1</v>
      </c>
      <c r="L85" s="67">
        <v>0</v>
      </c>
      <c r="M85" s="67">
        <v>0</v>
      </c>
      <c r="O85" s="67">
        <v>0</v>
      </c>
    </row>
    <row r="86" spans="2:15" ht="19.5" customHeight="1" x14ac:dyDescent="0.15">
      <c r="B86" s="67">
        <v>11</v>
      </c>
      <c r="C86" s="67" t="s">
        <v>217</v>
      </c>
      <c r="D86" s="67">
        <v>11</v>
      </c>
      <c r="E86" s="67">
        <v>0</v>
      </c>
      <c r="F86" s="67">
        <v>2</v>
      </c>
      <c r="G86" s="67">
        <v>2</v>
      </c>
      <c r="H86" s="67">
        <v>2</v>
      </c>
      <c r="I86" s="67">
        <v>0</v>
      </c>
      <c r="J86" s="67">
        <v>3</v>
      </c>
      <c r="K86" s="67">
        <v>0</v>
      </c>
      <c r="L86" s="67">
        <v>1</v>
      </c>
      <c r="M86" s="67">
        <v>1</v>
      </c>
      <c r="O86" s="67">
        <v>0</v>
      </c>
    </row>
    <row r="87" spans="2:15" ht="19.5" customHeight="1" x14ac:dyDescent="0.15">
      <c r="B87" s="67">
        <v>12</v>
      </c>
    </row>
  </sheetData>
  <mergeCells count="11">
    <mergeCell ref="C21:C22"/>
    <mergeCell ref="C23:C24"/>
    <mergeCell ref="C25:C26"/>
    <mergeCell ref="C5:C6"/>
    <mergeCell ref="C7:C8"/>
    <mergeCell ref="C9:C10"/>
    <mergeCell ref="C11:C12"/>
    <mergeCell ref="C13:C14"/>
    <mergeCell ref="C15:C16"/>
    <mergeCell ref="C17:C18"/>
    <mergeCell ref="C19:C20"/>
  </mergeCells>
  <phoneticPr fontId="8"/>
  <conditionalFormatting sqref="D7:O22">
    <cfRule type="cellIs" dxfId="31" priority="1" operator="equal">
      <formula>D$71</formula>
    </cfRule>
    <cfRule type="cellIs" dxfId="30" priority="2" operator="equal">
      <formula>D$70</formula>
    </cfRule>
    <cfRule type="cellIs" dxfId="29" priority="3" operator="equal">
      <formula>D$73</formula>
    </cfRule>
    <cfRule type="cellIs" dxfId="28" priority="4" operator="equal">
      <formula>D$72</formula>
    </cfRule>
  </conditionalFormatting>
  <pageMargins left="0.7" right="0.7" top="0.75" bottom="0.75" header="0.3" footer="0.3"/>
  <ignoredErrors>
    <ignoredError sqref="D8:M26"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C1:P11"/>
  <sheetViews>
    <sheetView zoomScaleNormal="100" zoomScaleSheetLayoutView="100" workbookViewId="0">
      <selection activeCell="O23" sqref="O23"/>
    </sheetView>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
    </row>
    <row r="3" spans="3:16" ht="19.899999999999999" customHeight="1" x14ac:dyDescent="0.15">
      <c r="M3" s="2" t="s">
        <v>164</v>
      </c>
    </row>
    <row r="4" spans="3:16" ht="19.899999999999999" customHeight="1" x14ac:dyDescent="0.15">
      <c r="M4" s="3" t="s">
        <v>40</v>
      </c>
      <c r="N4" s="31" t="s">
        <v>42</v>
      </c>
      <c r="O4" s="5">
        <v>1004</v>
      </c>
      <c r="P4" s="6">
        <f>O4/O$9*100</f>
        <v>73.284671532846716</v>
      </c>
    </row>
    <row r="5" spans="3:16" ht="19.899999999999999" customHeight="1" x14ac:dyDescent="0.15">
      <c r="M5" s="3" t="s">
        <v>0</v>
      </c>
      <c r="N5" s="31" t="s">
        <v>100</v>
      </c>
      <c r="O5" s="5">
        <v>306</v>
      </c>
      <c r="P5" s="6">
        <f t="shared" ref="P5:P9" si="0">O5/O$9*100</f>
        <v>22.335766423357665</v>
      </c>
    </row>
    <row r="6" spans="3:16" ht="19.899999999999999" customHeight="1" x14ac:dyDescent="0.15">
      <c r="M6" s="3" t="s">
        <v>1</v>
      </c>
      <c r="N6" s="31" t="s">
        <v>101</v>
      </c>
      <c r="O6" s="5">
        <v>25</v>
      </c>
      <c r="P6" s="6">
        <f t="shared" si="0"/>
        <v>1.824817518248175</v>
      </c>
    </row>
    <row r="7" spans="3:16" ht="19.899999999999999" customHeight="1" x14ac:dyDescent="0.15">
      <c r="M7" s="3" t="s">
        <v>2</v>
      </c>
      <c r="N7" s="31" t="s">
        <v>43</v>
      </c>
      <c r="O7" s="5">
        <v>13</v>
      </c>
      <c r="P7" s="6">
        <f t="shared" si="0"/>
        <v>0.94890510948905105</v>
      </c>
    </row>
    <row r="8" spans="3:16" ht="19.899999999999999" customHeight="1" x14ac:dyDescent="0.15">
      <c r="M8" s="3" t="s">
        <v>3</v>
      </c>
      <c r="N8" s="31" t="s">
        <v>21</v>
      </c>
      <c r="O8" s="5">
        <v>22</v>
      </c>
      <c r="P8" s="6">
        <f t="shared" si="0"/>
        <v>1.6058394160583942</v>
      </c>
    </row>
    <row r="9" spans="3:16" ht="19.899999999999999" customHeight="1" x14ac:dyDescent="0.15">
      <c r="M9" s="7"/>
      <c r="N9" s="8" t="s">
        <v>4</v>
      </c>
      <c r="O9" s="5">
        <v>1370</v>
      </c>
      <c r="P9" s="6">
        <f t="shared" si="0"/>
        <v>100</v>
      </c>
    </row>
    <row r="11" spans="3:16" ht="19.899999999999999" customHeight="1" x14ac:dyDescent="0.15">
      <c r="M11" s="1"/>
    </row>
  </sheetData>
  <phoneticPr fontId="8"/>
  <pageMargins left="0" right="0" top="0.39370078740157483" bottom="0"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24"/>
  <sheetViews>
    <sheetView zoomScaleNormal="100" zoomScaleSheetLayoutView="100" workbookViewId="0">
      <selection activeCell="Y1" sqref="Y1:Y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9"/>
      <c r="C1" s="1"/>
    </row>
    <row r="2" spans="1:27" ht="19.899999999999999" customHeight="1" x14ac:dyDescent="0.15">
      <c r="Q2" s="2" t="s">
        <v>164</v>
      </c>
    </row>
    <row r="4" spans="1:27" ht="19.899999999999999" customHeight="1" x14ac:dyDescent="0.15">
      <c r="Q4" s="10"/>
      <c r="R4" s="11"/>
      <c r="S4" s="12" t="s">
        <v>5</v>
      </c>
      <c r="T4" s="13">
        <v>1</v>
      </c>
      <c r="U4" s="13">
        <v>1</v>
      </c>
      <c r="V4" s="13">
        <v>1</v>
      </c>
      <c r="W4" s="13">
        <v>1</v>
      </c>
      <c r="X4" s="13">
        <v>1</v>
      </c>
    </row>
    <row r="5" spans="1:27" ht="19.899999999999999" customHeight="1" x14ac:dyDescent="0.15">
      <c r="Q5" s="10" t="s">
        <v>6</v>
      </c>
      <c r="R5" s="11" t="s">
        <v>4</v>
      </c>
      <c r="S5" s="10" t="s">
        <v>7</v>
      </c>
      <c r="T5" s="14" t="s">
        <v>42</v>
      </c>
      <c r="U5" s="14" t="s">
        <v>58</v>
      </c>
      <c r="V5" s="14" t="s">
        <v>59</v>
      </c>
      <c r="W5" s="14" t="s">
        <v>43</v>
      </c>
      <c r="X5" s="14" t="s">
        <v>21</v>
      </c>
    </row>
    <row r="6" spans="1:27" ht="19.899999999999999" customHeight="1" x14ac:dyDescent="0.15">
      <c r="Q6" s="15" t="s">
        <v>98</v>
      </c>
      <c r="R6" s="15">
        <v>1367</v>
      </c>
      <c r="S6" s="16" t="str">
        <f t="shared" ref="S6:S11" si="0">Q6&amp;"(n="&amp;TEXT(R6,"#,##0")&amp;")"</f>
        <v>R１(n=1,367)</v>
      </c>
      <c r="T6" s="17">
        <v>71.031455742501819</v>
      </c>
      <c r="U6" s="17">
        <v>24.652523774689101</v>
      </c>
      <c r="V6" s="17">
        <v>1.5362106803218727</v>
      </c>
      <c r="W6" s="17">
        <v>0.58522311631309443</v>
      </c>
      <c r="X6" s="17">
        <v>2.1945866861741039</v>
      </c>
      <c r="Y6" s="18"/>
      <c r="Z6" s="18"/>
      <c r="AA6" s="18"/>
    </row>
    <row r="7" spans="1:27" ht="19.899999999999999" customHeight="1" x14ac:dyDescent="0.15">
      <c r="Q7" s="15" t="s">
        <v>97</v>
      </c>
      <c r="R7" s="15">
        <v>1378</v>
      </c>
      <c r="S7" s="16" t="str">
        <f t="shared" si="0"/>
        <v>R２(n=1,378)</v>
      </c>
      <c r="T7" s="17">
        <v>70.464441219158203</v>
      </c>
      <c r="U7" s="17">
        <v>24.600870827285924</v>
      </c>
      <c r="V7" s="17">
        <v>1.6690856313497822</v>
      </c>
      <c r="W7" s="17">
        <v>1.2336719883889695</v>
      </c>
      <c r="X7" s="17">
        <v>2.0319303338171264</v>
      </c>
      <c r="Y7" s="18"/>
      <c r="Z7" s="18"/>
      <c r="AA7" s="18"/>
    </row>
    <row r="8" spans="1:27" ht="19.899999999999999" customHeight="1" x14ac:dyDescent="0.15">
      <c r="Q8" s="15" t="s">
        <v>110</v>
      </c>
      <c r="R8" s="15">
        <v>1105</v>
      </c>
      <c r="S8" s="16" t="str">
        <f t="shared" si="0"/>
        <v>R3(n=1,105)</v>
      </c>
      <c r="T8" s="17">
        <v>69.400000000000006</v>
      </c>
      <c r="U8" s="17">
        <v>25.3</v>
      </c>
      <c r="V8" s="17">
        <v>1.3</v>
      </c>
      <c r="W8" s="17">
        <v>1.2</v>
      </c>
      <c r="X8" s="17">
        <v>2.8</v>
      </c>
      <c r="Y8" s="18"/>
      <c r="Z8" s="18"/>
      <c r="AA8" s="18"/>
    </row>
    <row r="9" spans="1:27" ht="19.899999999999999" customHeight="1" x14ac:dyDescent="0.15">
      <c r="Q9" s="15" t="s">
        <v>99</v>
      </c>
      <c r="R9" s="15">
        <v>1193</v>
      </c>
      <c r="S9" s="16" t="str">
        <f t="shared" si="0"/>
        <v>R4(n=1,193)</v>
      </c>
      <c r="T9" s="17">
        <v>71.8</v>
      </c>
      <c r="U9" s="17">
        <v>22.2</v>
      </c>
      <c r="V9" s="17">
        <v>2.5</v>
      </c>
      <c r="W9" s="17">
        <v>1.1000000000000001</v>
      </c>
      <c r="X9" s="17">
        <v>2.2999999999999998</v>
      </c>
      <c r="Y9" s="18"/>
      <c r="Z9" s="18"/>
      <c r="AA9" s="18"/>
    </row>
    <row r="10" spans="1:27" ht="19.899999999999999" customHeight="1" x14ac:dyDescent="0.15">
      <c r="Q10" s="15" t="s">
        <v>111</v>
      </c>
      <c r="R10" s="15">
        <v>1211</v>
      </c>
      <c r="S10" s="16" t="str">
        <f t="shared" si="0"/>
        <v>R5(n=1,211)</v>
      </c>
      <c r="T10" s="17">
        <v>72.900000000000006</v>
      </c>
      <c r="U10" s="17">
        <v>23.6</v>
      </c>
      <c r="V10" s="17">
        <v>1.1000000000000001</v>
      </c>
      <c r="W10" s="17">
        <v>0.7</v>
      </c>
      <c r="X10" s="17">
        <v>1.7</v>
      </c>
      <c r="Y10" s="18"/>
      <c r="Z10" s="18"/>
      <c r="AA10" s="18"/>
    </row>
    <row r="11" spans="1:27" ht="19.899999999999999" customHeight="1" x14ac:dyDescent="0.15">
      <c r="Q11" s="15" t="s">
        <v>121</v>
      </c>
      <c r="R11" s="15">
        <v>1210</v>
      </c>
      <c r="S11" s="16" t="str">
        <f t="shared" si="0"/>
        <v>R６(n=1,210)</v>
      </c>
      <c r="T11" s="17">
        <v>73.7</v>
      </c>
      <c r="U11" s="17">
        <v>22.8</v>
      </c>
      <c r="V11" s="17">
        <v>1.4</v>
      </c>
      <c r="W11" s="17">
        <v>1</v>
      </c>
      <c r="X11" s="17">
        <v>1.1000000000000001</v>
      </c>
      <c r="Y11" s="18"/>
      <c r="Z11" s="18"/>
      <c r="AA11" s="18"/>
    </row>
    <row r="12" spans="1:27" ht="19.899999999999999" customHeight="1" x14ac:dyDescent="0.15">
      <c r="Q12" s="15" t="s">
        <v>150</v>
      </c>
      <c r="R12" s="15">
        <v>1370</v>
      </c>
      <c r="S12" s="16" t="str">
        <f t="shared" ref="S12" si="1">Q12&amp;"(n="&amp;TEXT(R12,"#,##0")&amp;")"</f>
        <v>R７(n=1,370)</v>
      </c>
      <c r="T12" s="17">
        <v>73.284671532846716</v>
      </c>
      <c r="U12" s="17">
        <v>22.335766423357665</v>
      </c>
      <c r="V12" s="17">
        <v>1.824817518248175</v>
      </c>
      <c r="W12" s="17">
        <v>0.94890510948905105</v>
      </c>
      <c r="X12" s="17">
        <v>1.6058394160583942</v>
      </c>
      <c r="Y12" s="18"/>
      <c r="Z12" s="18"/>
      <c r="AA12" s="18"/>
    </row>
    <row r="13" spans="1:27" ht="19.899999999999999" customHeight="1" x14ac:dyDescent="0.15">
      <c r="Q13" s="1"/>
      <c r="Y13" s="18"/>
      <c r="Z13" s="18"/>
      <c r="AA13" s="18"/>
    </row>
    <row r="14" spans="1:27" ht="19.899999999999999" customHeight="1" x14ac:dyDescent="0.15">
      <c r="Q14" s="1"/>
      <c r="Y14" s="18"/>
      <c r="Z14" s="18"/>
      <c r="AA14" s="18"/>
    </row>
    <row r="15" spans="1:27" ht="19.899999999999999" customHeight="1" x14ac:dyDescent="0.15">
      <c r="Q15" s="1"/>
    </row>
    <row r="24" spans="19:19" ht="19.899999999999999" customHeight="1" x14ac:dyDescent="0.15">
      <c r="S24" s="2" t="s">
        <v>102</v>
      </c>
    </row>
  </sheetData>
  <phoneticPr fontId="8"/>
  <pageMargins left="0" right="0" top="0.39370078740157483" bottom="0" header="0.31496062992125984" footer="0.31496062992125984"/>
  <pageSetup paperSize="9" scale="7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B14"/>
  <sheetViews>
    <sheetView zoomScaleNormal="100" zoomScaleSheetLayoutView="100" workbookViewId="0">
      <selection activeCell="Y1" sqref="Y1:Y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32.25" style="2" bestFit="1" customWidth="1"/>
    <col min="18" max="18" width="7.75" style="2" bestFit="1" customWidth="1"/>
    <col min="19" max="19" width="20.75" style="2" customWidth="1"/>
    <col min="20" max="16384" width="8.75" style="2"/>
  </cols>
  <sheetData>
    <row r="1" spans="1:28" ht="19.899999999999999" customHeight="1" x14ac:dyDescent="0.15">
      <c r="A1" s="9"/>
      <c r="C1" s="1"/>
    </row>
    <row r="2" spans="1:28" ht="19.899999999999999" customHeight="1" x14ac:dyDescent="0.15">
      <c r="Q2" s="2" t="s">
        <v>164</v>
      </c>
    </row>
    <row r="4" spans="1:28" ht="19.899999999999999" customHeight="1" x14ac:dyDescent="0.15">
      <c r="Q4" s="10"/>
      <c r="R4" s="11"/>
      <c r="S4" s="12" t="s">
        <v>5</v>
      </c>
      <c r="T4" s="13">
        <v>1</v>
      </c>
      <c r="U4" s="13">
        <v>1</v>
      </c>
      <c r="V4" s="13">
        <v>1</v>
      </c>
      <c r="W4" s="13">
        <v>1</v>
      </c>
      <c r="X4" s="13">
        <v>1</v>
      </c>
    </row>
    <row r="5" spans="1:28" ht="19.899999999999999" customHeight="1" x14ac:dyDescent="0.15">
      <c r="Q5" s="10" t="s">
        <v>6</v>
      </c>
      <c r="R5" s="11" t="s">
        <v>4</v>
      </c>
      <c r="S5" s="10" t="s">
        <v>7</v>
      </c>
      <c r="T5" s="14" t="s">
        <v>42</v>
      </c>
      <c r="U5" s="14" t="s">
        <v>107</v>
      </c>
      <c r="V5" s="14" t="s">
        <v>108</v>
      </c>
      <c r="W5" s="14" t="s">
        <v>43</v>
      </c>
      <c r="X5" s="14" t="s">
        <v>21</v>
      </c>
    </row>
    <row r="6" spans="1:28" ht="19.899999999999999" customHeight="1" x14ac:dyDescent="0.15">
      <c r="Q6" s="15" t="s">
        <v>56</v>
      </c>
      <c r="R6" s="15">
        <v>574</v>
      </c>
      <c r="S6" s="16" t="str">
        <f t="shared" ref="S6:S8" si="0">Q6&amp;"(n="&amp;R6&amp;")"</f>
        <v>男性(n=574)</v>
      </c>
      <c r="T6" s="17">
        <v>67.42160278745645</v>
      </c>
      <c r="U6" s="17">
        <v>26.132404181184672</v>
      </c>
      <c r="V6" s="17">
        <v>2.9616724738675959</v>
      </c>
      <c r="W6" s="17">
        <v>1.5679442508710801</v>
      </c>
      <c r="X6" s="17">
        <v>1.9163763066202089</v>
      </c>
      <c r="Y6" s="18"/>
      <c r="Z6" s="18"/>
      <c r="AA6" s="18"/>
    </row>
    <row r="7" spans="1:28" ht="19.899999999999999" customHeight="1" x14ac:dyDescent="0.15">
      <c r="Q7" s="15" t="s">
        <v>57</v>
      </c>
      <c r="R7" s="15">
        <v>777</v>
      </c>
      <c r="S7" s="16" t="str">
        <f t="shared" si="0"/>
        <v>女性(n=777)</v>
      </c>
      <c r="T7" s="17">
        <v>77.863577863577859</v>
      </c>
      <c r="U7" s="17">
        <v>19.433719433719435</v>
      </c>
      <c r="V7" s="17">
        <v>1.0296010296010296</v>
      </c>
      <c r="W7" s="17">
        <v>0.51480051480051481</v>
      </c>
      <c r="X7" s="17">
        <v>1.1583011583011582</v>
      </c>
      <c r="Y7" s="18"/>
      <c r="Z7" s="18"/>
      <c r="AA7" s="18"/>
    </row>
    <row r="8" spans="1:28" ht="19.899999999999999" customHeight="1" x14ac:dyDescent="0.15">
      <c r="Q8" s="15" t="s">
        <v>202</v>
      </c>
      <c r="R8" s="15">
        <v>6</v>
      </c>
      <c r="S8" s="16" t="str">
        <f t="shared" si="0"/>
        <v>その他(n=6)</v>
      </c>
      <c r="T8" s="17">
        <v>50</v>
      </c>
      <c r="U8" s="17">
        <v>50</v>
      </c>
      <c r="V8" s="17">
        <v>0</v>
      </c>
      <c r="W8" s="17">
        <v>0</v>
      </c>
      <c r="X8" s="17">
        <v>0</v>
      </c>
      <c r="Y8" s="18"/>
      <c r="Z8" s="18"/>
      <c r="AA8" s="18"/>
    </row>
    <row r="9" spans="1:28" ht="19.899999999999999" customHeight="1" x14ac:dyDescent="0.15">
      <c r="Q9" s="15" t="s">
        <v>21</v>
      </c>
      <c r="R9" s="15">
        <v>13</v>
      </c>
      <c r="S9" s="16" t="str">
        <f t="shared" ref="S9" si="1">Q9&amp;"(n="&amp;R9&amp;")"</f>
        <v>（無効回答）(n=13)</v>
      </c>
      <c r="T9" s="17">
        <v>69.230769230769226</v>
      </c>
      <c r="U9" s="17">
        <v>15.384615384615385</v>
      </c>
      <c r="V9" s="17">
        <v>0</v>
      </c>
      <c r="W9" s="17">
        <v>0</v>
      </c>
      <c r="X9" s="17">
        <v>15.384615384615385</v>
      </c>
      <c r="Y9" s="19"/>
      <c r="Z9" s="18"/>
      <c r="AA9" s="18"/>
    </row>
    <row r="10" spans="1:28" ht="19.899999999999999" customHeight="1" x14ac:dyDescent="0.15">
      <c r="Z10" s="18"/>
      <c r="AA10" s="18"/>
    </row>
    <row r="11" spans="1:28" ht="19.899999999999999" customHeight="1" x14ac:dyDescent="0.15">
      <c r="AA11" s="18"/>
      <c r="AB11" s="18"/>
    </row>
    <row r="12" spans="1:28" ht="19.899999999999999" customHeight="1" x14ac:dyDescent="0.15">
      <c r="AA12" s="18"/>
      <c r="AB12" s="18"/>
    </row>
    <row r="13" spans="1:28" ht="19.899999999999999" customHeight="1" x14ac:dyDescent="0.15">
      <c r="AA13" s="18"/>
      <c r="AB13" s="18"/>
    </row>
    <row r="14" spans="1:28" ht="19.899999999999999" customHeight="1" x14ac:dyDescent="0.15">
      <c r="AA14" s="18"/>
      <c r="AB14" s="18"/>
    </row>
  </sheetData>
  <phoneticPr fontId="8"/>
  <pageMargins left="0" right="0" top="0.39370078740157483" bottom="0" header="0.31496062992125984" footer="0.31496062992125984"/>
  <pageSetup paperSize="9" scale="7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15"/>
  <sheetViews>
    <sheetView zoomScaleNormal="100" zoomScaleSheetLayoutView="100" workbookViewId="0">
      <selection activeCell="Y1" sqref="Y1:Y104857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24" width="8.75" style="2"/>
    <col min="25" max="25" width="10.125" style="2" bestFit="1" customWidth="1"/>
    <col min="26" max="16384" width="8.75" style="2"/>
  </cols>
  <sheetData>
    <row r="1" spans="1:27" ht="19.899999999999999" customHeight="1" x14ac:dyDescent="0.15">
      <c r="A1" s="9"/>
      <c r="C1" s="1"/>
    </row>
    <row r="2" spans="1:27" ht="19.899999999999999" customHeight="1" x14ac:dyDescent="0.15">
      <c r="Q2" s="2" t="s">
        <v>164</v>
      </c>
    </row>
    <row r="4" spans="1:27" ht="19.899999999999999" customHeight="1" x14ac:dyDescent="0.15">
      <c r="Q4" s="10"/>
      <c r="R4" s="11"/>
      <c r="S4" s="12" t="s">
        <v>5</v>
      </c>
      <c r="T4" s="13">
        <v>1</v>
      </c>
      <c r="U4" s="13">
        <v>1</v>
      </c>
      <c r="V4" s="13">
        <v>1</v>
      </c>
      <c r="W4" s="13">
        <v>1</v>
      </c>
      <c r="X4" s="13">
        <v>1</v>
      </c>
    </row>
    <row r="5" spans="1:27" ht="19.899999999999999" customHeight="1" x14ac:dyDescent="0.15">
      <c r="Q5" s="10" t="s">
        <v>6</v>
      </c>
      <c r="R5" s="11" t="s">
        <v>4</v>
      </c>
      <c r="S5" s="10" t="s">
        <v>7</v>
      </c>
      <c r="T5" s="14" t="s">
        <v>42</v>
      </c>
      <c r="U5" s="14" t="s">
        <v>58</v>
      </c>
      <c r="V5" s="14" t="s">
        <v>59</v>
      </c>
      <c r="W5" s="14" t="s">
        <v>43</v>
      </c>
      <c r="X5" s="14" t="s">
        <v>21</v>
      </c>
    </row>
    <row r="6" spans="1:27" ht="19.899999999999999" customHeight="1" x14ac:dyDescent="0.15">
      <c r="Q6" s="15" t="s">
        <v>8</v>
      </c>
      <c r="R6" s="15">
        <v>30</v>
      </c>
      <c r="S6" s="16" t="str">
        <f t="shared" ref="S6:S15" si="0">Q6&amp;"(n="&amp;R6&amp;")"</f>
        <v>16～19歳(n=30)</v>
      </c>
      <c r="T6" s="17">
        <v>73.333333333333329</v>
      </c>
      <c r="U6" s="17">
        <v>10</v>
      </c>
      <c r="V6" s="17">
        <v>6.666666666666667</v>
      </c>
      <c r="W6" s="17">
        <v>10</v>
      </c>
      <c r="X6" s="17">
        <v>0</v>
      </c>
      <c r="Y6" s="18"/>
      <c r="Z6" s="18"/>
      <c r="AA6" s="18"/>
    </row>
    <row r="7" spans="1:27" ht="19.899999999999999" customHeight="1" x14ac:dyDescent="0.15">
      <c r="Q7" s="15" t="s">
        <v>9</v>
      </c>
      <c r="R7" s="15">
        <v>90</v>
      </c>
      <c r="S7" s="16" t="str">
        <f t="shared" si="0"/>
        <v>20～29歳(n=90)</v>
      </c>
      <c r="T7" s="17">
        <v>72.222222222222214</v>
      </c>
      <c r="U7" s="17">
        <v>24.444444444444443</v>
      </c>
      <c r="V7" s="17">
        <v>1.1111111111111112</v>
      </c>
      <c r="W7" s="17">
        <v>1.1111111111111112</v>
      </c>
      <c r="X7" s="17">
        <v>1.1111111111111112</v>
      </c>
      <c r="Y7" s="18"/>
      <c r="Z7" s="18"/>
      <c r="AA7" s="18"/>
    </row>
    <row r="8" spans="1:27" ht="19.899999999999999" customHeight="1" x14ac:dyDescent="0.15">
      <c r="Q8" s="15" t="s">
        <v>10</v>
      </c>
      <c r="R8" s="15">
        <v>165</v>
      </c>
      <c r="S8" s="16" t="str">
        <f t="shared" si="0"/>
        <v>30～39歳(n=165)</v>
      </c>
      <c r="T8" s="17">
        <v>81.818181818181827</v>
      </c>
      <c r="U8" s="17">
        <v>15.757575757575756</v>
      </c>
      <c r="V8" s="17">
        <v>1.2121212121212122</v>
      </c>
      <c r="W8" s="17">
        <v>0.60606060606060608</v>
      </c>
      <c r="X8" s="17">
        <v>0.60606060606060608</v>
      </c>
      <c r="Y8" s="18"/>
      <c r="Z8" s="18"/>
      <c r="AA8" s="18"/>
    </row>
    <row r="9" spans="1:27" ht="19.899999999999999" customHeight="1" x14ac:dyDescent="0.15">
      <c r="Q9" s="15" t="s">
        <v>11</v>
      </c>
      <c r="R9" s="15">
        <v>212</v>
      </c>
      <c r="S9" s="16" t="str">
        <f t="shared" si="0"/>
        <v>40～49歳(n=212)</v>
      </c>
      <c r="T9" s="17">
        <v>76.886792452830193</v>
      </c>
      <c r="U9" s="17">
        <v>18.867924528301888</v>
      </c>
      <c r="V9" s="17">
        <v>2.358490566037736</v>
      </c>
      <c r="W9" s="17">
        <v>0.94339622641509435</v>
      </c>
      <c r="X9" s="17">
        <v>0.94339622641509435</v>
      </c>
      <c r="Y9" s="18"/>
      <c r="Z9" s="18"/>
      <c r="AA9" s="18"/>
    </row>
    <row r="10" spans="1:27" ht="19.899999999999999" customHeight="1" x14ac:dyDescent="0.15">
      <c r="Q10" s="15" t="s">
        <v>12</v>
      </c>
      <c r="R10" s="15">
        <v>270</v>
      </c>
      <c r="S10" s="16" t="str">
        <f t="shared" si="0"/>
        <v>50～59歳(n=270)</v>
      </c>
      <c r="T10" s="17">
        <v>77.407407407407405</v>
      </c>
      <c r="U10" s="17">
        <v>21.111111111111111</v>
      </c>
      <c r="V10" s="17">
        <v>0.74074074074074081</v>
      </c>
      <c r="W10" s="17">
        <v>0.37037037037037041</v>
      </c>
      <c r="X10" s="17">
        <v>0.37037037037037041</v>
      </c>
      <c r="Y10" s="18"/>
      <c r="Z10" s="18"/>
      <c r="AA10" s="18"/>
    </row>
    <row r="11" spans="1:27" ht="19.899999999999999" customHeight="1" x14ac:dyDescent="0.15">
      <c r="Q11" s="15" t="s">
        <v>13</v>
      </c>
      <c r="R11" s="15">
        <v>125</v>
      </c>
      <c r="S11" s="16" t="str">
        <f t="shared" si="0"/>
        <v>60～64歳(n=125)</v>
      </c>
      <c r="T11" s="17">
        <v>66.400000000000006</v>
      </c>
      <c r="U11" s="17">
        <v>28.799999999999997</v>
      </c>
      <c r="V11" s="17">
        <v>2.4</v>
      </c>
      <c r="W11" s="17">
        <v>1.6</v>
      </c>
      <c r="X11" s="17">
        <v>0.8</v>
      </c>
      <c r="Y11" s="18"/>
      <c r="Z11" s="18"/>
      <c r="AA11" s="18"/>
    </row>
    <row r="12" spans="1:27" ht="19.899999999999999" customHeight="1" x14ac:dyDescent="0.15">
      <c r="Q12" s="15" t="s">
        <v>14</v>
      </c>
      <c r="R12" s="15">
        <v>103</v>
      </c>
      <c r="S12" s="16" t="str">
        <f t="shared" si="0"/>
        <v>65～69歳(n=103)</v>
      </c>
      <c r="T12" s="17">
        <v>66.990291262135926</v>
      </c>
      <c r="U12" s="17">
        <v>29.126213592233007</v>
      </c>
      <c r="V12" s="17">
        <v>0.97087378640776689</v>
      </c>
      <c r="W12" s="17">
        <v>0.97087378640776689</v>
      </c>
      <c r="X12" s="17">
        <v>1.9417475728155338</v>
      </c>
      <c r="Y12" s="18"/>
      <c r="Z12" s="18"/>
      <c r="AA12" s="18"/>
    </row>
    <row r="13" spans="1:27" ht="19.899999999999999" customHeight="1" x14ac:dyDescent="0.15">
      <c r="Q13" s="15" t="s">
        <v>15</v>
      </c>
      <c r="R13" s="15">
        <v>172</v>
      </c>
      <c r="S13" s="16" t="str">
        <f t="shared" si="0"/>
        <v>70～74歳(n=172)</v>
      </c>
      <c r="T13" s="17">
        <v>68.604651162790702</v>
      </c>
      <c r="U13" s="17">
        <v>25</v>
      </c>
      <c r="V13" s="17">
        <v>2.3255813953488373</v>
      </c>
      <c r="W13" s="17">
        <v>0.58139534883720934</v>
      </c>
      <c r="X13" s="17">
        <v>3.4883720930232558</v>
      </c>
      <c r="Y13" s="18"/>
      <c r="Z13" s="18"/>
      <c r="AA13" s="18"/>
    </row>
    <row r="14" spans="1:27" ht="19.899999999999999" customHeight="1" x14ac:dyDescent="0.15">
      <c r="Q14" s="15" t="s">
        <v>16</v>
      </c>
      <c r="R14" s="15">
        <v>193</v>
      </c>
      <c r="S14" s="16" t="str">
        <f t="shared" si="0"/>
        <v>75歳以上(n=193)</v>
      </c>
      <c r="T14" s="17">
        <v>68.393782383419691</v>
      </c>
      <c r="U14" s="17">
        <v>24.870466321243523</v>
      </c>
      <c r="V14" s="17">
        <v>2.5906735751295336</v>
      </c>
      <c r="W14" s="17">
        <v>0.5181347150259068</v>
      </c>
      <c r="X14" s="17">
        <v>3.6269430051813467</v>
      </c>
      <c r="Y14" s="18"/>
      <c r="Z14" s="18"/>
      <c r="AA14" s="18"/>
    </row>
    <row r="15" spans="1:27" ht="19.899999999999999" customHeight="1" x14ac:dyDescent="0.15">
      <c r="Q15" s="15" t="s">
        <v>21</v>
      </c>
      <c r="R15" s="15">
        <v>10</v>
      </c>
      <c r="S15" s="16" t="str">
        <f t="shared" si="0"/>
        <v>（無効回答）(n=10)</v>
      </c>
      <c r="T15" s="17">
        <v>80</v>
      </c>
      <c r="U15" s="17">
        <v>10</v>
      </c>
      <c r="V15" s="17">
        <v>0</v>
      </c>
      <c r="W15" s="17">
        <v>0</v>
      </c>
      <c r="X15" s="17">
        <v>10</v>
      </c>
      <c r="Y15" s="19"/>
    </row>
  </sheetData>
  <phoneticPr fontId="8"/>
  <pageMargins left="0" right="0" top="0.39370078740157483" bottom="0" header="0.31496062992125984" footer="0.31496062992125984"/>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1F17F-460A-40FD-ABF7-CBEEB094D261}">
  <dimension ref="A1:AA14"/>
  <sheetViews>
    <sheetView zoomScaleNormal="100" zoomScaleSheetLayoutView="100" workbookViewId="0">
      <selection activeCell="T15" sqref="T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9"/>
      <c r="C1" s="1"/>
    </row>
    <row r="2" spans="1:27" ht="19.899999999999999" customHeight="1" x14ac:dyDescent="0.15">
      <c r="Q2" s="21" t="s">
        <v>149</v>
      </c>
    </row>
    <row r="4" spans="1:27" ht="19.899999999999999" customHeight="1" x14ac:dyDescent="0.15">
      <c r="Q4" s="10"/>
      <c r="R4" s="11"/>
      <c r="S4" s="12" t="s">
        <v>5</v>
      </c>
      <c r="T4" s="13">
        <v>1</v>
      </c>
      <c r="U4" s="13">
        <v>1</v>
      </c>
      <c r="V4" s="13">
        <v>1</v>
      </c>
    </row>
    <row r="5" spans="1:27" ht="19.899999999999999" customHeight="1" x14ac:dyDescent="0.15">
      <c r="Q5" s="10" t="s">
        <v>6</v>
      </c>
      <c r="R5" s="11" t="s">
        <v>4</v>
      </c>
      <c r="S5" s="10" t="s">
        <v>7</v>
      </c>
      <c r="T5" s="199" t="s">
        <v>44</v>
      </c>
      <c r="U5" s="199" t="s">
        <v>45</v>
      </c>
      <c r="V5" s="199" t="s">
        <v>21</v>
      </c>
    </row>
    <row r="6" spans="1:27" ht="19.899999999999999" customHeight="1" x14ac:dyDescent="0.15">
      <c r="Q6" s="15"/>
      <c r="R6" s="15"/>
      <c r="S6" s="16"/>
      <c r="T6" s="17"/>
      <c r="U6" s="17"/>
      <c r="V6" s="17"/>
      <c r="Y6" s="18"/>
      <c r="Z6" s="18"/>
      <c r="AA6" s="18"/>
    </row>
    <row r="7" spans="1:27" ht="19.899999999999999" customHeight="1" x14ac:dyDescent="0.15">
      <c r="Q7" s="15"/>
      <c r="R7" s="15"/>
      <c r="S7" s="16"/>
      <c r="T7" s="17"/>
      <c r="U7" s="17"/>
      <c r="V7" s="17"/>
      <c r="Y7" s="18"/>
      <c r="Z7" s="18"/>
      <c r="AA7" s="18"/>
    </row>
    <row r="8" spans="1:27" ht="19.899999999999999" customHeight="1" x14ac:dyDescent="0.15">
      <c r="Q8" s="15"/>
      <c r="R8" s="15"/>
      <c r="S8" s="16"/>
      <c r="T8" s="17"/>
      <c r="U8" s="17"/>
      <c r="V8" s="17"/>
      <c r="Y8" s="18"/>
      <c r="Z8" s="18"/>
      <c r="AA8" s="18"/>
    </row>
    <row r="9" spans="1:27" ht="19.899999999999999" customHeight="1" x14ac:dyDescent="0.15">
      <c r="Q9" s="15" t="s">
        <v>99</v>
      </c>
      <c r="R9" s="15">
        <v>1286</v>
      </c>
      <c r="S9" s="16" t="str">
        <f t="shared" ref="S9" si="0">Q9&amp;"(n="&amp;TEXT(R9,"#,##0")&amp;")"</f>
        <v>R4(n=1,286)</v>
      </c>
      <c r="T9" s="17">
        <v>76.5</v>
      </c>
      <c r="U9" s="17">
        <v>22.2</v>
      </c>
      <c r="V9" s="17">
        <v>1.3</v>
      </c>
      <c r="Y9" s="18"/>
      <c r="Z9" s="18"/>
      <c r="AA9" s="18"/>
    </row>
    <row r="10" spans="1:27" ht="19.899999999999999" customHeight="1" x14ac:dyDescent="0.15">
      <c r="Q10" s="15" t="s">
        <v>111</v>
      </c>
      <c r="R10" s="15">
        <v>1211</v>
      </c>
      <c r="S10" s="16" t="str">
        <f>Q10&amp;"(n="&amp;TEXT(R10,"#,##0")&amp;")"</f>
        <v>R5(n=1,211)</v>
      </c>
      <c r="T10" s="17">
        <v>67.2</v>
      </c>
      <c r="U10" s="17">
        <v>32</v>
      </c>
      <c r="V10" s="17">
        <v>0.7</v>
      </c>
      <c r="Y10" s="18"/>
      <c r="Z10" s="18"/>
      <c r="AA10" s="18"/>
    </row>
    <row r="11" spans="1:27" ht="19.899999999999999" customHeight="1" x14ac:dyDescent="0.15">
      <c r="Q11" s="15" t="s">
        <v>121</v>
      </c>
      <c r="R11" s="15">
        <v>1210</v>
      </c>
      <c r="S11" s="16" t="str">
        <f>Q11&amp;"(n="&amp;TEXT(R11,"#,##0")&amp;")"</f>
        <v>R６(n=1,210)</v>
      </c>
      <c r="T11" s="17">
        <v>61.4</v>
      </c>
      <c r="U11" s="17">
        <v>37.1</v>
      </c>
      <c r="V11" s="17">
        <v>1.5</v>
      </c>
      <c r="Y11" s="18"/>
      <c r="Z11" s="18"/>
      <c r="AA11" s="18"/>
    </row>
    <row r="12" spans="1:27" ht="19.899999999999999" customHeight="1" x14ac:dyDescent="0.15">
      <c r="Q12" s="15" t="s">
        <v>150</v>
      </c>
      <c r="R12" s="15">
        <v>1370</v>
      </c>
      <c r="S12" s="16" t="str">
        <f>Q12&amp;"(n="&amp;TEXT(R12,"#,##0")&amp;")"</f>
        <v>R７(n=1,370)</v>
      </c>
      <c r="T12" s="17">
        <v>57.591240875912405</v>
      </c>
      <c r="U12" s="17">
        <v>41.094890510948908</v>
      </c>
      <c r="V12" s="17">
        <v>1.3138686131386861</v>
      </c>
      <c r="Y12" s="18"/>
      <c r="Z12" s="18"/>
      <c r="AA12" s="18"/>
    </row>
    <row r="13" spans="1:27" ht="19.899999999999999" customHeight="1" x14ac:dyDescent="0.15">
      <c r="Q13" s="1"/>
      <c r="Y13" s="18"/>
      <c r="Z13" s="18"/>
      <c r="AA13" s="18"/>
    </row>
    <row r="14" spans="1:27" ht="19.899999999999999" customHeight="1" x14ac:dyDescent="0.15">
      <c r="Y14" s="18"/>
      <c r="Z14" s="18"/>
      <c r="AA14" s="18"/>
    </row>
  </sheetData>
  <phoneticPr fontId="8"/>
  <pageMargins left="0" right="0" top="0.39370078740157483" bottom="0" header="0.31496062992125984" footer="0.31496062992125984"/>
  <pageSetup paperSize="9" scale="78"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8"/>
  <sheetViews>
    <sheetView topLeftCell="J1" zoomScaleNormal="100" zoomScaleSheetLayoutView="100" workbookViewId="0">
      <selection activeCell="Q16" sqref="Q1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32.25" style="2" bestFit="1" customWidth="1"/>
    <col min="18" max="18" width="7.75" style="2" bestFit="1" customWidth="1"/>
    <col min="19" max="19" width="20.75" style="2" customWidth="1"/>
    <col min="20" max="16384" width="8.75" style="2"/>
  </cols>
  <sheetData>
    <row r="1" spans="1:27" ht="19.899999999999999" customHeight="1" x14ac:dyDescent="0.15">
      <c r="A1" s="9"/>
      <c r="C1" s="1" t="s">
        <v>131</v>
      </c>
    </row>
    <row r="2" spans="1:27" ht="19.899999999999999" customHeight="1" x14ac:dyDescent="0.15">
      <c r="Q2" s="2" t="s">
        <v>165</v>
      </c>
    </row>
    <row r="4" spans="1:27" ht="19.899999999999999" customHeight="1" x14ac:dyDescent="0.15">
      <c r="Q4" s="10"/>
      <c r="R4" s="11"/>
      <c r="S4" s="12" t="s">
        <v>5</v>
      </c>
      <c r="T4" s="13">
        <v>1</v>
      </c>
      <c r="U4" s="13">
        <v>1</v>
      </c>
      <c r="V4" s="13">
        <v>1</v>
      </c>
      <c r="W4" s="13">
        <v>1</v>
      </c>
      <c r="X4" s="13">
        <v>1</v>
      </c>
      <c r="Y4" s="13">
        <v>1</v>
      </c>
    </row>
    <row r="5" spans="1:27" ht="19.899999999999999" customHeight="1" x14ac:dyDescent="0.15">
      <c r="Q5" s="10" t="s">
        <v>6</v>
      </c>
      <c r="R5" s="11" t="s">
        <v>4</v>
      </c>
      <c r="S5" s="10" t="s">
        <v>7</v>
      </c>
      <c r="T5" s="14" t="s">
        <v>51</v>
      </c>
      <c r="U5" s="14" t="s">
        <v>54</v>
      </c>
      <c r="V5" s="14" t="s">
        <v>53</v>
      </c>
      <c r="W5" s="14" t="s">
        <v>55</v>
      </c>
      <c r="X5" s="14" t="s">
        <v>52</v>
      </c>
      <c r="Y5" s="14" t="s">
        <v>21</v>
      </c>
    </row>
    <row r="6" spans="1:27" ht="19.899999999999999" customHeight="1" x14ac:dyDescent="0.15">
      <c r="Q6" s="15" t="s">
        <v>48</v>
      </c>
      <c r="R6" s="15">
        <v>1370</v>
      </c>
      <c r="S6" s="16" t="str">
        <f>Q6</f>
        <v>学校教育の場</v>
      </c>
      <c r="T6" s="17">
        <v>1.5328467153284671</v>
      </c>
      <c r="U6" s="17">
        <v>5.0364963503649633</v>
      </c>
      <c r="V6" s="17">
        <v>71.021897810218988</v>
      </c>
      <c r="W6" s="17">
        <v>14.817518248175181</v>
      </c>
      <c r="X6" s="17">
        <v>1.3138686131386861</v>
      </c>
      <c r="Y6" s="17">
        <v>6.2773722627737225</v>
      </c>
      <c r="Z6" s="98"/>
      <c r="AA6" s="18"/>
    </row>
    <row r="7" spans="1:27" ht="19.899999999999999" customHeight="1" x14ac:dyDescent="0.15">
      <c r="Q7" s="15" t="s">
        <v>49</v>
      </c>
      <c r="R7" s="15">
        <v>1370</v>
      </c>
      <c r="S7" s="16" t="str">
        <f t="shared" ref="S7:S8" si="0">Q7</f>
        <v>家庭生活の場</v>
      </c>
      <c r="T7" s="17">
        <v>2.7007299270072993</v>
      </c>
      <c r="U7" s="17">
        <v>6.6423357664233578</v>
      </c>
      <c r="V7" s="17">
        <v>42.773722627737229</v>
      </c>
      <c r="W7" s="17">
        <v>36.861313868613138</v>
      </c>
      <c r="X7" s="17">
        <v>6.7883211678832112</v>
      </c>
      <c r="Y7" s="17">
        <v>4.2335766423357661</v>
      </c>
      <c r="Z7" s="98"/>
      <c r="AA7" s="18"/>
    </row>
    <row r="8" spans="1:27" ht="19.899999999999999" customHeight="1" x14ac:dyDescent="0.15">
      <c r="Q8" s="15" t="s">
        <v>50</v>
      </c>
      <c r="R8" s="15">
        <v>1370</v>
      </c>
      <c r="S8" s="16" t="str">
        <f t="shared" si="0"/>
        <v>地域活動・コミュニティの場</v>
      </c>
      <c r="T8" s="17">
        <v>2.1167883211678831</v>
      </c>
      <c r="U8" s="17">
        <v>10</v>
      </c>
      <c r="V8" s="17">
        <v>59.635036496350367</v>
      </c>
      <c r="W8" s="17">
        <v>19.854014598540147</v>
      </c>
      <c r="X8" s="17">
        <v>2.9197080291970803</v>
      </c>
      <c r="Y8" s="17">
        <v>5.4744525547445262</v>
      </c>
      <c r="Z8" s="98"/>
      <c r="AA8" s="18"/>
    </row>
  </sheetData>
  <phoneticPr fontId="8"/>
  <pageMargins left="0" right="0" top="0.39370078740157483" bottom="0" header="0.31496062992125984" footer="0.31496062992125984"/>
  <pageSetup paperSize="9" scale="7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A43"/>
  <sheetViews>
    <sheetView zoomScaleNormal="100" zoomScaleSheetLayoutView="100" workbookViewId="0">
      <selection activeCell="Q11" sqref="Q11"/>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5.5" style="2" customWidth="1"/>
    <col min="18" max="18" width="7.75" style="2" bestFit="1" customWidth="1"/>
    <col min="19" max="19" width="20.75" style="2" customWidth="1"/>
    <col min="20" max="25" width="8.75" style="2"/>
    <col min="26" max="26" width="12.125" style="2" customWidth="1"/>
    <col min="27" max="16384" width="8.75" style="2"/>
  </cols>
  <sheetData>
    <row r="1" spans="1:27" ht="19.899999999999999" customHeight="1" x14ac:dyDescent="0.15">
      <c r="A1" s="9"/>
      <c r="C1" s="1" t="s">
        <v>131</v>
      </c>
    </row>
    <row r="2" spans="1:27" ht="19.899999999999999" customHeight="1" x14ac:dyDescent="0.15">
      <c r="Q2" s="2" t="s">
        <v>165</v>
      </c>
    </row>
    <row r="3" spans="1:27" ht="19.899999999999999" customHeight="1" x14ac:dyDescent="0.15">
      <c r="Q3" s="2" t="s">
        <v>48</v>
      </c>
    </row>
    <row r="4" spans="1:27" ht="19.899999999999999" customHeight="1" x14ac:dyDescent="0.15">
      <c r="Q4" s="10"/>
      <c r="R4" s="11"/>
      <c r="S4" s="12" t="s">
        <v>5</v>
      </c>
      <c r="T4" s="13">
        <v>1</v>
      </c>
      <c r="U4" s="13">
        <v>1</v>
      </c>
      <c r="V4" s="13">
        <v>1</v>
      </c>
      <c r="W4" s="13">
        <v>1</v>
      </c>
      <c r="X4" s="13">
        <v>1</v>
      </c>
      <c r="Y4" s="13">
        <v>1</v>
      </c>
    </row>
    <row r="5" spans="1:27" ht="19.899999999999999" customHeight="1" x14ac:dyDescent="0.15">
      <c r="Q5" s="10" t="s">
        <v>6</v>
      </c>
      <c r="R5" s="11" t="s">
        <v>4</v>
      </c>
      <c r="S5" s="10" t="s">
        <v>7</v>
      </c>
      <c r="T5" s="14" t="s">
        <v>51</v>
      </c>
      <c r="U5" s="14" t="s">
        <v>54</v>
      </c>
      <c r="V5" s="14" t="s">
        <v>53</v>
      </c>
      <c r="W5" s="14" t="s">
        <v>55</v>
      </c>
      <c r="X5" s="14" t="s">
        <v>52</v>
      </c>
      <c r="Y5" s="14" t="s">
        <v>21</v>
      </c>
    </row>
    <row r="6" spans="1:27" ht="19.899999999999999" customHeight="1" x14ac:dyDescent="0.15">
      <c r="Q6" s="15" t="s">
        <v>56</v>
      </c>
      <c r="R6" s="15">
        <v>574</v>
      </c>
      <c r="S6" s="16" t="str">
        <f>Q6&amp;"(n="&amp;R6&amp;")"</f>
        <v>男性(n=574)</v>
      </c>
      <c r="T6" s="17">
        <v>2.7874564459930316</v>
      </c>
      <c r="U6" s="17">
        <v>7.1428571428571423</v>
      </c>
      <c r="V6" s="17">
        <v>71.951219512195124</v>
      </c>
      <c r="W6" s="17">
        <v>11.498257839721255</v>
      </c>
      <c r="X6" s="17">
        <v>0.52264808362369342</v>
      </c>
      <c r="Y6" s="17">
        <v>6.0975609756097562</v>
      </c>
      <c r="Z6" s="23"/>
      <c r="AA6" s="18"/>
    </row>
    <row r="7" spans="1:27" ht="19.899999999999999" customHeight="1" x14ac:dyDescent="0.15">
      <c r="Q7" s="15" t="s">
        <v>57</v>
      </c>
      <c r="R7" s="15">
        <v>777</v>
      </c>
      <c r="S7" s="16" t="str">
        <f>Q7&amp;"(n="&amp;R7&amp;")"</f>
        <v>女性(n=777)</v>
      </c>
      <c r="T7" s="17">
        <v>0.64350064350064351</v>
      </c>
      <c r="U7" s="17">
        <v>3.4749034749034751</v>
      </c>
      <c r="V7" s="17">
        <v>70.913770913770918</v>
      </c>
      <c r="W7" s="17">
        <v>17.245817245817246</v>
      </c>
      <c r="X7" s="17">
        <v>1.673101673101673</v>
      </c>
      <c r="Y7" s="17">
        <v>6.0489060489060487</v>
      </c>
      <c r="Z7" s="23"/>
      <c r="AA7" s="18"/>
    </row>
    <row r="8" spans="1:27" ht="19.899999999999999" customHeight="1" x14ac:dyDescent="0.15">
      <c r="Q8" s="15" t="s">
        <v>202</v>
      </c>
      <c r="R8" s="15">
        <v>6</v>
      </c>
      <c r="S8" s="16" t="str">
        <f>Q8&amp;"(n="&amp;R8&amp;")"</f>
        <v>その他(n=6)</v>
      </c>
      <c r="T8" s="17">
        <v>0</v>
      </c>
      <c r="U8" s="17">
        <v>16.666666666666664</v>
      </c>
      <c r="V8" s="17">
        <v>16.666666666666664</v>
      </c>
      <c r="W8" s="17">
        <v>33.333333333333329</v>
      </c>
      <c r="X8" s="17">
        <v>16.666666666666664</v>
      </c>
      <c r="Y8" s="17">
        <v>16.666666666666664</v>
      </c>
      <c r="Z8" s="23"/>
      <c r="AA8" s="18"/>
    </row>
    <row r="9" spans="1:27" ht="19.899999999999999" customHeight="1" x14ac:dyDescent="0.15">
      <c r="Q9" s="15" t="s">
        <v>21</v>
      </c>
      <c r="R9" s="15">
        <v>13</v>
      </c>
      <c r="S9" s="16" t="str">
        <f>Q9&amp;"(n="&amp;R9&amp;")"</f>
        <v>（無効回答）(n=13)</v>
      </c>
      <c r="T9" s="17">
        <v>0</v>
      </c>
      <c r="U9" s="17">
        <v>0</v>
      </c>
      <c r="V9" s="17">
        <v>61.53846153846154</v>
      </c>
      <c r="W9" s="17">
        <v>7.6923076923076925</v>
      </c>
      <c r="X9" s="17">
        <v>7.6923076923076925</v>
      </c>
      <c r="Y9" s="17">
        <v>23.076923076923077</v>
      </c>
      <c r="Z9" s="19"/>
    </row>
    <row r="11" spans="1:27" ht="19.899999999999999" customHeight="1" x14ac:dyDescent="0.15">
      <c r="Q11" s="28"/>
    </row>
    <row r="19" spans="17:27" ht="19.899999999999999" customHeight="1" x14ac:dyDescent="0.15">
      <c r="Q19" s="2" t="s">
        <v>49</v>
      </c>
    </row>
    <row r="20" spans="17:27" ht="19.899999999999999" customHeight="1" x14ac:dyDescent="0.15">
      <c r="Q20" s="10"/>
      <c r="R20" s="11"/>
      <c r="S20" s="12" t="s">
        <v>5</v>
      </c>
      <c r="T20" s="13">
        <v>1</v>
      </c>
      <c r="U20" s="13">
        <v>1</v>
      </c>
      <c r="V20" s="13">
        <v>1</v>
      </c>
      <c r="W20" s="13">
        <v>1</v>
      </c>
      <c r="X20" s="13">
        <v>1</v>
      </c>
      <c r="Y20" s="13">
        <v>1</v>
      </c>
    </row>
    <row r="21" spans="17:27" ht="19.899999999999999" customHeight="1" x14ac:dyDescent="0.15">
      <c r="Q21" s="10" t="s">
        <v>6</v>
      </c>
      <c r="R21" s="11" t="s">
        <v>4</v>
      </c>
      <c r="S21" s="10" t="s">
        <v>7</v>
      </c>
      <c r="T21" s="14" t="s">
        <v>51</v>
      </c>
      <c r="U21" s="14" t="s">
        <v>54</v>
      </c>
      <c r="V21" s="14" t="s">
        <v>53</v>
      </c>
      <c r="W21" s="14" t="s">
        <v>55</v>
      </c>
      <c r="X21" s="14" t="s">
        <v>52</v>
      </c>
      <c r="Y21" s="14" t="s">
        <v>21</v>
      </c>
    </row>
    <row r="22" spans="17:27" ht="19.899999999999999" customHeight="1" x14ac:dyDescent="0.15">
      <c r="Q22" s="15" t="s">
        <v>56</v>
      </c>
      <c r="R22" s="15">
        <v>574</v>
      </c>
      <c r="S22" s="16" t="str">
        <f>Q22&amp;"(n="&amp;R22&amp;")"</f>
        <v>男性(n=574)</v>
      </c>
      <c r="T22" s="17">
        <v>4.7038327526132404</v>
      </c>
      <c r="U22" s="17">
        <v>8.536585365853659</v>
      </c>
      <c r="V22" s="17">
        <v>54.00696864111498</v>
      </c>
      <c r="W22" s="17">
        <v>25.435540069686414</v>
      </c>
      <c r="X22" s="17">
        <v>2.4390243902439024</v>
      </c>
      <c r="Y22" s="17">
        <v>4.8780487804878048</v>
      </c>
      <c r="Z22" s="23"/>
      <c r="AA22" s="18"/>
    </row>
    <row r="23" spans="17:27" ht="19.899999999999999" customHeight="1" x14ac:dyDescent="0.15">
      <c r="Q23" s="15" t="s">
        <v>57</v>
      </c>
      <c r="R23" s="15">
        <v>777</v>
      </c>
      <c r="S23" s="16" t="str">
        <f>Q23&amp;"(n="&amp;R23&amp;")"</f>
        <v>女性(n=777)</v>
      </c>
      <c r="T23" s="17">
        <v>1.287001287001287</v>
      </c>
      <c r="U23" s="17">
        <v>5.4054054054054053</v>
      </c>
      <c r="V23" s="17">
        <v>34.877734877734881</v>
      </c>
      <c r="W23" s="17">
        <v>45.302445302445307</v>
      </c>
      <c r="X23" s="17">
        <v>9.6525096525096519</v>
      </c>
      <c r="Y23" s="17">
        <v>3.4749034749034751</v>
      </c>
      <c r="Z23" s="23"/>
      <c r="AA23" s="18"/>
    </row>
    <row r="24" spans="17:27" ht="19.899999999999999" customHeight="1" x14ac:dyDescent="0.15">
      <c r="Q24" s="15" t="s">
        <v>202</v>
      </c>
      <c r="R24" s="15">
        <v>6</v>
      </c>
      <c r="S24" s="16" t="str">
        <f>Q24&amp;"(n="&amp;R24&amp;")"</f>
        <v>その他(n=6)</v>
      </c>
      <c r="T24" s="17">
        <v>0</v>
      </c>
      <c r="U24" s="17">
        <v>0</v>
      </c>
      <c r="V24" s="17">
        <v>16.666666666666664</v>
      </c>
      <c r="W24" s="17">
        <v>50</v>
      </c>
      <c r="X24" s="17">
        <v>16.666666666666664</v>
      </c>
      <c r="Y24" s="17">
        <v>16.666666666666664</v>
      </c>
      <c r="Z24" s="23"/>
      <c r="AA24" s="18"/>
    </row>
    <row r="25" spans="17:27" ht="19.899999999999999" customHeight="1" x14ac:dyDescent="0.15">
      <c r="Q25" s="15" t="s">
        <v>21</v>
      </c>
      <c r="R25" s="15">
        <v>13</v>
      </c>
      <c r="S25" s="16" t="str">
        <f>Q25&amp;"(n="&amp;R25&amp;")"</f>
        <v>（無効回答）(n=13)</v>
      </c>
      <c r="T25" s="17">
        <v>0</v>
      </c>
      <c r="U25" s="17">
        <v>0</v>
      </c>
      <c r="V25" s="17">
        <v>30.76923076923077</v>
      </c>
      <c r="W25" s="17">
        <v>30.76923076923077</v>
      </c>
      <c r="X25" s="17">
        <v>23.076923076923077</v>
      </c>
      <c r="Y25" s="17">
        <v>15.384615384615385</v>
      </c>
      <c r="Z25" s="19"/>
    </row>
    <row r="27" spans="17:27" ht="19.899999999999999" customHeight="1" x14ac:dyDescent="0.15">
      <c r="Q27" s="28"/>
    </row>
    <row r="35" spans="17:27" ht="19.899999999999999" customHeight="1" x14ac:dyDescent="0.15">
      <c r="Q35" s="2" t="s">
        <v>50</v>
      </c>
    </row>
    <row r="36" spans="17:27" ht="19.899999999999999" customHeight="1" x14ac:dyDescent="0.15">
      <c r="Q36" s="10"/>
      <c r="R36" s="11"/>
      <c r="S36" s="12" t="s">
        <v>5</v>
      </c>
      <c r="T36" s="13">
        <v>1</v>
      </c>
      <c r="U36" s="13">
        <v>1</v>
      </c>
      <c r="V36" s="13">
        <v>1</v>
      </c>
      <c r="W36" s="13">
        <v>1</v>
      </c>
      <c r="X36" s="13">
        <v>1</v>
      </c>
      <c r="Y36" s="13">
        <v>1</v>
      </c>
    </row>
    <row r="37" spans="17:27" ht="19.899999999999999" customHeight="1" x14ac:dyDescent="0.15">
      <c r="Q37" s="10" t="s">
        <v>6</v>
      </c>
      <c r="R37" s="11" t="s">
        <v>4</v>
      </c>
      <c r="S37" s="10" t="s">
        <v>7</v>
      </c>
      <c r="T37" s="14" t="s">
        <v>51</v>
      </c>
      <c r="U37" s="14" t="s">
        <v>54</v>
      </c>
      <c r="V37" s="14" t="s">
        <v>53</v>
      </c>
      <c r="W37" s="14" t="s">
        <v>55</v>
      </c>
      <c r="X37" s="14" t="s">
        <v>52</v>
      </c>
      <c r="Y37" s="14" t="s">
        <v>21</v>
      </c>
    </row>
    <row r="38" spans="17:27" ht="19.899999999999999" customHeight="1" x14ac:dyDescent="0.15">
      <c r="Q38" s="15" t="s">
        <v>56</v>
      </c>
      <c r="R38" s="15">
        <v>574</v>
      </c>
      <c r="S38" s="16" t="str">
        <f>Q38&amp;"(n="&amp;R38&amp;")"</f>
        <v>男性(n=574)</v>
      </c>
      <c r="T38" s="17">
        <v>3.8327526132404177</v>
      </c>
      <c r="U38" s="17">
        <v>9.9303135888501739</v>
      </c>
      <c r="V38" s="17">
        <v>65.853658536585371</v>
      </c>
      <c r="W38" s="17">
        <v>14.459930313588851</v>
      </c>
      <c r="X38" s="17">
        <v>0.52264808362369342</v>
      </c>
      <c r="Y38" s="17">
        <v>5.4006968641114987</v>
      </c>
      <c r="Z38" s="23"/>
      <c r="AA38" s="18"/>
    </row>
    <row r="39" spans="17:27" ht="19.899999999999999" customHeight="1" x14ac:dyDescent="0.15">
      <c r="Q39" s="15" t="s">
        <v>57</v>
      </c>
      <c r="R39" s="15">
        <v>777</v>
      </c>
      <c r="S39" s="16" t="str">
        <f>Q39&amp;"(n="&amp;R39&amp;")"</f>
        <v>女性(n=777)</v>
      </c>
      <c r="T39" s="17">
        <v>0.90090090090090091</v>
      </c>
      <c r="U39" s="17">
        <v>10.167310167310168</v>
      </c>
      <c r="V39" s="17">
        <v>55.083655083655081</v>
      </c>
      <c r="W39" s="17">
        <v>24.066924066924066</v>
      </c>
      <c r="X39" s="17">
        <v>4.5045045045045047</v>
      </c>
      <c r="Y39" s="17">
        <v>5.2767052767052771</v>
      </c>
      <c r="Z39" s="23"/>
      <c r="AA39" s="18"/>
    </row>
    <row r="40" spans="17:27" ht="19.899999999999999" customHeight="1" x14ac:dyDescent="0.15">
      <c r="Q40" s="15" t="s">
        <v>202</v>
      </c>
      <c r="R40" s="15">
        <v>6</v>
      </c>
      <c r="S40" s="16" t="str">
        <f>Q40&amp;"(n="&amp;R40&amp;")"</f>
        <v>その他(n=6)</v>
      </c>
      <c r="T40" s="17">
        <v>0</v>
      </c>
      <c r="U40" s="17">
        <v>0</v>
      </c>
      <c r="V40" s="17">
        <v>50</v>
      </c>
      <c r="W40" s="17">
        <v>16.666666666666664</v>
      </c>
      <c r="X40" s="17">
        <v>16.666666666666664</v>
      </c>
      <c r="Y40" s="17">
        <v>16.666666666666664</v>
      </c>
      <c r="Z40" s="23"/>
      <c r="AA40" s="18"/>
    </row>
    <row r="41" spans="17:27" ht="19.899999999999999" customHeight="1" x14ac:dyDescent="0.15">
      <c r="Q41" s="15" t="s">
        <v>21</v>
      </c>
      <c r="R41" s="15">
        <v>13</v>
      </c>
      <c r="S41" s="16" t="str">
        <f>Q41&amp;"(n="&amp;R41&amp;")"</f>
        <v>（無効回答）(n=13)</v>
      </c>
      <c r="T41" s="17">
        <v>0</v>
      </c>
      <c r="U41" s="17">
        <v>7.6923076923076925</v>
      </c>
      <c r="V41" s="17">
        <v>61.53846153846154</v>
      </c>
      <c r="W41" s="17">
        <v>7.6923076923076925</v>
      </c>
      <c r="X41" s="17">
        <v>7.6923076923076925</v>
      </c>
      <c r="Y41" s="17">
        <v>15.384615384615385</v>
      </c>
      <c r="Z41" s="19"/>
    </row>
    <row r="43" spans="17:27" ht="19.899999999999999" customHeight="1" x14ac:dyDescent="0.15">
      <c r="Q43" s="28"/>
    </row>
  </sheetData>
  <phoneticPr fontId="8"/>
  <pageMargins left="0" right="0" top="0.39370078740157483" bottom="0" header="0.31496062992125984" footer="0.31496062992125984"/>
  <pageSetup paperSize="9" scale="78"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B75"/>
  <sheetViews>
    <sheetView zoomScaleNormal="100" zoomScaleSheetLayoutView="100" workbookViewId="0">
      <selection activeCell="C2" sqref="C2"/>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25" width="8.75" style="2"/>
    <col min="26" max="27" width="8.75" style="182"/>
    <col min="28" max="16384" width="8.75" style="2"/>
  </cols>
  <sheetData>
    <row r="1" spans="1:28" ht="19.899999999999999" customHeight="1" x14ac:dyDescent="0.15">
      <c r="A1" s="9"/>
      <c r="C1" s="1"/>
    </row>
    <row r="2" spans="1:28" ht="19.899999999999999" customHeight="1" x14ac:dyDescent="0.15">
      <c r="Q2" s="2" t="s">
        <v>165</v>
      </c>
    </row>
    <row r="3" spans="1:28" ht="19.899999999999999" customHeight="1" x14ac:dyDescent="0.15">
      <c r="Q3" s="2" t="s">
        <v>48</v>
      </c>
    </row>
    <row r="4" spans="1:28" ht="19.899999999999999" customHeight="1" x14ac:dyDescent="0.15">
      <c r="Q4" s="10"/>
      <c r="R4" s="11"/>
      <c r="S4" s="12" t="s">
        <v>5</v>
      </c>
      <c r="T4" s="13">
        <v>1</v>
      </c>
      <c r="U4" s="13">
        <v>1</v>
      </c>
      <c r="V4" s="13">
        <v>1</v>
      </c>
      <c r="W4" s="13">
        <v>1</v>
      </c>
      <c r="X4" s="13">
        <v>1</v>
      </c>
      <c r="Y4" s="13">
        <v>1</v>
      </c>
    </row>
    <row r="5" spans="1:28" ht="19.899999999999999" customHeight="1" x14ac:dyDescent="0.15">
      <c r="Q5" s="10" t="s">
        <v>6</v>
      </c>
      <c r="R5" s="11" t="s">
        <v>4</v>
      </c>
      <c r="S5" s="10" t="s">
        <v>7</v>
      </c>
      <c r="T5" s="14" t="s">
        <v>51</v>
      </c>
      <c r="U5" s="14" t="s">
        <v>54</v>
      </c>
      <c r="V5" s="14" t="s">
        <v>53</v>
      </c>
      <c r="W5" s="14" t="s">
        <v>55</v>
      </c>
      <c r="X5" s="14" t="s">
        <v>52</v>
      </c>
      <c r="Y5" s="14" t="s">
        <v>21</v>
      </c>
    </row>
    <row r="6" spans="1:28" ht="19.899999999999999" customHeight="1" x14ac:dyDescent="0.15">
      <c r="Q6" s="15" t="s">
        <v>8</v>
      </c>
      <c r="R6" s="15">
        <v>30</v>
      </c>
      <c r="S6" s="16" t="str">
        <f t="shared" ref="S6:S15" si="0">Q6&amp;"(n="&amp;R6&amp;")"</f>
        <v>16～19歳(n=30)</v>
      </c>
      <c r="T6" s="17">
        <v>6.666666666666667</v>
      </c>
      <c r="U6" s="17">
        <v>20</v>
      </c>
      <c r="V6" s="17">
        <v>60</v>
      </c>
      <c r="W6" s="17">
        <v>6.666666666666667</v>
      </c>
      <c r="X6" s="17">
        <v>3.3333333333333335</v>
      </c>
      <c r="Y6" s="17">
        <v>3.3333333333333335</v>
      </c>
      <c r="Z6" s="183"/>
      <c r="AA6" s="184"/>
      <c r="AB6" s="23"/>
    </row>
    <row r="7" spans="1:28" ht="19.899999999999999" customHeight="1" x14ac:dyDescent="0.15">
      <c r="Q7" s="15" t="s">
        <v>9</v>
      </c>
      <c r="R7" s="15">
        <v>90</v>
      </c>
      <c r="S7" s="16" t="str">
        <f t="shared" si="0"/>
        <v>20～29歳(n=90)</v>
      </c>
      <c r="T7" s="17">
        <v>2.2222222222222223</v>
      </c>
      <c r="U7" s="17">
        <v>10</v>
      </c>
      <c r="V7" s="17">
        <v>70</v>
      </c>
      <c r="W7" s="17">
        <v>14.444444444444443</v>
      </c>
      <c r="X7" s="17">
        <v>1.1111111111111112</v>
      </c>
      <c r="Y7" s="17">
        <v>2.2222222222222223</v>
      </c>
      <c r="Z7" s="183"/>
      <c r="AA7" s="184"/>
      <c r="AB7" s="23"/>
    </row>
    <row r="8" spans="1:28" ht="19.899999999999999" customHeight="1" x14ac:dyDescent="0.15">
      <c r="Q8" s="15" t="s">
        <v>10</v>
      </c>
      <c r="R8" s="15">
        <v>165</v>
      </c>
      <c r="S8" s="16" t="str">
        <f t="shared" si="0"/>
        <v>30～39歳(n=165)</v>
      </c>
      <c r="T8" s="17">
        <v>1.8181818181818181</v>
      </c>
      <c r="U8" s="17">
        <v>4.8484848484848486</v>
      </c>
      <c r="V8" s="17">
        <v>72.121212121212125</v>
      </c>
      <c r="W8" s="17">
        <v>17.575757575757574</v>
      </c>
      <c r="X8" s="17">
        <v>1.2121212121212122</v>
      </c>
      <c r="Y8" s="17">
        <v>2.4242424242424243</v>
      </c>
      <c r="Z8" s="183"/>
      <c r="AA8" s="184"/>
      <c r="AB8" s="23"/>
    </row>
    <row r="9" spans="1:28" ht="19.899999999999999" customHeight="1" x14ac:dyDescent="0.15">
      <c r="Q9" s="15" t="s">
        <v>11</v>
      </c>
      <c r="R9" s="15">
        <v>212</v>
      </c>
      <c r="S9" s="16" t="str">
        <f t="shared" si="0"/>
        <v>40～49歳(n=212)</v>
      </c>
      <c r="T9" s="17">
        <v>3.7735849056603774</v>
      </c>
      <c r="U9" s="17">
        <v>5.6603773584905666</v>
      </c>
      <c r="V9" s="17">
        <v>71.698113207547166</v>
      </c>
      <c r="W9" s="17">
        <v>15.09433962264151</v>
      </c>
      <c r="X9" s="17">
        <v>1.4150943396226416</v>
      </c>
      <c r="Y9" s="17">
        <v>2.358490566037736</v>
      </c>
      <c r="Z9" s="183"/>
      <c r="AA9" s="184"/>
      <c r="AB9" s="23"/>
    </row>
    <row r="10" spans="1:28" ht="19.899999999999999" customHeight="1" x14ac:dyDescent="0.15">
      <c r="Q10" s="15" t="s">
        <v>12</v>
      </c>
      <c r="R10" s="15">
        <v>270</v>
      </c>
      <c r="S10" s="16" t="str">
        <f t="shared" si="0"/>
        <v>50～59歳(n=270)</v>
      </c>
      <c r="T10" s="17">
        <v>1.8518518518518516</v>
      </c>
      <c r="U10" s="17">
        <v>5.5555555555555554</v>
      </c>
      <c r="V10" s="17">
        <v>75.925925925925924</v>
      </c>
      <c r="W10" s="17">
        <v>12.592592592592592</v>
      </c>
      <c r="X10" s="17">
        <v>1.4814814814814816</v>
      </c>
      <c r="Y10" s="17">
        <v>2.5925925925925926</v>
      </c>
      <c r="Z10" s="183"/>
      <c r="AA10" s="184"/>
      <c r="AB10" s="23"/>
    </row>
    <row r="11" spans="1:28" ht="19.899999999999999" customHeight="1" x14ac:dyDescent="0.15">
      <c r="Q11" s="15" t="s">
        <v>13</v>
      </c>
      <c r="R11" s="15">
        <v>125</v>
      </c>
      <c r="S11" s="16" t="str">
        <f t="shared" si="0"/>
        <v>60～64歳(n=125)</v>
      </c>
      <c r="T11" s="17">
        <v>0</v>
      </c>
      <c r="U11" s="17">
        <v>2.4</v>
      </c>
      <c r="V11" s="17">
        <v>79.2</v>
      </c>
      <c r="W11" s="17">
        <v>12</v>
      </c>
      <c r="X11" s="17">
        <v>1.6</v>
      </c>
      <c r="Y11" s="17">
        <v>4.8</v>
      </c>
      <c r="Z11" s="183"/>
      <c r="AA11" s="184"/>
      <c r="AB11" s="23"/>
    </row>
    <row r="12" spans="1:28" ht="19.899999999999999" customHeight="1" x14ac:dyDescent="0.15">
      <c r="Q12" s="15" t="s">
        <v>14</v>
      </c>
      <c r="R12" s="15">
        <v>103</v>
      </c>
      <c r="S12" s="16" t="str">
        <f t="shared" si="0"/>
        <v>65～69歳(n=103)</v>
      </c>
      <c r="T12" s="17">
        <v>0</v>
      </c>
      <c r="U12" s="17">
        <v>3.8834951456310676</v>
      </c>
      <c r="V12" s="17">
        <v>65.048543689320397</v>
      </c>
      <c r="W12" s="17">
        <v>24.271844660194176</v>
      </c>
      <c r="X12" s="17">
        <v>0.97087378640776689</v>
      </c>
      <c r="Y12" s="17">
        <v>5.825242718446602</v>
      </c>
      <c r="Z12" s="183"/>
      <c r="AA12" s="184"/>
      <c r="AB12" s="23"/>
    </row>
    <row r="13" spans="1:28" ht="19.899999999999999" customHeight="1" x14ac:dyDescent="0.15">
      <c r="Q13" s="15" t="s">
        <v>15</v>
      </c>
      <c r="R13" s="15">
        <v>172</v>
      </c>
      <c r="S13" s="16" t="str">
        <f t="shared" si="0"/>
        <v>70～74歳(n=172)</v>
      </c>
      <c r="T13" s="17">
        <v>0</v>
      </c>
      <c r="U13" s="17">
        <v>4.0697674418604652</v>
      </c>
      <c r="V13" s="17">
        <v>69.186046511627907</v>
      </c>
      <c r="W13" s="17">
        <v>15.11627906976744</v>
      </c>
      <c r="X13" s="17">
        <v>0</v>
      </c>
      <c r="Y13" s="17">
        <v>11.627906976744185</v>
      </c>
      <c r="Z13" s="183"/>
      <c r="AA13" s="184"/>
      <c r="AB13" s="23"/>
    </row>
    <row r="14" spans="1:28" ht="19.899999999999999" customHeight="1" x14ac:dyDescent="0.15">
      <c r="Q14" s="15" t="s">
        <v>16</v>
      </c>
      <c r="R14" s="15">
        <v>193</v>
      </c>
      <c r="S14" s="16" t="str">
        <f t="shared" si="0"/>
        <v>75歳以上(n=193)</v>
      </c>
      <c r="T14" s="17">
        <v>0.5181347150259068</v>
      </c>
      <c r="U14" s="17">
        <v>2.5906735751295336</v>
      </c>
      <c r="V14" s="17">
        <v>64.248704663212436</v>
      </c>
      <c r="W14" s="17">
        <v>13.989637305699482</v>
      </c>
      <c r="X14" s="17">
        <v>1.5544041450777202</v>
      </c>
      <c r="Y14" s="17">
        <v>17.098445595854923</v>
      </c>
      <c r="Z14" s="183"/>
      <c r="AA14" s="184"/>
      <c r="AB14" s="23"/>
    </row>
    <row r="15" spans="1:28" ht="19.899999999999999" customHeight="1" x14ac:dyDescent="0.15">
      <c r="Q15" s="15" t="s">
        <v>21</v>
      </c>
      <c r="R15" s="15">
        <v>10</v>
      </c>
      <c r="S15" s="16" t="str">
        <f t="shared" si="0"/>
        <v>（無効回答）(n=10)</v>
      </c>
      <c r="T15" s="17">
        <v>0</v>
      </c>
      <c r="U15" s="17">
        <v>0</v>
      </c>
      <c r="V15" s="17">
        <v>70</v>
      </c>
      <c r="W15" s="17">
        <v>0</v>
      </c>
      <c r="X15" s="17">
        <v>10</v>
      </c>
      <c r="Y15" s="17">
        <v>20</v>
      </c>
      <c r="Z15" s="185"/>
      <c r="AA15" s="185"/>
    </row>
    <row r="33" spans="17:28" ht="19.899999999999999" customHeight="1" x14ac:dyDescent="0.15">
      <c r="Q33" s="2" t="s">
        <v>49</v>
      </c>
    </row>
    <row r="34" spans="17:28" ht="19.899999999999999" customHeight="1" x14ac:dyDescent="0.15">
      <c r="Q34" s="10"/>
      <c r="R34" s="11"/>
      <c r="S34" s="12" t="s">
        <v>5</v>
      </c>
      <c r="T34" s="13">
        <v>1</v>
      </c>
      <c r="U34" s="13">
        <v>1</v>
      </c>
      <c r="V34" s="13">
        <v>1</v>
      </c>
      <c r="W34" s="13">
        <v>1</v>
      </c>
      <c r="X34" s="13">
        <v>1</v>
      </c>
      <c r="Y34" s="13">
        <v>1</v>
      </c>
    </row>
    <row r="35" spans="17:28" ht="19.899999999999999" customHeight="1" x14ac:dyDescent="0.15">
      <c r="Q35" s="10" t="s">
        <v>6</v>
      </c>
      <c r="R35" s="11" t="s">
        <v>4</v>
      </c>
      <c r="S35" s="10" t="s">
        <v>7</v>
      </c>
      <c r="T35" s="14" t="s">
        <v>51</v>
      </c>
      <c r="U35" s="14" t="s">
        <v>54</v>
      </c>
      <c r="V35" s="14" t="s">
        <v>53</v>
      </c>
      <c r="W35" s="14" t="s">
        <v>55</v>
      </c>
      <c r="X35" s="14" t="s">
        <v>52</v>
      </c>
      <c r="Y35" s="14" t="s">
        <v>21</v>
      </c>
    </row>
    <row r="36" spans="17:28" ht="19.899999999999999" customHeight="1" x14ac:dyDescent="0.15">
      <c r="Q36" s="15" t="s">
        <v>8</v>
      </c>
      <c r="R36" s="15">
        <v>30</v>
      </c>
      <c r="S36" s="16" t="str">
        <f t="shared" ref="S36:S45" si="1">Q36&amp;"(n="&amp;R36&amp;")"</f>
        <v>16～19歳(n=30)</v>
      </c>
      <c r="T36" s="17">
        <v>13.333333333333334</v>
      </c>
      <c r="U36" s="17">
        <v>20</v>
      </c>
      <c r="V36" s="17">
        <v>50</v>
      </c>
      <c r="W36" s="17">
        <v>10</v>
      </c>
      <c r="X36" s="17">
        <v>3.3333333333333335</v>
      </c>
      <c r="Y36" s="17">
        <v>3.3333333333333335</v>
      </c>
      <c r="Z36" s="183"/>
      <c r="AA36" s="184"/>
      <c r="AB36" s="23"/>
    </row>
    <row r="37" spans="17:28" ht="19.899999999999999" customHeight="1" x14ac:dyDescent="0.15">
      <c r="Q37" s="15" t="s">
        <v>9</v>
      </c>
      <c r="R37" s="15">
        <v>90</v>
      </c>
      <c r="S37" s="16" t="str">
        <f t="shared" si="1"/>
        <v>20～29歳(n=90)</v>
      </c>
      <c r="T37" s="17">
        <v>3.3333333333333335</v>
      </c>
      <c r="U37" s="17">
        <v>2.2222222222222223</v>
      </c>
      <c r="V37" s="17">
        <v>47.777777777777779</v>
      </c>
      <c r="W37" s="17">
        <v>40</v>
      </c>
      <c r="X37" s="17">
        <v>4.4444444444444446</v>
      </c>
      <c r="Y37" s="17">
        <v>2.2222222222222223</v>
      </c>
      <c r="Z37" s="183"/>
      <c r="AA37" s="184"/>
      <c r="AB37" s="23"/>
    </row>
    <row r="38" spans="17:28" ht="19.899999999999999" customHeight="1" x14ac:dyDescent="0.15">
      <c r="Q38" s="15" t="s">
        <v>10</v>
      </c>
      <c r="R38" s="15">
        <v>165</v>
      </c>
      <c r="S38" s="16" t="str">
        <f t="shared" si="1"/>
        <v>30～39歳(n=165)</v>
      </c>
      <c r="T38" s="17">
        <v>3.0303030303030303</v>
      </c>
      <c r="U38" s="17">
        <v>12.121212121212121</v>
      </c>
      <c r="V38" s="17">
        <v>41.818181818181813</v>
      </c>
      <c r="W38" s="17">
        <v>32.121212121212125</v>
      </c>
      <c r="X38" s="17">
        <v>9.6969696969696972</v>
      </c>
      <c r="Y38" s="17">
        <v>1.2121212121212122</v>
      </c>
      <c r="Z38" s="183"/>
      <c r="AA38" s="184"/>
      <c r="AB38" s="23"/>
    </row>
    <row r="39" spans="17:28" ht="19.899999999999999" customHeight="1" x14ac:dyDescent="0.15">
      <c r="Q39" s="15" t="s">
        <v>11</v>
      </c>
      <c r="R39" s="15">
        <v>212</v>
      </c>
      <c r="S39" s="16" t="str">
        <f t="shared" si="1"/>
        <v>40～49歳(n=212)</v>
      </c>
      <c r="T39" s="17">
        <v>6.6037735849056602</v>
      </c>
      <c r="U39" s="17">
        <v>11.79245283018868</v>
      </c>
      <c r="V39" s="17">
        <v>42.452830188679243</v>
      </c>
      <c r="W39" s="17">
        <v>28.773584905660378</v>
      </c>
      <c r="X39" s="17">
        <v>9.9056603773584904</v>
      </c>
      <c r="Y39" s="17">
        <v>0.47169811320754718</v>
      </c>
      <c r="Z39" s="183"/>
      <c r="AA39" s="184"/>
      <c r="AB39" s="23"/>
    </row>
    <row r="40" spans="17:28" ht="19.899999999999999" customHeight="1" x14ac:dyDescent="0.15">
      <c r="Q40" s="15" t="s">
        <v>12</v>
      </c>
      <c r="R40" s="15">
        <v>270</v>
      </c>
      <c r="S40" s="16" t="str">
        <f t="shared" si="1"/>
        <v>50～59歳(n=270)</v>
      </c>
      <c r="T40" s="17">
        <v>3.3333333333333335</v>
      </c>
      <c r="U40" s="17">
        <v>5.1851851851851851</v>
      </c>
      <c r="V40" s="17">
        <v>37.037037037037038</v>
      </c>
      <c r="W40" s="17">
        <v>42.592592592592595</v>
      </c>
      <c r="X40" s="17">
        <v>9.2592592592592595</v>
      </c>
      <c r="Y40" s="17">
        <v>2.5925925925925926</v>
      </c>
      <c r="Z40" s="183"/>
      <c r="AA40" s="184"/>
      <c r="AB40" s="23"/>
    </row>
    <row r="41" spans="17:28" ht="19.899999999999999" customHeight="1" x14ac:dyDescent="0.15">
      <c r="Q41" s="15" t="s">
        <v>13</v>
      </c>
      <c r="R41" s="15">
        <v>125</v>
      </c>
      <c r="S41" s="16" t="str">
        <f t="shared" si="1"/>
        <v>60～64歳(n=125)</v>
      </c>
      <c r="T41" s="17">
        <v>0.8</v>
      </c>
      <c r="U41" s="17">
        <v>4.8</v>
      </c>
      <c r="V41" s="17">
        <v>47.199999999999996</v>
      </c>
      <c r="W41" s="17">
        <v>38.4</v>
      </c>
      <c r="X41" s="17">
        <v>6.4</v>
      </c>
      <c r="Y41" s="17">
        <v>2.4</v>
      </c>
      <c r="Z41" s="183"/>
      <c r="AA41" s="184"/>
      <c r="AB41" s="23"/>
    </row>
    <row r="42" spans="17:28" ht="19.899999999999999" customHeight="1" x14ac:dyDescent="0.15">
      <c r="Q42" s="15" t="s">
        <v>14</v>
      </c>
      <c r="R42" s="15">
        <v>103</v>
      </c>
      <c r="S42" s="16" t="str">
        <f t="shared" si="1"/>
        <v>65～69歳(n=103)</v>
      </c>
      <c r="T42" s="17">
        <v>0</v>
      </c>
      <c r="U42" s="17">
        <v>1.9417475728155338</v>
      </c>
      <c r="V42" s="17">
        <v>37.864077669902912</v>
      </c>
      <c r="W42" s="17">
        <v>50.485436893203882</v>
      </c>
      <c r="X42" s="17">
        <v>3.8834951456310676</v>
      </c>
      <c r="Y42" s="17">
        <v>5.825242718446602</v>
      </c>
      <c r="Z42" s="183"/>
      <c r="AA42" s="184"/>
      <c r="AB42" s="23"/>
    </row>
    <row r="43" spans="17:28" ht="19.899999999999999" customHeight="1" x14ac:dyDescent="0.15">
      <c r="Q43" s="15" t="s">
        <v>15</v>
      </c>
      <c r="R43" s="15">
        <v>172</v>
      </c>
      <c r="S43" s="16" t="str">
        <f t="shared" si="1"/>
        <v>70～74歳(n=172)</v>
      </c>
      <c r="T43" s="17">
        <v>0</v>
      </c>
      <c r="U43" s="17">
        <v>4.6511627906976747</v>
      </c>
      <c r="V43" s="17">
        <v>48.255813953488378</v>
      </c>
      <c r="W43" s="17">
        <v>38.372093023255815</v>
      </c>
      <c r="X43" s="17">
        <v>2.3255813953488373</v>
      </c>
      <c r="Y43" s="17">
        <v>6.395348837209303</v>
      </c>
      <c r="Z43" s="183"/>
      <c r="AA43" s="184"/>
      <c r="AB43" s="23"/>
    </row>
    <row r="44" spans="17:28" ht="19.899999999999999" customHeight="1" x14ac:dyDescent="0.15">
      <c r="Q44" s="15" t="s">
        <v>16</v>
      </c>
      <c r="R44" s="15">
        <v>193</v>
      </c>
      <c r="S44" s="16" t="str">
        <f t="shared" si="1"/>
        <v>75歳以上(n=193)</v>
      </c>
      <c r="T44" s="17">
        <v>0.5181347150259068</v>
      </c>
      <c r="U44" s="17">
        <v>4.1450777202072544</v>
      </c>
      <c r="V44" s="17">
        <v>43.005181347150256</v>
      </c>
      <c r="W44" s="17">
        <v>36.269430051813472</v>
      </c>
      <c r="X44" s="17">
        <v>4.1450777202072544</v>
      </c>
      <c r="Y44" s="17">
        <v>11.917098445595855</v>
      </c>
      <c r="Z44" s="183"/>
      <c r="AA44" s="184"/>
      <c r="AB44" s="23"/>
    </row>
    <row r="45" spans="17:28" ht="19.899999999999999" customHeight="1" x14ac:dyDescent="0.15">
      <c r="Q45" s="15" t="s">
        <v>21</v>
      </c>
      <c r="R45" s="15">
        <v>10</v>
      </c>
      <c r="S45" s="16" t="str">
        <f t="shared" si="1"/>
        <v>（無効回答）(n=10)</v>
      </c>
      <c r="T45" s="17">
        <v>0</v>
      </c>
      <c r="U45" s="17">
        <v>0</v>
      </c>
      <c r="V45" s="17">
        <v>50</v>
      </c>
      <c r="W45" s="17">
        <v>10</v>
      </c>
      <c r="X45" s="17">
        <v>20</v>
      </c>
      <c r="Y45" s="17">
        <v>20</v>
      </c>
      <c r="Z45" s="185"/>
      <c r="AA45" s="185"/>
    </row>
    <row r="63" spans="17:25" ht="19.899999999999999" customHeight="1" x14ac:dyDescent="0.15">
      <c r="Q63" s="2" t="s">
        <v>50</v>
      </c>
    </row>
    <row r="64" spans="17:25" ht="19.899999999999999" customHeight="1" x14ac:dyDescent="0.15">
      <c r="Q64" s="10"/>
      <c r="R64" s="11"/>
      <c r="S64" s="12" t="s">
        <v>5</v>
      </c>
      <c r="T64" s="13">
        <v>1</v>
      </c>
      <c r="U64" s="13">
        <v>1</v>
      </c>
      <c r="V64" s="13">
        <v>1</v>
      </c>
      <c r="W64" s="13">
        <v>1</v>
      </c>
      <c r="X64" s="13">
        <v>1</v>
      </c>
      <c r="Y64" s="13">
        <v>1</v>
      </c>
    </row>
    <row r="65" spans="17:28" ht="19.899999999999999" customHeight="1" x14ac:dyDescent="0.15">
      <c r="Q65" s="10" t="s">
        <v>6</v>
      </c>
      <c r="R65" s="11" t="s">
        <v>4</v>
      </c>
      <c r="S65" s="10" t="s">
        <v>7</v>
      </c>
      <c r="T65" s="14" t="s">
        <v>51</v>
      </c>
      <c r="U65" s="14" t="s">
        <v>54</v>
      </c>
      <c r="V65" s="14" t="s">
        <v>53</v>
      </c>
      <c r="W65" s="14" t="s">
        <v>55</v>
      </c>
      <c r="X65" s="14" t="s">
        <v>52</v>
      </c>
      <c r="Y65" s="14" t="s">
        <v>21</v>
      </c>
    </row>
    <row r="66" spans="17:28" ht="19.899999999999999" customHeight="1" x14ac:dyDescent="0.15">
      <c r="Q66" s="15" t="s">
        <v>8</v>
      </c>
      <c r="R66" s="15">
        <v>30</v>
      </c>
      <c r="S66" s="16" t="str">
        <f t="shared" ref="S66:S75" si="2">Q66&amp;"(n="&amp;R66&amp;")"</f>
        <v>16～19歳(n=30)</v>
      </c>
      <c r="T66" s="17">
        <v>3.3333333333333335</v>
      </c>
      <c r="U66" s="17">
        <v>13.333333333333334</v>
      </c>
      <c r="V66" s="17">
        <v>63.333333333333329</v>
      </c>
      <c r="W66" s="17">
        <v>13.333333333333334</v>
      </c>
      <c r="X66" s="17">
        <v>3.3333333333333335</v>
      </c>
      <c r="Y66" s="17">
        <v>3.3333333333333335</v>
      </c>
      <c r="Z66" s="183"/>
      <c r="AA66" s="184"/>
      <c r="AB66" s="23"/>
    </row>
    <row r="67" spans="17:28" ht="19.899999999999999" customHeight="1" x14ac:dyDescent="0.15">
      <c r="Q67" s="15" t="s">
        <v>9</v>
      </c>
      <c r="R67" s="15">
        <v>90</v>
      </c>
      <c r="S67" s="16" t="str">
        <f t="shared" si="2"/>
        <v>20～29歳(n=90)</v>
      </c>
      <c r="T67" s="17">
        <v>4.4444444444444446</v>
      </c>
      <c r="U67" s="17">
        <v>6.666666666666667</v>
      </c>
      <c r="V67" s="17">
        <v>67.777777777777786</v>
      </c>
      <c r="W67" s="17">
        <v>15.555555555555555</v>
      </c>
      <c r="X67" s="17">
        <v>3.3333333333333335</v>
      </c>
      <c r="Y67" s="17">
        <v>2.2222222222222223</v>
      </c>
      <c r="Z67" s="183"/>
      <c r="AA67" s="184"/>
      <c r="AB67" s="23"/>
    </row>
    <row r="68" spans="17:28" ht="19.899999999999999" customHeight="1" x14ac:dyDescent="0.15">
      <c r="Q68" s="15" t="s">
        <v>10</v>
      </c>
      <c r="R68" s="15">
        <v>165</v>
      </c>
      <c r="S68" s="16" t="str">
        <f t="shared" si="2"/>
        <v>30～39歳(n=165)</v>
      </c>
      <c r="T68" s="17">
        <v>1.8181818181818181</v>
      </c>
      <c r="U68" s="17">
        <v>14.545454545454545</v>
      </c>
      <c r="V68" s="17">
        <v>63.636363636363633</v>
      </c>
      <c r="W68" s="17">
        <v>14.545454545454545</v>
      </c>
      <c r="X68" s="17">
        <v>3.0303030303030303</v>
      </c>
      <c r="Y68" s="17">
        <v>2.4242424242424243</v>
      </c>
      <c r="Z68" s="183"/>
      <c r="AA68" s="184"/>
      <c r="AB68" s="23"/>
    </row>
    <row r="69" spans="17:28" ht="19.899999999999999" customHeight="1" x14ac:dyDescent="0.15">
      <c r="Q69" s="15" t="s">
        <v>11</v>
      </c>
      <c r="R69" s="15">
        <v>212</v>
      </c>
      <c r="S69" s="16" t="str">
        <f t="shared" si="2"/>
        <v>40～49歳(n=212)</v>
      </c>
      <c r="T69" s="17">
        <v>4.716981132075472</v>
      </c>
      <c r="U69" s="17">
        <v>16.037735849056602</v>
      </c>
      <c r="V69" s="17">
        <v>57.547169811320757</v>
      </c>
      <c r="W69" s="17">
        <v>16.981132075471699</v>
      </c>
      <c r="X69" s="17">
        <v>3.7735849056603774</v>
      </c>
      <c r="Y69" s="17">
        <v>0.94339622641509435</v>
      </c>
      <c r="Z69" s="183"/>
      <c r="AA69" s="184"/>
      <c r="AB69" s="23"/>
    </row>
    <row r="70" spans="17:28" ht="19.899999999999999" customHeight="1" x14ac:dyDescent="0.15">
      <c r="Q70" s="15" t="s">
        <v>12</v>
      </c>
      <c r="R70" s="15">
        <v>270</v>
      </c>
      <c r="S70" s="16" t="str">
        <f t="shared" si="2"/>
        <v>50～59歳(n=270)</v>
      </c>
      <c r="T70" s="17">
        <v>3.3333333333333335</v>
      </c>
      <c r="U70" s="17">
        <v>9.2592592592592595</v>
      </c>
      <c r="V70" s="17">
        <v>61.111111111111114</v>
      </c>
      <c r="W70" s="17">
        <v>19.62962962962963</v>
      </c>
      <c r="X70" s="17">
        <v>3.7037037037037033</v>
      </c>
      <c r="Y70" s="17">
        <v>2.9629629629629632</v>
      </c>
      <c r="Z70" s="183"/>
      <c r="AA70" s="184"/>
      <c r="AB70" s="23"/>
    </row>
    <row r="71" spans="17:28" ht="19.899999999999999" customHeight="1" x14ac:dyDescent="0.15">
      <c r="Q71" s="15" t="s">
        <v>13</v>
      </c>
      <c r="R71" s="15">
        <v>125</v>
      </c>
      <c r="S71" s="16" t="str">
        <f t="shared" si="2"/>
        <v>60～64歳(n=125)</v>
      </c>
      <c r="T71" s="17">
        <v>0</v>
      </c>
      <c r="U71" s="17">
        <v>7.1999999999999993</v>
      </c>
      <c r="V71" s="17">
        <v>65.600000000000009</v>
      </c>
      <c r="W71" s="17">
        <v>20</v>
      </c>
      <c r="X71" s="17">
        <v>3.2</v>
      </c>
      <c r="Y71" s="17">
        <v>4</v>
      </c>
      <c r="Z71" s="183"/>
      <c r="AA71" s="184"/>
      <c r="AB71" s="23"/>
    </row>
    <row r="72" spans="17:28" ht="19.899999999999999" customHeight="1" x14ac:dyDescent="0.15">
      <c r="Q72" s="15" t="s">
        <v>14</v>
      </c>
      <c r="R72" s="15">
        <v>103</v>
      </c>
      <c r="S72" s="16" t="str">
        <f t="shared" si="2"/>
        <v>65～69歳(n=103)</v>
      </c>
      <c r="T72" s="17">
        <v>0.97087378640776689</v>
      </c>
      <c r="U72" s="17">
        <v>9.7087378640776691</v>
      </c>
      <c r="V72" s="17">
        <v>49.514563106796118</v>
      </c>
      <c r="W72" s="17">
        <v>32.038834951456316</v>
      </c>
      <c r="X72" s="17">
        <v>0.97087378640776689</v>
      </c>
      <c r="Y72" s="17">
        <v>6.7961165048543686</v>
      </c>
      <c r="Z72" s="183"/>
      <c r="AA72" s="184"/>
      <c r="AB72" s="23"/>
    </row>
    <row r="73" spans="17:28" ht="19.899999999999999" customHeight="1" x14ac:dyDescent="0.15">
      <c r="Q73" s="15" t="s">
        <v>15</v>
      </c>
      <c r="R73" s="15">
        <v>172</v>
      </c>
      <c r="S73" s="16" t="str">
        <f t="shared" si="2"/>
        <v>70～74歳(n=172)</v>
      </c>
      <c r="T73" s="17">
        <v>0</v>
      </c>
      <c r="U73" s="17">
        <v>6.9767441860465116</v>
      </c>
      <c r="V73" s="17">
        <v>59.302325581395351</v>
      </c>
      <c r="W73" s="17">
        <v>23.837209302325583</v>
      </c>
      <c r="X73" s="17">
        <v>1.7441860465116279</v>
      </c>
      <c r="Y73" s="17">
        <v>8.1395348837209305</v>
      </c>
      <c r="Z73" s="183"/>
      <c r="AA73" s="184"/>
      <c r="AB73" s="23"/>
    </row>
    <row r="74" spans="17:28" ht="19.899999999999999" customHeight="1" x14ac:dyDescent="0.15">
      <c r="Q74" s="15" t="s">
        <v>16</v>
      </c>
      <c r="R74" s="15">
        <v>193</v>
      </c>
      <c r="S74" s="16" t="str">
        <f t="shared" si="2"/>
        <v>75歳以上(n=193)</v>
      </c>
      <c r="T74" s="17">
        <v>0.5181347150259068</v>
      </c>
      <c r="U74" s="17">
        <v>6.7357512953367875</v>
      </c>
      <c r="V74" s="17">
        <v>52.331606217616574</v>
      </c>
      <c r="W74" s="17">
        <v>21.761658031088082</v>
      </c>
      <c r="X74" s="17">
        <v>2.5906735751295336</v>
      </c>
      <c r="Y74" s="17">
        <v>16.062176165803109</v>
      </c>
      <c r="Z74" s="183"/>
      <c r="AA74" s="184"/>
      <c r="AB74" s="23"/>
    </row>
    <row r="75" spans="17:28" ht="19.899999999999999" customHeight="1" x14ac:dyDescent="0.15">
      <c r="Q75" s="15" t="s">
        <v>21</v>
      </c>
      <c r="R75" s="15">
        <v>10</v>
      </c>
      <c r="S75" s="16" t="str">
        <f t="shared" si="2"/>
        <v>（無効回答）(n=10)</v>
      </c>
      <c r="T75" s="17">
        <v>0</v>
      </c>
      <c r="U75" s="17">
        <v>0</v>
      </c>
      <c r="V75" s="17">
        <v>90</v>
      </c>
      <c r="W75" s="17">
        <v>0</v>
      </c>
      <c r="X75" s="17">
        <v>0</v>
      </c>
      <c r="Y75" s="17">
        <v>10</v>
      </c>
      <c r="Z75" s="185"/>
      <c r="AA75" s="185"/>
    </row>
  </sheetData>
  <phoneticPr fontId="8"/>
  <pageMargins left="0" right="0" top="0.39370078740157483" bottom="0" header="0.31496062992125984" footer="0.31496062992125984"/>
  <pageSetup paperSize="9" orientation="portrait" r:id="rId1"/>
  <rowBreaks count="2" manualBreakCount="2">
    <brk id="31" min="1" max="14" man="1"/>
    <brk id="61" min="1" max="14"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Q2:T13"/>
  <sheetViews>
    <sheetView zoomScaleNormal="100" zoomScaleSheetLayoutView="100" workbookViewId="0">
      <selection activeCell="Q12" sqref="Q12"/>
    </sheetView>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2" spans="17:20" ht="16.899999999999999" customHeight="1" x14ac:dyDescent="0.15">
      <c r="Q2" s="2" t="s">
        <v>166</v>
      </c>
    </row>
    <row r="3" spans="17:20" ht="16.899999999999999" customHeight="1" x14ac:dyDescent="0.15">
      <c r="Q3" s="2" t="s">
        <v>141</v>
      </c>
    </row>
    <row r="4" spans="17:20" ht="16.899999999999999" customHeight="1" x14ac:dyDescent="0.15">
      <c r="Q4" s="3" t="s">
        <v>154</v>
      </c>
      <c r="R4" s="31" t="s">
        <v>76</v>
      </c>
      <c r="S4" s="5">
        <v>255</v>
      </c>
      <c r="T4" s="20">
        <f>S4/S$13*100</f>
        <v>18.613138686131386</v>
      </c>
    </row>
    <row r="5" spans="17:20" ht="16.899999999999999" customHeight="1" x14ac:dyDescent="0.15">
      <c r="Q5" s="3" t="s">
        <v>153</v>
      </c>
      <c r="R5" s="31" t="s">
        <v>75</v>
      </c>
      <c r="S5" s="5">
        <v>53</v>
      </c>
      <c r="T5" s="20">
        <f t="shared" ref="T5:T13" si="0">S5/S$13*100</f>
        <v>3.8686131386861313</v>
      </c>
    </row>
    <row r="6" spans="17:20" ht="16.899999999999999" customHeight="1" x14ac:dyDescent="0.15">
      <c r="Q6" s="3" t="s">
        <v>156</v>
      </c>
      <c r="R6" s="31" t="s">
        <v>119</v>
      </c>
      <c r="S6" s="5">
        <v>45</v>
      </c>
      <c r="T6" s="20">
        <f t="shared" si="0"/>
        <v>3.2846715328467155</v>
      </c>
    </row>
    <row r="7" spans="17:20" ht="16.899999999999999" customHeight="1" x14ac:dyDescent="0.15">
      <c r="Q7" s="3" t="s">
        <v>152</v>
      </c>
      <c r="R7" s="31" t="s">
        <v>117</v>
      </c>
      <c r="S7" s="5">
        <v>44</v>
      </c>
      <c r="T7" s="20">
        <f t="shared" si="0"/>
        <v>3.2116788321167884</v>
      </c>
    </row>
    <row r="8" spans="17:20" ht="16.899999999999999" customHeight="1" x14ac:dyDescent="0.15">
      <c r="Q8" s="3" t="s">
        <v>155</v>
      </c>
      <c r="R8" s="31" t="s">
        <v>118</v>
      </c>
      <c r="S8" s="5">
        <v>8</v>
      </c>
      <c r="T8" s="20">
        <f t="shared" si="0"/>
        <v>0.58394160583941601</v>
      </c>
    </row>
    <row r="9" spans="17:20" ht="16.899999999999999" customHeight="1" x14ac:dyDescent="0.15">
      <c r="Q9" s="3" t="s">
        <v>160</v>
      </c>
      <c r="R9" s="31" t="s">
        <v>25</v>
      </c>
      <c r="S9" s="5">
        <v>48</v>
      </c>
      <c r="T9" s="20">
        <f t="shared" si="0"/>
        <v>3.5036496350364965</v>
      </c>
    </row>
    <row r="10" spans="17:20" ht="16.899999999999999" customHeight="1" x14ac:dyDescent="0.15">
      <c r="Q10" s="3" t="s">
        <v>161</v>
      </c>
      <c r="R10" s="31" t="s">
        <v>167</v>
      </c>
      <c r="S10" s="5">
        <v>909</v>
      </c>
      <c r="T10" s="20">
        <f t="shared" si="0"/>
        <v>66.350364963503651</v>
      </c>
    </row>
    <row r="11" spans="17:20" ht="16.899999999999999" customHeight="1" x14ac:dyDescent="0.15">
      <c r="Q11" s="3" t="s">
        <v>239</v>
      </c>
      <c r="R11" s="31" t="s">
        <v>21</v>
      </c>
      <c r="S11" s="5">
        <v>66</v>
      </c>
      <c r="T11" s="20">
        <f t="shared" si="0"/>
        <v>4.8175182481751824</v>
      </c>
    </row>
    <row r="12" spans="17:20" ht="16.899999999999999" customHeight="1" x14ac:dyDescent="0.15">
      <c r="Q12" s="7"/>
      <c r="R12" s="32" t="s">
        <v>4</v>
      </c>
      <c r="S12" s="5"/>
      <c r="T12" s="20"/>
    </row>
    <row r="13" spans="17:20" ht="16.899999999999999" customHeight="1" x14ac:dyDescent="0.15">
      <c r="Q13" s="7"/>
      <c r="R13" s="32" t="s">
        <v>41</v>
      </c>
      <c r="S13" s="5">
        <v>1370</v>
      </c>
      <c r="T13" s="20">
        <f t="shared" si="0"/>
        <v>100</v>
      </c>
    </row>
  </sheetData>
  <sortState xmlns:xlrd2="http://schemas.microsoft.com/office/spreadsheetml/2017/richdata2" ref="Q17:S21">
    <sortCondition descending="1" ref="S17:S21"/>
  </sortState>
  <phoneticPr fontId="8"/>
  <pageMargins left="0.7" right="0.7" top="0.75" bottom="0.75" header="0.3" footer="0.3"/>
  <pageSetup paperSize="9" scale="72" orientation="portrait" r:id="rId1"/>
  <colBreaks count="1" manualBreakCount="1">
    <brk id="15" min="1" max="53"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U84"/>
  <sheetViews>
    <sheetView zoomScaleNormal="100" workbookViewId="0">
      <selection activeCell="B1" sqref="B1"/>
    </sheetView>
  </sheetViews>
  <sheetFormatPr defaultColWidth="9" defaultRowHeight="19.5" customHeight="1" x14ac:dyDescent="0.15"/>
  <cols>
    <col min="1" max="2" width="9" style="67"/>
    <col min="3" max="3" width="32.625" style="67" customWidth="1"/>
    <col min="4" max="13" width="8.875" style="67" customWidth="1"/>
    <col min="14" max="14" width="9" style="67"/>
    <col min="15" max="15" width="8.875" style="67" customWidth="1"/>
    <col min="16" max="16384" width="9" style="67"/>
  </cols>
  <sheetData>
    <row r="1" spans="1:15" ht="19.5" customHeight="1" x14ac:dyDescent="0.15">
      <c r="C1" s="66" t="s">
        <v>168</v>
      </c>
    </row>
    <row r="2" spans="1:15" ht="19.5" customHeight="1" x14ac:dyDescent="0.15">
      <c r="C2" s="67" t="s">
        <v>142</v>
      </c>
    </row>
    <row r="4" spans="1:15" ht="45" customHeight="1" thickBot="1" x14ac:dyDescent="0.2">
      <c r="C4" s="99" t="s">
        <v>19</v>
      </c>
      <c r="D4" s="69" t="s">
        <v>20</v>
      </c>
      <c r="E4" s="87" t="s">
        <v>231</v>
      </c>
      <c r="F4" s="88" t="s">
        <v>9</v>
      </c>
      <c r="G4" s="88" t="s">
        <v>10</v>
      </c>
      <c r="H4" s="88" t="s">
        <v>11</v>
      </c>
      <c r="I4" s="88" t="s">
        <v>12</v>
      </c>
      <c r="J4" s="88" t="s">
        <v>13</v>
      </c>
      <c r="K4" s="88" t="s">
        <v>14</v>
      </c>
      <c r="L4" s="88" t="s">
        <v>15</v>
      </c>
      <c r="M4" s="88" t="s">
        <v>130</v>
      </c>
      <c r="O4" s="70" t="s">
        <v>21</v>
      </c>
    </row>
    <row r="5" spans="1:15" ht="17.100000000000001" customHeight="1" x14ac:dyDescent="0.15">
      <c r="A5" s="67">
        <v>1</v>
      </c>
      <c r="C5" s="187" t="s">
        <v>128</v>
      </c>
      <c r="D5" s="71">
        <f>VLOOKUP($A5,$B$76:$Q$93,D$74,FALSE)</f>
        <v>1370</v>
      </c>
      <c r="E5" s="72">
        <f t="shared" ref="E5:M5" si="0">VLOOKUP($A5,$B$76:$Q$93,E$74,FALSE)</f>
        <v>30</v>
      </c>
      <c r="F5" s="73">
        <f t="shared" si="0"/>
        <v>90</v>
      </c>
      <c r="G5" s="73">
        <f t="shared" si="0"/>
        <v>165</v>
      </c>
      <c r="H5" s="73">
        <f t="shared" si="0"/>
        <v>212</v>
      </c>
      <c r="I5" s="73">
        <f t="shared" si="0"/>
        <v>270</v>
      </c>
      <c r="J5" s="73">
        <f t="shared" si="0"/>
        <v>125</v>
      </c>
      <c r="K5" s="73">
        <f t="shared" si="0"/>
        <v>103</v>
      </c>
      <c r="L5" s="73">
        <f t="shared" si="0"/>
        <v>172</v>
      </c>
      <c r="M5" s="73">
        <f t="shared" si="0"/>
        <v>193</v>
      </c>
      <c r="O5" s="73">
        <f>VLOOKUP($A5,$B$76:$Q$93,O$74,FALSE)</f>
        <v>10</v>
      </c>
    </row>
    <row r="6" spans="1:15" ht="17.100000000000001" customHeight="1" thickBot="1" x14ac:dyDescent="0.2">
      <c r="C6" s="188"/>
      <c r="D6" s="83">
        <v>100</v>
      </c>
      <c r="E6" s="84">
        <v>100</v>
      </c>
      <c r="F6" s="85">
        <v>100</v>
      </c>
      <c r="G6" s="85">
        <v>100</v>
      </c>
      <c r="H6" s="85">
        <v>100</v>
      </c>
      <c r="I6" s="85">
        <v>100</v>
      </c>
      <c r="J6" s="85">
        <v>100</v>
      </c>
      <c r="K6" s="85">
        <v>100</v>
      </c>
      <c r="L6" s="85">
        <v>100</v>
      </c>
      <c r="M6" s="85">
        <v>100</v>
      </c>
      <c r="N6" s="86"/>
      <c r="O6" s="85">
        <v>100</v>
      </c>
    </row>
    <row r="7" spans="1:15" ht="17.100000000000001" customHeight="1" x14ac:dyDescent="0.15">
      <c r="A7" s="67">
        <v>2</v>
      </c>
      <c r="C7" s="190" t="str">
        <f>VLOOKUP($A7,$B$76:$Q$105,C$74,FALSE)</f>
        <v>市役所各窓口</v>
      </c>
      <c r="D7" s="74">
        <f>VLOOKUP($A7,$B$76:$Q$105,D$74,FALSE)</f>
        <v>44</v>
      </c>
      <c r="E7" s="75">
        <f t="shared" ref="E7:O21" si="1">VLOOKUP($A7,$B$76:$Q$105,E$74,FALSE)</f>
        <v>0</v>
      </c>
      <c r="F7" s="76">
        <f t="shared" si="1"/>
        <v>3</v>
      </c>
      <c r="G7" s="76">
        <f t="shared" si="1"/>
        <v>13</v>
      </c>
      <c r="H7" s="76">
        <f t="shared" si="1"/>
        <v>9</v>
      </c>
      <c r="I7" s="76">
        <f t="shared" si="1"/>
        <v>9</v>
      </c>
      <c r="J7" s="76">
        <f t="shared" si="1"/>
        <v>3</v>
      </c>
      <c r="K7" s="76">
        <f t="shared" si="1"/>
        <v>5</v>
      </c>
      <c r="L7" s="76">
        <f t="shared" si="1"/>
        <v>0</v>
      </c>
      <c r="M7" s="76">
        <f t="shared" si="1"/>
        <v>2</v>
      </c>
      <c r="O7" s="76">
        <f t="shared" si="1"/>
        <v>0</v>
      </c>
    </row>
    <row r="8" spans="1:15" ht="17.100000000000001" customHeight="1" x14ac:dyDescent="0.15">
      <c r="C8" s="191"/>
      <c r="D8" s="77">
        <f>D7/D$5*100</f>
        <v>3.2116788321167884</v>
      </c>
      <c r="E8" s="78">
        <f t="shared" ref="E8:O8" si="2">E7/E$5*100</f>
        <v>0</v>
      </c>
      <c r="F8" s="79">
        <f t="shared" si="2"/>
        <v>3.3333333333333335</v>
      </c>
      <c r="G8" s="79">
        <f t="shared" si="2"/>
        <v>7.878787878787878</v>
      </c>
      <c r="H8" s="79">
        <f t="shared" si="2"/>
        <v>4.2452830188679247</v>
      </c>
      <c r="I8" s="79">
        <f t="shared" si="2"/>
        <v>3.3333333333333335</v>
      </c>
      <c r="J8" s="79">
        <f t="shared" si="2"/>
        <v>2.4</v>
      </c>
      <c r="K8" s="79">
        <f t="shared" si="2"/>
        <v>4.8543689320388346</v>
      </c>
      <c r="L8" s="79">
        <f t="shared" si="2"/>
        <v>0</v>
      </c>
      <c r="M8" s="79">
        <f t="shared" si="2"/>
        <v>1.0362694300518136</v>
      </c>
      <c r="O8" s="79">
        <f t="shared" si="2"/>
        <v>0</v>
      </c>
    </row>
    <row r="9" spans="1:15" ht="17.100000000000001" customHeight="1" x14ac:dyDescent="0.15">
      <c r="A9" s="67">
        <v>3</v>
      </c>
      <c r="C9" s="192" t="str">
        <f t="shared" ref="C9:D9" si="3">VLOOKUP($A9,$B$76:$Q$105,C$74,FALSE)</f>
        <v>市ホームページ</v>
      </c>
      <c r="D9" s="80">
        <f t="shared" si="3"/>
        <v>53</v>
      </c>
      <c r="E9" s="81">
        <f t="shared" si="1"/>
        <v>2</v>
      </c>
      <c r="F9" s="82">
        <f t="shared" si="1"/>
        <v>5</v>
      </c>
      <c r="G9" s="82">
        <f t="shared" si="1"/>
        <v>5</v>
      </c>
      <c r="H9" s="82">
        <f t="shared" si="1"/>
        <v>7</v>
      </c>
      <c r="I9" s="82">
        <f t="shared" si="1"/>
        <v>10</v>
      </c>
      <c r="J9" s="82">
        <f t="shared" si="1"/>
        <v>5</v>
      </c>
      <c r="K9" s="82">
        <f t="shared" si="1"/>
        <v>4</v>
      </c>
      <c r="L9" s="82">
        <f t="shared" si="1"/>
        <v>8</v>
      </c>
      <c r="M9" s="82">
        <f t="shared" si="1"/>
        <v>7</v>
      </c>
      <c r="O9" s="82">
        <f t="shared" si="1"/>
        <v>0</v>
      </c>
    </row>
    <row r="10" spans="1:15" ht="17.100000000000001" customHeight="1" x14ac:dyDescent="0.15">
      <c r="C10" s="191"/>
      <c r="D10" s="77">
        <f t="shared" ref="D10:M10" si="4">D9/D$5*100</f>
        <v>3.8686131386861313</v>
      </c>
      <c r="E10" s="78">
        <f t="shared" si="4"/>
        <v>6.666666666666667</v>
      </c>
      <c r="F10" s="79">
        <f t="shared" si="4"/>
        <v>5.5555555555555554</v>
      </c>
      <c r="G10" s="79">
        <f t="shared" si="4"/>
        <v>3.0303030303030303</v>
      </c>
      <c r="H10" s="79">
        <f t="shared" si="4"/>
        <v>3.3018867924528301</v>
      </c>
      <c r="I10" s="79">
        <f t="shared" si="4"/>
        <v>3.7037037037037033</v>
      </c>
      <c r="J10" s="79">
        <f t="shared" si="4"/>
        <v>4</v>
      </c>
      <c r="K10" s="79">
        <f t="shared" si="4"/>
        <v>3.8834951456310676</v>
      </c>
      <c r="L10" s="79">
        <f t="shared" si="4"/>
        <v>4.6511627906976747</v>
      </c>
      <c r="M10" s="79">
        <f t="shared" si="4"/>
        <v>3.6269430051813467</v>
      </c>
      <c r="O10" s="79">
        <f t="shared" ref="O10" si="5">O9/O$5*100</f>
        <v>0</v>
      </c>
    </row>
    <row r="11" spans="1:15" ht="17.100000000000001" customHeight="1" x14ac:dyDescent="0.15">
      <c r="A11" s="67">
        <v>4</v>
      </c>
      <c r="C11" s="192" t="str">
        <f t="shared" ref="C11:D11" si="6">VLOOKUP($A11,$B$76:$Q$105,C$74,FALSE)</f>
        <v>市報ちょうふ</v>
      </c>
      <c r="D11" s="80">
        <f t="shared" si="6"/>
        <v>255</v>
      </c>
      <c r="E11" s="81">
        <f t="shared" si="1"/>
        <v>0</v>
      </c>
      <c r="F11" s="82">
        <f t="shared" si="1"/>
        <v>10</v>
      </c>
      <c r="G11" s="82">
        <f t="shared" si="1"/>
        <v>28</v>
      </c>
      <c r="H11" s="82">
        <f t="shared" si="1"/>
        <v>33</v>
      </c>
      <c r="I11" s="82">
        <f t="shared" si="1"/>
        <v>45</v>
      </c>
      <c r="J11" s="82">
        <f t="shared" si="1"/>
        <v>26</v>
      </c>
      <c r="K11" s="82">
        <f t="shared" si="1"/>
        <v>26</v>
      </c>
      <c r="L11" s="82">
        <f t="shared" si="1"/>
        <v>43</v>
      </c>
      <c r="M11" s="82">
        <f t="shared" si="1"/>
        <v>43</v>
      </c>
      <c r="O11" s="82">
        <f t="shared" si="1"/>
        <v>1</v>
      </c>
    </row>
    <row r="12" spans="1:15" ht="17.100000000000001" customHeight="1" x14ac:dyDescent="0.15">
      <c r="C12" s="191"/>
      <c r="D12" s="77">
        <f t="shared" ref="D12:M12" si="7">D11/D$5*100</f>
        <v>18.613138686131386</v>
      </c>
      <c r="E12" s="78">
        <f t="shared" si="7"/>
        <v>0</v>
      </c>
      <c r="F12" s="79">
        <f t="shared" si="7"/>
        <v>11.111111111111111</v>
      </c>
      <c r="G12" s="79">
        <f t="shared" si="7"/>
        <v>16.969696969696972</v>
      </c>
      <c r="H12" s="79">
        <f t="shared" si="7"/>
        <v>15.566037735849056</v>
      </c>
      <c r="I12" s="79">
        <f t="shared" si="7"/>
        <v>16.666666666666664</v>
      </c>
      <c r="J12" s="79">
        <f t="shared" si="7"/>
        <v>20.8</v>
      </c>
      <c r="K12" s="79">
        <f t="shared" si="7"/>
        <v>25.242718446601941</v>
      </c>
      <c r="L12" s="79">
        <f t="shared" si="7"/>
        <v>25</v>
      </c>
      <c r="M12" s="79">
        <f t="shared" si="7"/>
        <v>22.279792746113987</v>
      </c>
      <c r="O12" s="79">
        <f t="shared" ref="O12" si="8">O11/O$5*100</f>
        <v>10</v>
      </c>
    </row>
    <row r="13" spans="1:15" ht="17.100000000000001" customHeight="1" x14ac:dyDescent="0.15">
      <c r="A13" s="67">
        <v>5</v>
      </c>
      <c r="C13" s="192" t="str">
        <f t="shared" ref="C13:D13" si="9">VLOOKUP($A13,$B$76:$Q$105,C$74,FALSE)</f>
        <v>男女共同参画推進センターのホームページ</v>
      </c>
      <c r="D13" s="80">
        <f t="shared" si="9"/>
        <v>8</v>
      </c>
      <c r="E13" s="81">
        <f t="shared" si="1"/>
        <v>0</v>
      </c>
      <c r="F13" s="82">
        <f t="shared" si="1"/>
        <v>0</v>
      </c>
      <c r="G13" s="82">
        <f t="shared" si="1"/>
        <v>1</v>
      </c>
      <c r="H13" s="82">
        <f t="shared" si="1"/>
        <v>1</v>
      </c>
      <c r="I13" s="82">
        <f t="shared" si="1"/>
        <v>2</v>
      </c>
      <c r="J13" s="82">
        <f t="shared" si="1"/>
        <v>1</v>
      </c>
      <c r="K13" s="82">
        <f t="shared" si="1"/>
        <v>0</v>
      </c>
      <c r="L13" s="82">
        <f t="shared" si="1"/>
        <v>2</v>
      </c>
      <c r="M13" s="82">
        <f t="shared" si="1"/>
        <v>1</v>
      </c>
      <c r="O13" s="82">
        <f t="shared" si="1"/>
        <v>0</v>
      </c>
    </row>
    <row r="14" spans="1:15" ht="17.100000000000001" customHeight="1" x14ac:dyDescent="0.15">
      <c r="C14" s="191"/>
      <c r="D14" s="77">
        <f t="shared" ref="D14:M14" si="10">D13/D$5*100</f>
        <v>0.58394160583941601</v>
      </c>
      <c r="E14" s="78">
        <f t="shared" si="10"/>
        <v>0</v>
      </c>
      <c r="F14" s="79">
        <f t="shared" si="10"/>
        <v>0</v>
      </c>
      <c r="G14" s="79">
        <f t="shared" si="10"/>
        <v>0.60606060606060608</v>
      </c>
      <c r="H14" s="79">
        <f t="shared" si="10"/>
        <v>0.47169811320754718</v>
      </c>
      <c r="I14" s="79">
        <f t="shared" si="10"/>
        <v>0.74074074074074081</v>
      </c>
      <c r="J14" s="79">
        <f t="shared" si="10"/>
        <v>0.8</v>
      </c>
      <c r="K14" s="79">
        <f t="shared" si="10"/>
        <v>0</v>
      </c>
      <c r="L14" s="79">
        <f t="shared" si="10"/>
        <v>1.1627906976744187</v>
      </c>
      <c r="M14" s="79">
        <f t="shared" si="10"/>
        <v>0.5181347150259068</v>
      </c>
      <c r="O14" s="79">
        <f t="shared" ref="O14" si="11">O13/O$5*100</f>
        <v>0</v>
      </c>
    </row>
    <row r="15" spans="1:15" ht="17.100000000000001" customHeight="1" x14ac:dyDescent="0.15">
      <c r="A15" s="67">
        <v>6</v>
      </c>
      <c r="C15" s="192" t="str">
        <f t="shared" ref="C15:D15" si="12">VLOOKUP($A15,$B$76:$Q$105,C$74,FALSE)</f>
        <v>チラシ・パンフレット・カード等</v>
      </c>
      <c r="D15" s="80">
        <f t="shared" si="12"/>
        <v>45</v>
      </c>
      <c r="E15" s="81">
        <f t="shared" si="1"/>
        <v>2</v>
      </c>
      <c r="F15" s="82">
        <f t="shared" si="1"/>
        <v>5</v>
      </c>
      <c r="G15" s="82">
        <f t="shared" si="1"/>
        <v>3</v>
      </c>
      <c r="H15" s="82">
        <f t="shared" si="1"/>
        <v>5</v>
      </c>
      <c r="I15" s="82">
        <f t="shared" si="1"/>
        <v>10</v>
      </c>
      <c r="J15" s="82">
        <f t="shared" si="1"/>
        <v>4</v>
      </c>
      <c r="K15" s="82">
        <f t="shared" si="1"/>
        <v>3</v>
      </c>
      <c r="L15" s="82">
        <f t="shared" si="1"/>
        <v>4</v>
      </c>
      <c r="M15" s="82">
        <f t="shared" si="1"/>
        <v>8</v>
      </c>
      <c r="O15" s="82">
        <f t="shared" si="1"/>
        <v>1</v>
      </c>
    </row>
    <row r="16" spans="1:15" ht="17.100000000000001" customHeight="1" x14ac:dyDescent="0.15">
      <c r="C16" s="191"/>
      <c r="D16" s="77">
        <f t="shared" ref="D16:M16" si="13">D15/D$5*100</f>
        <v>3.2846715328467155</v>
      </c>
      <c r="E16" s="78">
        <f t="shared" si="13"/>
        <v>6.666666666666667</v>
      </c>
      <c r="F16" s="79">
        <f t="shared" si="13"/>
        <v>5.5555555555555554</v>
      </c>
      <c r="G16" s="79">
        <f t="shared" si="13"/>
        <v>1.8181818181818181</v>
      </c>
      <c r="H16" s="79">
        <f t="shared" si="13"/>
        <v>2.358490566037736</v>
      </c>
      <c r="I16" s="79">
        <f t="shared" si="13"/>
        <v>3.7037037037037033</v>
      </c>
      <c r="J16" s="79">
        <f t="shared" si="13"/>
        <v>3.2</v>
      </c>
      <c r="K16" s="79">
        <f t="shared" si="13"/>
        <v>2.912621359223301</v>
      </c>
      <c r="L16" s="79">
        <f t="shared" si="13"/>
        <v>2.3255813953488373</v>
      </c>
      <c r="M16" s="79">
        <f t="shared" si="13"/>
        <v>4.1450777202072544</v>
      </c>
      <c r="O16" s="79">
        <f t="shared" ref="O16" si="14">O15/O$5*100</f>
        <v>10</v>
      </c>
    </row>
    <row r="17" spans="1:15" ht="17.100000000000001" customHeight="1" x14ac:dyDescent="0.15">
      <c r="A17" s="67">
        <v>7</v>
      </c>
      <c r="C17" s="186" t="str">
        <f t="shared" ref="C17:D17" si="15">VLOOKUP($A17,$B$76:$Q$105,C$74,FALSE)</f>
        <v>その他</v>
      </c>
      <c r="D17" s="80">
        <f t="shared" si="15"/>
        <v>48</v>
      </c>
      <c r="E17" s="81">
        <f t="shared" si="1"/>
        <v>2</v>
      </c>
      <c r="F17" s="82">
        <f t="shared" si="1"/>
        <v>2</v>
      </c>
      <c r="G17" s="82">
        <f t="shared" si="1"/>
        <v>5</v>
      </c>
      <c r="H17" s="82">
        <f t="shared" si="1"/>
        <v>3</v>
      </c>
      <c r="I17" s="82">
        <f t="shared" si="1"/>
        <v>10</v>
      </c>
      <c r="J17" s="82">
        <f t="shared" si="1"/>
        <v>2</v>
      </c>
      <c r="K17" s="82">
        <f t="shared" si="1"/>
        <v>6</v>
      </c>
      <c r="L17" s="82">
        <f t="shared" si="1"/>
        <v>5</v>
      </c>
      <c r="M17" s="82">
        <f t="shared" si="1"/>
        <v>13</v>
      </c>
      <c r="O17" s="82">
        <f t="shared" si="1"/>
        <v>0</v>
      </c>
    </row>
    <row r="18" spans="1:15" ht="17.100000000000001" customHeight="1" x14ac:dyDescent="0.15">
      <c r="C18" s="186"/>
      <c r="D18" s="77">
        <f t="shared" ref="D18:M18" si="16">D17/D$5*100</f>
        <v>3.5036496350364965</v>
      </c>
      <c r="E18" s="78">
        <f t="shared" si="16"/>
        <v>6.666666666666667</v>
      </c>
      <c r="F18" s="79">
        <f t="shared" si="16"/>
        <v>2.2222222222222223</v>
      </c>
      <c r="G18" s="79">
        <f t="shared" si="16"/>
        <v>3.0303030303030303</v>
      </c>
      <c r="H18" s="79">
        <f t="shared" si="16"/>
        <v>1.4150943396226416</v>
      </c>
      <c r="I18" s="79">
        <f t="shared" si="16"/>
        <v>3.7037037037037033</v>
      </c>
      <c r="J18" s="79">
        <f t="shared" si="16"/>
        <v>1.6</v>
      </c>
      <c r="K18" s="79">
        <f t="shared" si="16"/>
        <v>5.825242718446602</v>
      </c>
      <c r="L18" s="79">
        <f t="shared" si="16"/>
        <v>2.9069767441860463</v>
      </c>
      <c r="M18" s="79">
        <f t="shared" si="16"/>
        <v>6.7357512953367875</v>
      </c>
      <c r="O18" s="79">
        <f t="shared" ref="O18" si="17">O17/O$5*100</f>
        <v>0</v>
      </c>
    </row>
    <row r="19" spans="1:15" ht="17.100000000000001" customHeight="1" x14ac:dyDescent="0.15">
      <c r="A19" s="67">
        <v>8</v>
      </c>
      <c r="C19" s="186" t="str">
        <f t="shared" ref="C19:D21" si="18">VLOOKUP($A19,$B$76:$Q$105,C$74,FALSE)</f>
        <v>ひとつも知らない</v>
      </c>
      <c r="D19" s="80">
        <f t="shared" si="18"/>
        <v>909</v>
      </c>
      <c r="E19" s="81">
        <f t="shared" si="1"/>
        <v>23</v>
      </c>
      <c r="F19" s="82">
        <f t="shared" si="1"/>
        <v>68</v>
      </c>
      <c r="G19" s="82">
        <f t="shared" si="1"/>
        <v>118</v>
      </c>
      <c r="H19" s="82">
        <f t="shared" si="1"/>
        <v>157</v>
      </c>
      <c r="I19" s="82">
        <f t="shared" si="1"/>
        <v>188</v>
      </c>
      <c r="J19" s="82">
        <f t="shared" si="1"/>
        <v>82</v>
      </c>
      <c r="K19" s="82">
        <f t="shared" si="1"/>
        <v>61</v>
      </c>
      <c r="L19" s="82">
        <f t="shared" si="1"/>
        <v>97</v>
      </c>
      <c r="M19" s="82">
        <f t="shared" si="1"/>
        <v>108</v>
      </c>
      <c r="O19" s="82">
        <f t="shared" si="1"/>
        <v>7</v>
      </c>
    </row>
    <row r="20" spans="1:15" ht="17.100000000000001" customHeight="1" x14ac:dyDescent="0.15">
      <c r="C20" s="186"/>
      <c r="D20" s="77">
        <f t="shared" ref="D20:M20" si="19">D19/D$5*100</f>
        <v>66.350364963503651</v>
      </c>
      <c r="E20" s="78">
        <f t="shared" si="19"/>
        <v>76.666666666666671</v>
      </c>
      <c r="F20" s="79">
        <f t="shared" si="19"/>
        <v>75.555555555555557</v>
      </c>
      <c r="G20" s="79">
        <f t="shared" si="19"/>
        <v>71.515151515151516</v>
      </c>
      <c r="H20" s="79">
        <f t="shared" si="19"/>
        <v>74.056603773584911</v>
      </c>
      <c r="I20" s="79">
        <f t="shared" si="19"/>
        <v>69.629629629629633</v>
      </c>
      <c r="J20" s="79">
        <f t="shared" si="19"/>
        <v>65.600000000000009</v>
      </c>
      <c r="K20" s="79">
        <f t="shared" si="19"/>
        <v>59.22330097087378</v>
      </c>
      <c r="L20" s="79">
        <f t="shared" si="19"/>
        <v>56.395348837209305</v>
      </c>
      <c r="M20" s="79">
        <f t="shared" si="19"/>
        <v>55.958549222797927</v>
      </c>
      <c r="O20" s="79">
        <f t="shared" ref="O20:O22" si="20">O19/O$5*100</f>
        <v>70</v>
      </c>
    </row>
    <row r="21" spans="1:15" ht="17.100000000000001" customHeight="1" x14ac:dyDescent="0.15">
      <c r="A21" s="67">
        <v>9</v>
      </c>
      <c r="C21" s="186" t="s">
        <v>129</v>
      </c>
      <c r="D21" s="80">
        <f t="shared" si="18"/>
        <v>66</v>
      </c>
      <c r="E21" s="81">
        <f t="shared" si="1"/>
        <v>1</v>
      </c>
      <c r="F21" s="82">
        <f t="shared" si="1"/>
        <v>2</v>
      </c>
      <c r="G21" s="82">
        <f t="shared" si="1"/>
        <v>4</v>
      </c>
      <c r="H21" s="82">
        <f t="shared" si="1"/>
        <v>2</v>
      </c>
      <c r="I21" s="82">
        <f t="shared" si="1"/>
        <v>7</v>
      </c>
      <c r="J21" s="82">
        <f t="shared" si="1"/>
        <v>9</v>
      </c>
      <c r="K21" s="82">
        <f t="shared" si="1"/>
        <v>4</v>
      </c>
      <c r="L21" s="82">
        <f t="shared" si="1"/>
        <v>16</v>
      </c>
      <c r="M21" s="82">
        <f t="shared" si="1"/>
        <v>20</v>
      </c>
      <c r="O21" s="82">
        <f t="shared" si="1"/>
        <v>1</v>
      </c>
    </row>
    <row r="22" spans="1:15" ht="17.100000000000001" customHeight="1" x14ac:dyDescent="0.15">
      <c r="C22" s="186"/>
      <c r="D22" s="77">
        <f t="shared" ref="D22" si="21">D21/D$5*100</f>
        <v>4.8175182481751824</v>
      </c>
      <c r="E22" s="78">
        <f t="shared" ref="E22" si="22">E21/E$5*100</f>
        <v>3.3333333333333335</v>
      </c>
      <c r="F22" s="79">
        <f t="shared" ref="F22" si="23">F21/F$5*100</f>
        <v>2.2222222222222223</v>
      </c>
      <c r="G22" s="79">
        <f t="shared" ref="G22" si="24">G21/G$5*100</f>
        <v>2.4242424242424243</v>
      </c>
      <c r="H22" s="79">
        <f t="shared" ref="H22" si="25">H21/H$5*100</f>
        <v>0.94339622641509435</v>
      </c>
      <c r="I22" s="79">
        <f t="shared" ref="I22" si="26">I21/I$5*100</f>
        <v>2.5925925925925926</v>
      </c>
      <c r="J22" s="79">
        <f t="shared" ref="J22" si="27">J21/J$5*100</f>
        <v>7.1999999999999993</v>
      </c>
      <c r="K22" s="79">
        <f t="shared" ref="K22" si="28">K21/K$5*100</f>
        <v>3.8834951456310676</v>
      </c>
      <c r="L22" s="79">
        <f t="shared" ref="L22" si="29">L21/L$5*100</f>
        <v>9.3023255813953494</v>
      </c>
      <c r="M22" s="79">
        <f t="shared" ref="M22" si="30">M21/M$5*100</f>
        <v>10.362694300518134</v>
      </c>
      <c r="O22" s="79">
        <f t="shared" si="20"/>
        <v>10</v>
      </c>
    </row>
    <row r="23" spans="1:15" ht="17.100000000000001" customHeight="1" thickBot="1" x14ac:dyDescent="0.2">
      <c r="C23" s="89"/>
      <c r="D23" s="89"/>
      <c r="E23" s="89"/>
      <c r="F23" s="90"/>
      <c r="G23" s="91"/>
      <c r="H23" s="92"/>
      <c r="I23" s="92"/>
      <c r="J23" s="92"/>
      <c r="K23" s="92"/>
      <c r="L23" s="92"/>
      <c r="M23" s="93" t="s">
        <v>22</v>
      </c>
    </row>
    <row r="24" spans="1:15" ht="17.100000000000001" customHeight="1" thickBot="1" x14ac:dyDescent="0.2">
      <c r="C24" s="89"/>
      <c r="D24" s="89"/>
      <c r="E24" s="89"/>
      <c r="F24" s="90"/>
      <c r="G24" s="94" t="s">
        <v>23</v>
      </c>
      <c r="H24" s="95"/>
      <c r="I24" s="90"/>
      <c r="J24" s="90"/>
      <c r="K24" s="90"/>
      <c r="L24" s="94" t="s">
        <v>24</v>
      </c>
      <c r="M24" s="96"/>
    </row>
    <row r="70" spans="2:21" s="138" customFormat="1" ht="14.25" x14ac:dyDescent="0.15">
      <c r="C70" s="138" t="s">
        <v>213</v>
      </c>
      <c r="D70" s="176">
        <f>MAX(D7,D9,D11,D13,D15)</f>
        <v>255</v>
      </c>
      <c r="E70" s="176">
        <f t="shared" ref="E70:M70" si="31">MAX(E7,E9,E11,E13,E15)</f>
        <v>2</v>
      </c>
      <c r="F70" s="176">
        <f t="shared" si="31"/>
        <v>10</v>
      </c>
      <c r="G70" s="176">
        <f t="shared" si="31"/>
        <v>28</v>
      </c>
      <c r="H70" s="176">
        <f t="shared" si="31"/>
        <v>33</v>
      </c>
      <c r="I70" s="176">
        <f t="shared" si="31"/>
        <v>45</v>
      </c>
      <c r="J70" s="176">
        <f t="shared" si="31"/>
        <v>26</v>
      </c>
      <c r="K70" s="176">
        <f t="shared" si="31"/>
        <v>26</v>
      </c>
      <c r="L70" s="176">
        <f t="shared" si="31"/>
        <v>43</v>
      </c>
      <c r="M70" s="176">
        <f t="shared" si="31"/>
        <v>43</v>
      </c>
      <c r="N70" s="176">
        <v>1</v>
      </c>
      <c r="O70" s="176">
        <f t="shared" ref="O70" si="32">MAX(O7,O9,O11,O13,O15)</f>
        <v>1</v>
      </c>
      <c r="P70" s="176">
        <f t="shared" ref="P70:U70" si="33">MAX(P7,P9,P11,P13,P15,P17,P19,P21,P23,P25,P27,P29,P31,P33,P35,P37,P39,P41,P43,P45,P47,P49,P51,P53,P55,P57)</f>
        <v>0</v>
      </c>
      <c r="Q70" s="176">
        <f t="shared" si="33"/>
        <v>0</v>
      </c>
      <c r="R70" s="176">
        <f t="shared" si="33"/>
        <v>0</v>
      </c>
      <c r="S70" s="176">
        <f t="shared" si="33"/>
        <v>0</v>
      </c>
      <c r="T70" s="176">
        <f t="shared" si="33"/>
        <v>0</v>
      </c>
      <c r="U70" s="176">
        <f t="shared" si="33"/>
        <v>0</v>
      </c>
    </row>
    <row r="71" spans="2:21" s="138" customFormat="1" ht="14.25" x14ac:dyDescent="0.15">
      <c r="C71" s="138" t="s">
        <v>214</v>
      </c>
      <c r="D71" s="176">
        <f>MAX(D8,D10,D12,D14,D16)</f>
        <v>18.613138686131386</v>
      </c>
      <c r="E71" s="176">
        <f t="shared" ref="E71:M71" si="34">MAX(E8,E10,E12,E14,E16)</f>
        <v>6.666666666666667</v>
      </c>
      <c r="F71" s="176">
        <f t="shared" si="34"/>
        <v>11.111111111111111</v>
      </c>
      <c r="G71" s="176">
        <f t="shared" si="34"/>
        <v>16.969696969696972</v>
      </c>
      <c r="H71" s="176">
        <f t="shared" si="34"/>
        <v>15.566037735849056</v>
      </c>
      <c r="I71" s="176">
        <f t="shared" si="34"/>
        <v>16.666666666666664</v>
      </c>
      <c r="J71" s="176">
        <f t="shared" si="34"/>
        <v>20.8</v>
      </c>
      <c r="K71" s="176">
        <f t="shared" si="34"/>
        <v>25.242718446601941</v>
      </c>
      <c r="L71" s="176">
        <f t="shared" si="34"/>
        <v>25</v>
      </c>
      <c r="M71" s="176">
        <f t="shared" si="34"/>
        <v>22.279792746113987</v>
      </c>
      <c r="N71" s="176">
        <v>1</v>
      </c>
      <c r="O71" s="176">
        <f t="shared" ref="O71" si="35">MAX(O8,O10,O12,O14,O16)</f>
        <v>10</v>
      </c>
      <c r="P71" s="176">
        <f t="shared" ref="P71:U71" si="36">MAX(P31,P33,P35,P37,P39,P41,P43,P45,P47,P49,P51,P53,P55,P57)</f>
        <v>0</v>
      </c>
      <c r="Q71" s="176">
        <f t="shared" si="36"/>
        <v>0</v>
      </c>
      <c r="R71" s="176">
        <f t="shared" si="36"/>
        <v>0</v>
      </c>
      <c r="S71" s="176">
        <f t="shared" si="36"/>
        <v>0</v>
      </c>
      <c r="T71" s="176">
        <f t="shared" si="36"/>
        <v>0</v>
      </c>
      <c r="U71" s="176">
        <f t="shared" si="36"/>
        <v>0</v>
      </c>
    </row>
    <row r="72" spans="2:21" s="138" customFormat="1" ht="14.25" x14ac:dyDescent="0.15">
      <c r="C72" s="138" t="s">
        <v>215</v>
      </c>
      <c r="D72" s="176">
        <f>LARGE(_xlfn.VSTACK(D7,D9,D11,D13,D15),2)</f>
        <v>53</v>
      </c>
      <c r="E72" s="176">
        <f t="shared" ref="E72:M72" si="37">LARGE(_xlfn.VSTACK(E7,E9,E11,E13,E15),2)</f>
        <v>2</v>
      </c>
      <c r="F72" s="176">
        <f t="shared" si="37"/>
        <v>5</v>
      </c>
      <c r="G72" s="176">
        <f t="shared" si="37"/>
        <v>13</v>
      </c>
      <c r="H72" s="176">
        <f t="shared" si="37"/>
        <v>9</v>
      </c>
      <c r="I72" s="176">
        <f t="shared" si="37"/>
        <v>10</v>
      </c>
      <c r="J72" s="176">
        <f t="shared" si="37"/>
        <v>5</v>
      </c>
      <c r="K72" s="176">
        <f t="shared" si="37"/>
        <v>5</v>
      </c>
      <c r="L72" s="176">
        <f t="shared" si="37"/>
        <v>8</v>
      </c>
      <c r="M72" s="176">
        <f t="shared" si="37"/>
        <v>8</v>
      </c>
      <c r="N72" s="176">
        <v>1</v>
      </c>
      <c r="O72" s="176">
        <f t="shared" ref="O72" si="38">LARGE(_xlfn.VSTACK(O7,O9,O11,O13,O15),2)</f>
        <v>1</v>
      </c>
      <c r="P72" s="176" t="e">
        <f t="shared" ref="P72:U73" si="39">LARGE(_xlfn.VSTACK(P30,P32,P34,P36,P38,P40,P42,P44,P46,P48,P50,P52,P54,P56),2)</f>
        <v>#NUM!</v>
      </c>
      <c r="Q72" s="176" t="e">
        <f t="shared" si="39"/>
        <v>#NUM!</v>
      </c>
      <c r="R72" s="176" t="e">
        <f t="shared" si="39"/>
        <v>#NUM!</v>
      </c>
      <c r="S72" s="176" t="e">
        <f t="shared" si="39"/>
        <v>#NUM!</v>
      </c>
      <c r="T72" s="176" t="e">
        <f t="shared" si="39"/>
        <v>#NUM!</v>
      </c>
      <c r="U72" s="176" t="e">
        <f t="shared" si="39"/>
        <v>#NUM!</v>
      </c>
    </row>
    <row r="73" spans="2:21" s="138" customFormat="1" ht="14.25" x14ac:dyDescent="0.15">
      <c r="C73" s="138" t="s">
        <v>214</v>
      </c>
      <c r="D73" s="176">
        <f>LARGE(_xlfn.VSTACK(D8,D10,D12,D14,D16),2)</f>
        <v>3.8686131386861313</v>
      </c>
      <c r="E73" s="176">
        <f t="shared" ref="E73:M73" si="40">LARGE(_xlfn.VSTACK(E8,E10,E12,E14,E16),2)</f>
        <v>6.666666666666667</v>
      </c>
      <c r="F73" s="176">
        <f t="shared" si="40"/>
        <v>5.5555555555555554</v>
      </c>
      <c r="G73" s="176">
        <f t="shared" si="40"/>
        <v>7.878787878787878</v>
      </c>
      <c r="H73" s="176">
        <f t="shared" si="40"/>
        <v>4.2452830188679247</v>
      </c>
      <c r="I73" s="176">
        <f t="shared" si="40"/>
        <v>3.7037037037037033</v>
      </c>
      <c r="J73" s="176">
        <f t="shared" si="40"/>
        <v>4</v>
      </c>
      <c r="K73" s="176">
        <f t="shared" si="40"/>
        <v>4.8543689320388346</v>
      </c>
      <c r="L73" s="176">
        <f t="shared" si="40"/>
        <v>4.6511627906976747</v>
      </c>
      <c r="M73" s="176">
        <f t="shared" si="40"/>
        <v>4.1450777202072544</v>
      </c>
      <c r="N73" s="176">
        <v>1</v>
      </c>
      <c r="O73" s="176">
        <f t="shared" ref="O73" si="41">LARGE(_xlfn.VSTACK(O8,O10,O12,O14,O16),2)</f>
        <v>10</v>
      </c>
      <c r="P73" s="176" t="e">
        <f t="shared" si="39"/>
        <v>#NUM!</v>
      </c>
      <c r="Q73" s="176" t="e">
        <f t="shared" si="39"/>
        <v>#NUM!</v>
      </c>
      <c r="R73" s="176" t="e">
        <f t="shared" si="39"/>
        <v>#NUM!</v>
      </c>
      <c r="S73" s="176" t="e">
        <f t="shared" si="39"/>
        <v>#NUM!</v>
      </c>
      <c r="T73" s="176" t="e">
        <f t="shared" si="39"/>
        <v>#NUM!</v>
      </c>
      <c r="U73" s="176" t="e">
        <f t="shared" si="39"/>
        <v>#NUM!</v>
      </c>
    </row>
    <row r="74" spans="2:21" s="138" customFormat="1" ht="14.25" x14ac:dyDescent="0.15">
      <c r="C74" s="138">
        <v>2</v>
      </c>
      <c r="D74" s="138">
        <v>3</v>
      </c>
      <c r="E74" s="138">
        <v>4</v>
      </c>
      <c r="F74" s="138">
        <v>5</v>
      </c>
      <c r="G74" s="138">
        <v>6</v>
      </c>
      <c r="H74" s="138">
        <v>7</v>
      </c>
      <c r="I74" s="138">
        <v>8</v>
      </c>
      <c r="J74" s="138">
        <v>9</v>
      </c>
      <c r="K74" s="138">
        <v>10</v>
      </c>
      <c r="L74" s="138">
        <v>11</v>
      </c>
      <c r="M74" s="138">
        <v>12</v>
      </c>
      <c r="N74" s="176">
        <v>1</v>
      </c>
      <c r="O74" s="138">
        <v>14</v>
      </c>
      <c r="P74" s="138">
        <v>15</v>
      </c>
      <c r="Q74" s="138">
        <v>16</v>
      </c>
      <c r="R74" s="138">
        <v>17</v>
      </c>
      <c r="S74" s="138">
        <v>18</v>
      </c>
    </row>
    <row r="75" spans="2:21" s="177" customFormat="1" ht="14.25" x14ac:dyDescent="0.15">
      <c r="D75" s="177" t="s">
        <v>216</v>
      </c>
      <c r="E75" s="177" t="s">
        <v>8</v>
      </c>
      <c r="F75" s="177" t="s">
        <v>9</v>
      </c>
      <c r="G75" s="177" t="s">
        <v>10</v>
      </c>
      <c r="H75" s="177" t="s">
        <v>11</v>
      </c>
      <c r="I75" s="177" t="s">
        <v>12</v>
      </c>
      <c r="J75" s="177" t="s">
        <v>13</v>
      </c>
      <c r="K75" s="177" t="s">
        <v>14</v>
      </c>
      <c r="L75" s="177" t="s">
        <v>15</v>
      </c>
      <c r="M75" s="177" t="s">
        <v>16</v>
      </c>
      <c r="O75" s="177" t="s">
        <v>217</v>
      </c>
    </row>
    <row r="76" spans="2:21" ht="19.5" customHeight="1" x14ac:dyDescent="0.15">
      <c r="B76" s="67">
        <v>1</v>
      </c>
      <c r="C76" s="67" t="s">
        <v>218</v>
      </c>
      <c r="D76" s="67">
        <v>1370</v>
      </c>
      <c r="E76" s="67">
        <v>30</v>
      </c>
      <c r="F76" s="67">
        <v>90</v>
      </c>
      <c r="G76" s="67">
        <v>165</v>
      </c>
      <c r="H76" s="67">
        <v>212</v>
      </c>
      <c r="I76" s="67">
        <v>270</v>
      </c>
      <c r="J76" s="67">
        <v>125</v>
      </c>
      <c r="K76" s="67">
        <v>103</v>
      </c>
      <c r="L76" s="67">
        <v>172</v>
      </c>
      <c r="M76" s="67">
        <v>193</v>
      </c>
      <c r="O76" s="67">
        <v>10</v>
      </c>
    </row>
    <row r="77" spans="2:21" ht="19.5" customHeight="1" x14ac:dyDescent="0.15">
      <c r="B77" s="67">
        <v>2</v>
      </c>
      <c r="C77" s="67" t="s">
        <v>117</v>
      </c>
      <c r="D77" s="67">
        <v>44</v>
      </c>
      <c r="E77" s="67">
        <v>0</v>
      </c>
      <c r="F77" s="67">
        <v>3</v>
      </c>
      <c r="G77" s="67">
        <v>13</v>
      </c>
      <c r="H77" s="67">
        <v>9</v>
      </c>
      <c r="I77" s="67">
        <v>9</v>
      </c>
      <c r="J77" s="67">
        <v>3</v>
      </c>
      <c r="K77" s="67">
        <v>5</v>
      </c>
      <c r="L77" s="67">
        <v>0</v>
      </c>
      <c r="M77" s="67">
        <v>2</v>
      </c>
      <c r="O77" s="67">
        <v>0</v>
      </c>
    </row>
    <row r="78" spans="2:21" ht="19.5" customHeight="1" x14ac:dyDescent="0.15">
      <c r="B78" s="67">
        <v>3</v>
      </c>
      <c r="C78" s="67" t="s">
        <v>75</v>
      </c>
      <c r="D78" s="67">
        <v>53</v>
      </c>
      <c r="E78" s="67">
        <v>2</v>
      </c>
      <c r="F78" s="67">
        <v>5</v>
      </c>
      <c r="G78" s="67">
        <v>5</v>
      </c>
      <c r="H78" s="67">
        <v>7</v>
      </c>
      <c r="I78" s="67">
        <v>10</v>
      </c>
      <c r="J78" s="67">
        <v>5</v>
      </c>
      <c r="K78" s="67">
        <v>4</v>
      </c>
      <c r="L78" s="67">
        <v>8</v>
      </c>
      <c r="M78" s="67">
        <v>7</v>
      </c>
      <c r="O78" s="67">
        <v>0</v>
      </c>
    </row>
    <row r="79" spans="2:21" ht="19.5" customHeight="1" x14ac:dyDescent="0.15">
      <c r="B79" s="67">
        <v>4</v>
      </c>
      <c r="C79" s="67" t="s">
        <v>76</v>
      </c>
      <c r="D79" s="67">
        <v>255</v>
      </c>
      <c r="E79" s="67">
        <v>0</v>
      </c>
      <c r="F79" s="67">
        <v>10</v>
      </c>
      <c r="G79" s="67">
        <v>28</v>
      </c>
      <c r="H79" s="67">
        <v>33</v>
      </c>
      <c r="I79" s="67">
        <v>45</v>
      </c>
      <c r="J79" s="67">
        <v>26</v>
      </c>
      <c r="K79" s="67">
        <v>26</v>
      </c>
      <c r="L79" s="67">
        <v>43</v>
      </c>
      <c r="M79" s="67">
        <v>43</v>
      </c>
      <c r="O79" s="67">
        <v>1</v>
      </c>
    </row>
    <row r="80" spans="2:21" ht="19.5" customHeight="1" x14ac:dyDescent="0.15">
      <c r="B80" s="67">
        <v>5</v>
      </c>
      <c r="C80" s="67" t="s">
        <v>118</v>
      </c>
      <c r="D80" s="67">
        <v>8</v>
      </c>
      <c r="E80" s="67">
        <v>0</v>
      </c>
      <c r="F80" s="67">
        <v>0</v>
      </c>
      <c r="G80" s="67">
        <v>1</v>
      </c>
      <c r="H80" s="67">
        <v>1</v>
      </c>
      <c r="I80" s="67">
        <v>2</v>
      </c>
      <c r="J80" s="67">
        <v>1</v>
      </c>
      <c r="K80" s="67">
        <v>0</v>
      </c>
      <c r="L80" s="67">
        <v>2</v>
      </c>
      <c r="M80" s="67">
        <v>1</v>
      </c>
      <c r="O80" s="67">
        <v>0</v>
      </c>
    </row>
    <row r="81" spans="2:15" ht="19.5" customHeight="1" x14ac:dyDescent="0.15">
      <c r="B81" s="67">
        <v>6</v>
      </c>
      <c r="C81" s="67" t="s">
        <v>119</v>
      </c>
      <c r="D81" s="67">
        <v>45</v>
      </c>
      <c r="E81" s="67">
        <v>2</v>
      </c>
      <c r="F81" s="67">
        <v>5</v>
      </c>
      <c r="G81" s="67">
        <v>3</v>
      </c>
      <c r="H81" s="67">
        <v>5</v>
      </c>
      <c r="I81" s="67">
        <v>10</v>
      </c>
      <c r="J81" s="67">
        <v>4</v>
      </c>
      <c r="K81" s="67">
        <v>3</v>
      </c>
      <c r="L81" s="67">
        <v>4</v>
      </c>
      <c r="M81" s="67">
        <v>8</v>
      </c>
      <c r="O81" s="67">
        <v>1</v>
      </c>
    </row>
    <row r="82" spans="2:15" ht="19.5" customHeight="1" x14ac:dyDescent="0.15">
      <c r="B82" s="67">
        <v>7</v>
      </c>
      <c r="C82" s="67" t="s">
        <v>25</v>
      </c>
      <c r="D82" s="67">
        <v>48</v>
      </c>
      <c r="E82" s="67">
        <v>2</v>
      </c>
      <c r="F82" s="67">
        <v>2</v>
      </c>
      <c r="G82" s="67">
        <v>5</v>
      </c>
      <c r="H82" s="67">
        <v>3</v>
      </c>
      <c r="I82" s="67">
        <v>10</v>
      </c>
      <c r="J82" s="67">
        <v>2</v>
      </c>
      <c r="K82" s="67">
        <v>6</v>
      </c>
      <c r="L82" s="67">
        <v>5</v>
      </c>
      <c r="M82" s="67">
        <v>13</v>
      </c>
      <c r="O82" s="67">
        <v>0</v>
      </c>
    </row>
    <row r="83" spans="2:15" ht="19.5" customHeight="1" x14ac:dyDescent="0.15">
      <c r="B83" s="67">
        <v>8</v>
      </c>
      <c r="C83" s="67" t="s">
        <v>167</v>
      </c>
      <c r="D83" s="67">
        <v>909</v>
      </c>
      <c r="E83" s="67">
        <v>23</v>
      </c>
      <c r="F83" s="67">
        <v>68</v>
      </c>
      <c r="G83" s="67">
        <v>118</v>
      </c>
      <c r="H83" s="67">
        <v>157</v>
      </c>
      <c r="I83" s="67">
        <v>188</v>
      </c>
      <c r="J83" s="67">
        <v>82</v>
      </c>
      <c r="K83" s="67">
        <v>61</v>
      </c>
      <c r="L83" s="67">
        <v>97</v>
      </c>
      <c r="M83" s="67">
        <v>108</v>
      </c>
      <c r="O83" s="67">
        <v>7</v>
      </c>
    </row>
    <row r="84" spans="2:15" ht="19.5" customHeight="1" x14ac:dyDescent="0.15">
      <c r="B84" s="67">
        <v>9</v>
      </c>
      <c r="C84" s="67" t="s">
        <v>217</v>
      </c>
      <c r="D84" s="67">
        <v>66</v>
      </c>
      <c r="E84" s="67">
        <v>1</v>
      </c>
      <c r="F84" s="67">
        <v>2</v>
      </c>
      <c r="G84" s="67">
        <v>4</v>
      </c>
      <c r="H84" s="67">
        <v>2</v>
      </c>
      <c r="I84" s="67">
        <v>7</v>
      </c>
      <c r="J84" s="67">
        <v>9</v>
      </c>
      <c r="K84" s="67">
        <v>4</v>
      </c>
      <c r="L84" s="67">
        <v>16</v>
      </c>
      <c r="M84" s="67">
        <v>20</v>
      </c>
      <c r="O84" s="67">
        <v>1</v>
      </c>
    </row>
  </sheetData>
  <mergeCells count="9">
    <mergeCell ref="C17:C18"/>
    <mergeCell ref="C19:C20"/>
    <mergeCell ref="C21:C22"/>
    <mergeCell ref="C5:C6"/>
    <mergeCell ref="C7:C8"/>
    <mergeCell ref="C9:C10"/>
    <mergeCell ref="C11:C12"/>
    <mergeCell ref="C13:C14"/>
    <mergeCell ref="C15:C16"/>
  </mergeCells>
  <phoneticPr fontId="8"/>
  <conditionalFormatting sqref="D7:O16">
    <cfRule type="cellIs" dxfId="27" priority="1" operator="equal">
      <formula>D$71</formula>
    </cfRule>
    <cfRule type="cellIs" dxfId="26" priority="2" operator="equal">
      <formula>D$70</formula>
    </cfRule>
    <cfRule type="cellIs" dxfId="25" priority="3" operator="equal">
      <formula>D$73</formula>
    </cfRule>
    <cfRule type="cellIs" dxfId="24" priority="4" operator="equal">
      <formula>D$72</formula>
    </cfRule>
  </conditionalFormatting>
  <pageMargins left="0.7" right="0.7" top="0.75" bottom="0.75" header="0.3" footer="0.3"/>
  <ignoredErrors>
    <ignoredError sqref="D8:M22"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Q2:T17"/>
  <sheetViews>
    <sheetView zoomScaleNormal="100" zoomScaleSheetLayoutView="100" workbookViewId="0">
      <selection activeCell="Q12" sqref="Q12"/>
    </sheetView>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2" spans="17:20" ht="16.899999999999999" customHeight="1" x14ac:dyDescent="0.15">
      <c r="Q2" s="2" t="s">
        <v>168</v>
      </c>
    </row>
    <row r="3" spans="17:20" ht="16.899999999999999" customHeight="1" x14ac:dyDescent="0.15">
      <c r="Q3" s="2" t="s">
        <v>143</v>
      </c>
    </row>
    <row r="4" spans="17:20" ht="16.899999999999999" customHeight="1" x14ac:dyDescent="0.15">
      <c r="Q4" s="3" t="s">
        <v>154</v>
      </c>
      <c r="R4" s="31" t="s">
        <v>76</v>
      </c>
      <c r="S4" s="5">
        <v>247</v>
      </c>
      <c r="T4" s="20">
        <f>S4/S$13*100</f>
        <v>18.029197080291969</v>
      </c>
    </row>
    <row r="5" spans="17:20" ht="16.899999999999999" customHeight="1" x14ac:dyDescent="0.15">
      <c r="Q5" s="3" t="s">
        <v>152</v>
      </c>
      <c r="R5" s="31" t="s">
        <v>117</v>
      </c>
      <c r="S5" s="5">
        <v>55</v>
      </c>
      <c r="T5" s="20">
        <f t="shared" ref="T5:T13" si="0">S5/S$13*100</f>
        <v>4.0145985401459852</v>
      </c>
    </row>
    <row r="6" spans="17:20" ht="16.899999999999999" customHeight="1" x14ac:dyDescent="0.15">
      <c r="Q6" s="3" t="s">
        <v>153</v>
      </c>
      <c r="R6" s="31" t="s">
        <v>75</v>
      </c>
      <c r="S6" s="5">
        <v>53</v>
      </c>
      <c r="T6" s="20">
        <f t="shared" si="0"/>
        <v>3.8686131386861313</v>
      </c>
    </row>
    <row r="7" spans="17:20" ht="16.899999999999999" customHeight="1" x14ac:dyDescent="0.15">
      <c r="Q7" s="3" t="s">
        <v>156</v>
      </c>
      <c r="R7" s="31" t="s">
        <v>119</v>
      </c>
      <c r="S7" s="5">
        <v>45</v>
      </c>
      <c r="T7" s="20">
        <f t="shared" si="0"/>
        <v>3.2846715328467155</v>
      </c>
    </row>
    <row r="8" spans="17:20" ht="16.899999999999999" customHeight="1" x14ac:dyDescent="0.15">
      <c r="Q8" s="3" t="s">
        <v>155</v>
      </c>
      <c r="R8" s="31" t="s">
        <v>118</v>
      </c>
      <c r="S8" s="5">
        <v>20</v>
      </c>
      <c r="T8" s="20">
        <f t="shared" si="0"/>
        <v>1.4598540145985401</v>
      </c>
    </row>
    <row r="9" spans="17:20" ht="16.899999999999999" customHeight="1" x14ac:dyDescent="0.15">
      <c r="Q9" s="3" t="s">
        <v>160</v>
      </c>
      <c r="R9" s="31" t="s">
        <v>25</v>
      </c>
      <c r="S9" s="5">
        <v>38</v>
      </c>
      <c r="T9" s="20">
        <f t="shared" si="0"/>
        <v>2.7737226277372264</v>
      </c>
    </row>
    <row r="10" spans="17:20" ht="16.899999999999999" customHeight="1" x14ac:dyDescent="0.15">
      <c r="Q10" s="3" t="s">
        <v>161</v>
      </c>
      <c r="R10" s="31" t="s">
        <v>167</v>
      </c>
      <c r="S10" s="5">
        <v>904</v>
      </c>
      <c r="T10" s="20">
        <f t="shared" si="0"/>
        <v>65.985401459854003</v>
      </c>
    </row>
    <row r="11" spans="17:20" ht="16.899999999999999" customHeight="1" x14ac:dyDescent="0.15">
      <c r="Q11" s="3" t="s">
        <v>239</v>
      </c>
      <c r="R11" s="31" t="s">
        <v>21</v>
      </c>
      <c r="S11" s="5">
        <v>68</v>
      </c>
      <c r="T11" s="20">
        <f t="shared" si="0"/>
        <v>4.9635036496350367</v>
      </c>
    </row>
    <row r="12" spans="17:20" ht="16.899999999999999" customHeight="1" x14ac:dyDescent="0.15">
      <c r="Q12" s="7"/>
      <c r="R12" s="32" t="s">
        <v>4</v>
      </c>
      <c r="S12" s="5"/>
      <c r="T12" s="20">
        <f t="shared" si="0"/>
        <v>0</v>
      </c>
    </row>
    <row r="13" spans="17:20" ht="16.899999999999999" customHeight="1" x14ac:dyDescent="0.15">
      <c r="Q13" s="7"/>
      <c r="R13" s="32" t="s">
        <v>41</v>
      </c>
      <c r="S13" s="5">
        <v>1370</v>
      </c>
      <c r="T13" s="20">
        <f t="shared" si="0"/>
        <v>100</v>
      </c>
    </row>
    <row r="17" spans="17:17" ht="16.899999999999999" customHeight="1" x14ac:dyDescent="0.15">
      <c r="Q17" s="30"/>
    </row>
  </sheetData>
  <sortState xmlns:xlrd2="http://schemas.microsoft.com/office/spreadsheetml/2017/richdata2" ref="Q16:S20">
    <sortCondition descending="1" ref="S16:S20"/>
  </sortState>
  <phoneticPr fontId="8"/>
  <pageMargins left="0.7" right="0.7" top="0.75" bottom="0.75" header="0.3" footer="0.3"/>
  <pageSetup paperSize="9" scale="72" orientation="portrait" r:id="rId1"/>
  <colBreaks count="1" manualBreakCount="1">
    <brk id="15" min="1" max="53"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84"/>
  <sheetViews>
    <sheetView zoomScaleNormal="100" workbookViewId="0">
      <selection activeCell="B2" sqref="B2"/>
    </sheetView>
  </sheetViews>
  <sheetFormatPr defaultColWidth="9" defaultRowHeight="19.5" customHeight="1" x14ac:dyDescent="0.15"/>
  <cols>
    <col min="1" max="2" width="9" style="67"/>
    <col min="3" max="3" width="32.625" style="67" customWidth="1"/>
    <col min="4" max="13" width="8.875" style="67" customWidth="1"/>
    <col min="14" max="14" width="9" style="67"/>
    <col min="15" max="15" width="8.875" style="67" customWidth="1"/>
    <col min="16" max="16384" width="9" style="67"/>
  </cols>
  <sheetData>
    <row r="1" spans="1:15" ht="19.5" customHeight="1" x14ac:dyDescent="0.15">
      <c r="C1" s="66" t="s">
        <v>168</v>
      </c>
    </row>
    <row r="2" spans="1:15" ht="19.5" customHeight="1" x14ac:dyDescent="0.15">
      <c r="C2" s="66" t="s">
        <v>144</v>
      </c>
    </row>
    <row r="4" spans="1:15" ht="57" customHeight="1" thickBot="1" x14ac:dyDescent="0.2">
      <c r="C4" s="99" t="s">
        <v>19</v>
      </c>
      <c r="D4" s="69" t="s">
        <v>20</v>
      </c>
      <c r="E4" s="87" t="s">
        <v>8</v>
      </c>
      <c r="F4" s="88" t="s">
        <v>9</v>
      </c>
      <c r="G4" s="88" t="s">
        <v>10</v>
      </c>
      <c r="H4" s="88" t="s">
        <v>11</v>
      </c>
      <c r="I4" s="88" t="s">
        <v>12</v>
      </c>
      <c r="J4" s="88" t="s">
        <v>13</v>
      </c>
      <c r="K4" s="88" t="s">
        <v>14</v>
      </c>
      <c r="L4" s="88" t="s">
        <v>15</v>
      </c>
      <c r="M4" s="88" t="s">
        <v>130</v>
      </c>
      <c r="O4" s="70" t="s">
        <v>21</v>
      </c>
    </row>
    <row r="5" spans="1:15" ht="17.100000000000001" customHeight="1" x14ac:dyDescent="0.15">
      <c r="A5" s="67">
        <v>1</v>
      </c>
      <c r="C5" s="187" t="s">
        <v>128</v>
      </c>
      <c r="D5" s="71">
        <f>VLOOKUP($A5,$B$76:$Q$93,D$74,FALSE)</f>
        <v>1370</v>
      </c>
      <c r="E5" s="72">
        <f t="shared" ref="E5:M5" si="0">VLOOKUP($A5,$B$76:$Q$93,E$74,FALSE)</f>
        <v>30</v>
      </c>
      <c r="F5" s="73">
        <f t="shared" si="0"/>
        <v>90</v>
      </c>
      <c r="G5" s="73">
        <f t="shared" si="0"/>
        <v>165</v>
      </c>
      <c r="H5" s="73">
        <f t="shared" si="0"/>
        <v>212</v>
      </c>
      <c r="I5" s="73">
        <f t="shared" si="0"/>
        <v>270</v>
      </c>
      <c r="J5" s="73">
        <f t="shared" si="0"/>
        <v>125</v>
      </c>
      <c r="K5" s="73">
        <f t="shared" si="0"/>
        <v>103</v>
      </c>
      <c r="L5" s="73">
        <f t="shared" si="0"/>
        <v>172</v>
      </c>
      <c r="M5" s="73">
        <f t="shared" si="0"/>
        <v>193</v>
      </c>
      <c r="O5" s="73">
        <f>VLOOKUP($A5,$B$76:$Q$93,O$74,FALSE)</f>
        <v>10</v>
      </c>
    </row>
    <row r="6" spans="1:15" ht="17.100000000000001" customHeight="1" thickBot="1" x14ac:dyDescent="0.2">
      <c r="C6" s="188"/>
      <c r="D6" s="83">
        <v>100</v>
      </c>
      <c r="E6" s="84">
        <v>100</v>
      </c>
      <c r="F6" s="85">
        <v>100</v>
      </c>
      <c r="G6" s="85">
        <v>100</v>
      </c>
      <c r="H6" s="85">
        <v>100</v>
      </c>
      <c r="I6" s="85">
        <v>100</v>
      </c>
      <c r="J6" s="85">
        <v>100</v>
      </c>
      <c r="K6" s="85">
        <v>100</v>
      </c>
      <c r="L6" s="85">
        <v>100</v>
      </c>
      <c r="M6" s="85">
        <v>100</v>
      </c>
      <c r="N6" s="86"/>
      <c r="O6" s="85">
        <v>100</v>
      </c>
    </row>
    <row r="7" spans="1:15" ht="17.100000000000001" customHeight="1" x14ac:dyDescent="0.15">
      <c r="A7" s="67">
        <v>2</v>
      </c>
      <c r="C7" s="190" t="str">
        <f>VLOOKUP($A7,$B$76:$Q$105,C$74,FALSE)</f>
        <v>市役所各窓口</v>
      </c>
      <c r="D7" s="74">
        <f>VLOOKUP($A7,$B$76:$Q$105,D$74,FALSE)</f>
        <v>55</v>
      </c>
      <c r="E7" s="75">
        <f t="shared" ref="E7:O21" si="1">VLOOKUP($A7,$B$76:$Q$105,E$74,FALSE)</f>
        <v>0</v>
      </c>
      <c r="F7" s="76">
        <f t="shared" si="1"/>
        <v>3</v>
      </c>
      <c r="G7" s="76">
        <f t="shared" si="1"/>
        <v>13</v>
      </c>
      <c r="H7" s="76">
        <f t="shared" si="1"/>
        <v>11</v>
      </c>
      <c r="I7" s="76">
        <f t="shared" si="1"/>
        <v>11</v>
      </c>
      <c r="J7" s="76">
        <f t="shared" si="1"/>
        <v>1</v>
      </c>
      <c r="K7" s="76">
        <f t="shared" si="1"/>
        <v>8</v>
      </c>
      <c r="L7" s="76">
        <f t="shared" si="1"/>
        <v>2</v>
      </c>
      <c r="M7" s="76">
        <f t="shared" si="1"/>
        <v>6</v>
      </c>
      <c r="O7" s="76">
        <f t="shared" si="1"/>
        <v>0</v>
      </c>
    </row>
    <row r="8" spans="1:15" ht="17.100000000000001" customHeight="1" x14ac:dyDescent="0.15">
      <c r="C8" s="191"/>
      <c r="D8" s="77">
        <f>D7/D$5*100</f>
        <v>4.0145985401459852</v>
      </c>
      <c r="E8" s="78">
        <f t="shared" ref="E8:O8" si="2">E7/E$5*100</f>
        <v>0</v>
      </c>
      <c r="F8" s="79">
        <f t="shared" si="2"/>
        <v>3.3333333333333335</v>
      </c>
      <c r="G8" s="79">
        <f t="shared" si="2"/>
        <v>7.878787878787878</v>
      </c>
      <c r="H8" s="79">
        <f t="shared" si="2"/>
        <v>5.1886792452830193</v>
      </c>
      <c r="I8" s="79">
        <f t="shared" si="2"/>
        <v>4.0740740740740744</v>
      </c>
      <c r="J8" s="79">
        <f t="shared" si="2"/>
        <v>0.8</v>
      </c>
      <c r="K8" s="79">
        <f t="shared" si="2"/>
        <v>7.7669902912621351</v>
      </c>
      <c r="L8" s="79">
        <f t="shared" si="2"/>
        <v>1.1627906976744187</v>
      </c>
      <c r="M8" s="79">
        <f t="shared" si="2"/>
        <v>3.1088082901554404</v>
      </c>
      <c r="O8" s="79">
        <f t="shared" si="2"/>
        <v>0</v>
      </c>
    </row>
    <row r="9" spans="1:15" ht="17.100000000000001" customHeight="1" x14ac:dyDescent="0.15">
      <c r="A9" s="67">
        <v>3</v>
      </c>
      <c r="C9" s="192" t="str">
        <f t="shared" ref="C9:D9" si="3">VLOOKUP($A9,$B$76:$Q$105,C$74,FALSE)</f>
        <v>市ホームページ</v>
      </c>
      <c r="D9" s="80">
        <f t="shared" si="3"/>
        <v>53</v>
      </c>
      <c r="E9" s="81">
        <f t="shared" si="1"/>
        <v>1</v>
      </c>
      <c r="F9" s="82">
        <f t="shared" si="1"/>
        <v>3</v>
      </c>
      <c r="G9" s="82">
        <f t="shared" si="1"/>
        <v>7</v>
      </c>
      <c r="H9" s="82">
        <f t="shared" si="1"/>
        <v>3</v>
      </c>
      <c r="I9" s="82">
        <f t="shared" si="1"/>
        <v>12</v>
      </c>
      <c r="J9" s="82">
        <f t="shared" si="1"/>
        <v>4</v>
      </c>
      <c r="K9" s="82">
        <f t="shared" si="1"/>
        <v>6</v>
      </c>
      <c r="L9" s="82">
        <f t="shared" si="1"/>
        <v>6</v>
      </c>
      <c r="M9" s="82">
        <f t="shared" si="1"/>
        <v>11</v>
      </c>
      <c r="O9" s="82">
        <f t="shared" si="1"/>
        <v>0</v>
      </c>
    </row>
    <row r="10" spans="1:15" ht="17.100000000000001" customHeight="1" x14ac:dyDescent="0.15">
      <c r="C10" s="191"/>
      <c r="D10" s="77">
        <f t="shared" ref="D10:M10" si="4">D9/D$5*100</f>
        <v>3.8686131386861313</v>
      </c>
      <c r="E10" s="78">
        <f t="shared" si="4"/>
        <v>3.3333333333333335</v>
      </c>
      <c r="F10" s="79">
        <f t="shared" si="4"/>
        <v>3.3333333333333335</v>
      </c>
      <c r="G10" s="79">
        <f t="shared" si="4"/>
        <v>4.2424242424242431</v>
      </c>
      <c r="H10" s="79">
        <f t="shared" si="4"/>
        <v>1.4150943396226416</v>
      </c>
      <c r="I10" s="79">
        <f t="shared" si="4"/>
        <v>4.4444444444444446</v>
      </c>
      <c r="J10" s="79">
        <f t="shared" si="4"/>
        <v>3.2</v>
      </c>
      <c r="K10" s="79">
        <f t="shared" si="4"/>
        <v>5.825242718446602</v>
      </c>
      <c r="L10" s="79">
        <f t="shared" si="4"/>
        <v>3.4883720930232558</v>
      </c>
      <c r="M10" s="79">
        <f t="shared" si="4"/>
        <v>5.6994818652849739</v>
      </c>
      <c r="O10" s="79">
        <f t="shared" ref="O10" si="5">O9/O$5*100</f>
        <v>0</v>
      </c>
    </row>
    <row r="11" spans="1:15" ht="17.100000000000001" customHeight="1" x14ac:dyDescent="0.15">
      <c r="A11" s="67">
        <v>4</v>
      </c>
      <c r="C11" s="192" t="str">
        <f t="shared" ref="C11:D11" si="6">VLOOKUP($A11,$B$76:$Q$105,C$74,FALSE)</f>
        <v>市報ちょうふ</v>
      </c>
      <c r="D11" s="80">
        <f t="shared" si="6"/>
        <v>247</v>
      </c>
      <c r="E11" s="81">
        <f t="shared" si="1"/>
        <v>0</v>
      </c>
      <c r="F11" s="82">
        <f t="shared" si="1"/>
        <v>10</v>
      </c>
      <c r="G11" s="82">
        <f t="shared" si="1"/>
        <v>21</v>
      </c>
      <c r="H11" s="82">
        <f t="shared" si="1"/>
        <v>36</v>
      </c>
      <c r="I11" s="82">
        <f t="shared" si="1"/>
        <v>53</v>
      </c>
      <c r="J11" s="82">
        <f t="shared" si="1"/>
        <v>28</v>
      </c>
      <c r="K11" s="82">
        <f t="shared" si="1"/>
        <v>24</v>
      </c>
      <c r="L11" s="82">
        <f t="shared" si="1"/>
        <v>40</v>
      </c>
      <c r="M11" s="82">
        <f t="shared" si="1"/>
        <v>34</v>
      </c>
      <c r="O11" s="82">
        <f t="shared" si="1"/>
        <v>1</v>
      </c>
    </row>
    <row r="12" spans="1:15" ht="17.100000000000001" customHeight="1" x14ac:dyDescent="0.15">
      <c r="C12" s="191"/>
      <c r="D12" s="77">
        <f t="shared" ref="D12:M12" si="7">D11/D$5*100</f>
        <v>18.029197080291969</v>
      </c>
      <c r="E12" s="78">
        <f t="shared" si="7"/>
        <v>0</v>
      </c>
      <c r="F12" s="79">
        <f t="shared" si="7"/>
        <v>11.111111111111111</v>
      </c>
      <c r="G12" s="79">
        <f t="shared" si="7"/>
        <v>12.727272727272727</v>
      </c>
      <c r="H12" s="79">
        <f t="shared" si="7"/>
        <v>16.981132075471699</v>
      </c>
      <c r="I12" s="79">
        <f t="shared" si="7"/>
        <v>19.62962962962963</v>
      </c>
      <c r="J12" s="79">
        <f t="shared" si="7"/>
        <v>22.400000000000002</v>
      </c>
      <c r="K12" s="79">
        <f t="shared" si="7"/>
        <v>23.300970873786408</v>
      </c>
      <c r="L12" s="79">
        <f t="shared" si="7"/>
        <v>23.255813953488371</v>
      </c>
      <c r="M12" s="79">
        <f t="shared" si="7"/>
        <v>17.616580310880828</v>
      </c>
      <c r="O12" s="79">
        <f t="shared" ref="O12" si="8">O11/O$5*100</f>
        <v>10</v>
      </c>
    </row>
    <row r="13" spans="1:15" ht="17.100000000000001" customHeight="1" x14ac:dyDescent="0.15">
      <c r="A13" s="67">
        <v>5</v>
      </c>
      <c r="C13" s="192" t="str">
        <f t="shared" ref="C13:D13" si="9">VLOOKUP($A13,$B$76:$Q$105,C$74,FALSE)</f>
        <v>男女共同参画推進センターのホームページ</v>
      </c>
      <c r="D13" s="80">
        <f t="shared" si="9"/>
        <v>20</v>
      </c>
      <c r="E13" s="81">
        <f t="shared" si="1"/>
        <v>0</v>
      </c>
      <c r="F13" s="82">
        <f t="shared" si="1"/>
        <v>2</v>
      </c>
      <c r="G13" s="82">
        <f t="shared" si="1"/>
        <v>1</v>
      </c>
      <c r="H13" s="82">
        <f t="shared" si="1"/>
        <v>1</v>
      </c>
      <c r="I13" s="82">
        <f t="shared" si="1"/>
        <v>5</v>
      </c>
      <c r="J13" s="82">
        <f t="shared" si="1"/>
        <v>1</v>
      </c>
      <c r="K13" s="82">
        <f t="shared" si="1"/>
        <v>2</v>
      </c>
      <c r="L13" s="82">
        <f t="shared" si="1"/>
        <v>2</v>
      </c>
      <c r="M13" s="82">
        <f t="shared" si="1"/>
        <v>6</v>
      </c>
      <c r="O13" s="82">
        <f t="shared" si="1"/>
        <v>0</v>
      </c>
    </row>
    <row r="14" spans="1:15" ht="17.100000000000001" customHeight="1" x14ac:dyDescent="0.15">
      <c r="C14" s="191"/>
      <c r="D14" s="77">
        <f t="shared" ref="D14:M14" si="10">D13/D$5*100</f>
        <v>1.4598540145985401</v>
      </c>
      <c r="E14" s="78">
        <f t="shared" si="10"/>
        <v>0</v>
      </c>
      <c r="F14" s="79">
        <f t="shared" si="10"/>
        <v>2.2222222222222223</v>
      </c>
      <c r="G14" s="79">
        <f t="shared" si="10"/>
        <v>0.60606060606060608</v>
      </c>
      <c r="H14" s="79">
        <f t="shared" si="10"/>
        <v>0.47169811320754718</v>
      </c>
      <c r="I14" s="79">
        <f t="shared" si="10"/>
        <v>1.8518518518518516</v>
      </c>
      <c r="J14" s="79">
        <f t="shared" si="10"/>
        <v>0.8</v>
      </c>
      <c r="K14" s="79">
        <f t="shared" si="10"/>
        <v>1.9417475728155338</v>
      </c>
      <c r="L14" s="79">
        <f t="shared" si="10"/>
        <v>1.1627906976744187</v>
      </c>
      <c r="M14" s="79">
        <f t="shared" si="10"/>
        <v>3.1088082901554404</v>
      </c>
      <c r="O14" s="79">
        <f t="shared" ref="O14" si="11">O13/O$5*100</f>
        <v>0</v>
      </c>
    </row>
    <row r="15" spans="1:15" ht="17.100000000000001" customHeight="1" x14ac:dyDescent="0.15">
      <c r="A15" s="67">
        <v>6</v>
      </c>
      <c r="C15" s="192" t="str">
        <f t="shared" ref="C15:D15" si="12">VLOOKUP($A15,$B$76:$Q$105,C$74,FALSE)</f>
        <v>チラシ・パンフレット・カード等</v>
      </c>
      <c r="D15" s="80">
        <f t="shared" si="12"/>
        <v>45</v>
      </c>
      <c r="E15" s="81">
        <f t="shared" si="1"/>
        <v>1</v>
      </c>
      <c r="F15" s="82">
        <f t="shared" si="1"/>
        <v>1</v>
      </c>
      <c r="G15" s="82">
        <f t="shared" si="1"/>
        <v>2</v>
      </c>
      <c r="H15" s="82">
        <f t="shared" si="1"/>
        <v>5</v>
      </c>
      <c r="I15" s="82">
        <f t="shared" si="1"/>
        <v>8</v>
      </c>
      <c r="J15" s="82">
        <f t="shared" si="1"/>
        <v>5</v>
      </c>
      <c r="K15" s="82">
        <f t="shared" si="1"/>
        <v>5</v>
      </c>
      <c r="L15" s="82">
        <f t="shared" si="1"/>
        <v>7</v>
      </c>
      <c r="M15" s="82">
        <f t="shared" si="1"/>
        <v>10</v>
      </c>
      <c r="O15" s="82">
        <f t="shared" si="1"/>
        <v>1</v>
      </c>
    </row>
    <row r="16" spans="1:15" ht="17.100000000000001" customHeight="1" x14ac:dyDescent="0.15">
      <c r="C16" s="191"/>
      <c r="D16" s="77">
        <f t="shared" ref="D16:M16" si="13">D15/D$5*100</f>
        <v>3.2846715328467155</v>
      </c>
      <c r="E16" s="78">
        <f t="shared" si="13"/>
        <v>3.3333333333333335</v>
      </c>
      <c r="F16" s="79">
        <f t="shared" si="13"/>
        <v>1.1111111111111112</v>
      </c>
      <c r="G16" s="79">
        <f t="shared" si="13"/>
        <v>1.2121212121212122</v>
      </c>
      <c r="H16" s="79">
        <f t="shared" si="13"/>
        <v>2.358490566037736</v>
      </c>
      <c r="I16" s="79">
        <f t="shared" si="13"/>
        <v>2.9629629629629632</v>
      </c>
      <c r="J16" s="79">
        <f t="shared" si="13"/>
        <v>4</v>
      </c>
      <c r="K16" s="79">
        <f t="shared" si="13"/>
        <v>4.8543689320388346</v>
      </c>
      <c r="L16" s="79">
        <f t="shared" si="13"/>
        <v>4.0697674418604652</v>
      </c>
      <c r="M16" s="79">
        <f t="shared" si="13"/>
        <v>5.1813471502590671</v>
      </c>
      <c r="O16" s="79">
        <f t="shared" ref="O16" si="14">O15/O$5*100</f>
        <v>10</v>
      </c>
    </row>
    <row r="17" spans="1:15" ht="17.100000000000001" customHeight="1" x14ac:dyDescent="0.15">
      <c r="A17" s="67">
        <v>7</v>
      </c>
      <c r="C17" s="186" t="str">
        <f t="shared" ref="C17:D17" si="15">VLOOKUP($A17,$B$76:$Q$105,C$74,FALSE)</f>
        <v>その他</v>
      </c>
      <c r="D17" s="80">
        <f t="shared" si="15"/>
        <v>38</v>
      </c>
      <c r="E17" s="81">
        <f t="shared" si="1"/>
        <v>2</v>
      </c>
      <c r="F17" s="82">
        <f t="shared" si="1"/>
        <v>0</v>
      </c>
      <c r="G17" s="82">
        <f t="shared" si="1"/>
        <v>3</v>
      </c>
      <c r="H17" s="82">
        <f t="shared" si="1"/>
        <v>2</v>
      </c>
      <c r="I17" s="82">
        <f t="shared" si="1"/>
        <v>7</v>
      </c>
      <c r="J17" s="82">
        <f t="shared" si="1"/>
        <v>5</v>
      </c>
      <c r="K17" s="82">
        <f t="shared" si="1"/>
        <v>6</v>
      </c>
      <c r="L17" s="82">
        <f t="shared" si="1"/>
        <v>5</v>
      </c>
      <c r="M17" s="82">
        <f t="shared" si="1"/>
        <v>8</v>
      </c>
      <c r="O17" s="82">
        <f t="shared" si="1"/>
        <v>0</v>
      </c>
    </row>
    <row r="18" spans="1:15" ht="17.100000000000001" customHeight="1" x14ac:dyDescent="0.15">
      <c r="C18" s="186"/>
      <c r="D18" s="77">
        <f t="shared" ref="D18:M18" si="16">D17/D$5*100</f>
        <v>2.7737226277372264</v>
      </c>
      <c r="E18" s="78">
        <f t="shared" si="16"/>
        <v>6.666666666666667</v>
      </c>
      <c r="F18" s="79">
        <f t="shared" si="16"/>
        <v>0</v>
      </c>
      <c r="G18" s="79">
        <f t="shared" si="16"/>
        <v>1.8181818181818181</v>
      </c>
      <c r="H18" s="79">
        <f t="shared" si="16"/>
        <v>0.94339622641509435</v>
      </c>
      <c r="I18" s="79">
        <f t="shared" si="16"/>
        <v>2.5925925925925926</v>
      </c>
      <c r="J18" s="79">
        <f t="shared" si="16"/>
        <v>4</v>
      </c>
      <c r="K18" s="79">
        <f t="shared" si="16"/>
        <v>5.825242718446602</v>
      </c>
      <c r="L18" s="79">
        <f t="shared" si="16"/>
        <v>2.9069767441860463</v>
      </c>
      <c r="M18" s="79">
        <f t="shared" si="16"/>
        <v>4.1450777202072544</v>
      </c>
      <c r="O18" s="79">
        <f t="shared" ref="O18" si="17">O17/O$5*100</f>
        <v>0</v>
      </c>
    </row>
    <row r="19" spans="1:15" ht="17.100000000000001" customHeight="1" x14ac:dyDescent="0.15">
      <c r="A19" s="67">
        <v>8</v>
      </c>
      <c r="C19" s="186" t="str">
        <f t="shared" ref="C19:D21" si="18">VLOOKUP($A19,$B$76:$Q$105,C$74,FALSE)</f>
        <v>ひとつも知らない</v>
      </c>
      <c r="D19" s="80">
        <f t="shared" si="18"/>
        <v>904</v>
      </c>
      <c r="E19" s="81">
        <f t="shared" si="1"/>
        <v>25</v>
      </c>
      <c r="F19" s="82">
        <f t="shared" si="1"/>
        <v>71</v>
      </c>
      <c r="G19" s="82">
        <f t="shared" si="1"/>
        <v>123</v>
      </c>
      <c r="H19" s="82">
        <f t="shared" si="1"/>
        <v>156</v>
      </c>
      <c r="I19" s="82">
        <f t="shared" si="1"/>
        <v>178</v>
      </c>
      <c r="J19" s="82">
        <f t="shared" si="1"/>
        <v>76</v>
      </c>
      <c r="K19" s="82">
        <f t="shared" si="1"/>
        <v>59</v>
      </c>
      <c r="L19" s="82">
        <f t="shared" si="1"/>
        <v>98</v>
      </c>
      <c r="M19" s="82">
        <f t="shared" si="1"/>
        <v>111</v>
      </c>
      <c r="O19" s="82">
        <f t="shared" si="1"/>
        <v>7</v>
      </c>
    </row>
    <row r="20" spans="1:15" ht="17.100000000000001" customHeight="1" x14ac:dyDescent="0.15">
      <c r="C20" s="186"/>
      <c r="D20" s="77">
        <f t="shared" ref="D20:M20" si="19">D19/D$5*100</f>
        <v>65.985401459854003</v>
      </c>
      <c r="E20" s="78">
        <f t="shared" si="19"/>
        <v>83.333333333333343</v>
      </c>
      <c r="F20" s="79">
        <f t="shared" si="19"/>
        <v>78.888888888888886</v>
      </c>
      <c r="G20" s="79">
        <f t="shared" si="19"/>
        <v>74.545454545454547</v>
      </c>
      <c r="H20" s="79">
        <f t="shared" si="19"/>
        <v>73.584905660377359</v>
      </c>
      <c r="I20" s="79">
        <f t="shared" si="19"/>
        <v>65.925925925925924</v>
      </c>
      <c r="J20" s="79">
        <f t="shared" si="19"/>
        <v>60.8</v>
      </c>
      <c r="K20" s="79">
        <f t="shared" si="19"/>
        <v>57.28155339805825</v>
      </c>
      <c r="L20" s="79">
        <f t="shared" si="19"/>
        <v>56.97674418604651</v>
      </c>
      <c r="M20" s="79">
        <f t="shared" si="19"/>
        <v>57.512953367875653</v>
      </c>
      <c r="O20" s="79">
        <f t="shared" ref="O20:O22" si="20">O19/O$5*100</f>
        <v>70</v>
      </c>
    </row>
    <row r="21" spans="1:15" ht="17.100000000000001" customHeight="1" x14ac:dyDescent="0.15">
      <c r="A21" s="67">
        <v>9</v>
      </c>
      <c r="C21" s="186" t="s">
        <v>129</v>
      </c>
      <c r="D21" s="80">
        <f t="shared" si="18"/>
        <v>68</v>
      </c>
      <c r="E21" s="81">
        <f t="shared" si="1"/>
        <v>1</v>
      </c>
      <c r="F21" s="82">
        <f t="shared" si="1"/>
        <v>2</v>
      </c>
      <c r="G21" s="82">
        <f t="shared" si="1"/>
        <v>4</v>
      </c>
      <c r="H21" s="82">
        <f t="shared" si="1"/>
        <v>2</v>
      </c>
      <c r="I21" s="82">
        <f t="shared" si="1"/>
        <v>7</v>
      </c>
      <c r="J21" s="82">
        <f t="shared" si="1"/>
        <v>9</v>
      </c>
      <c r="K21" s="82">
        <f t="shared" si="1"/>
        <v>4</v>
      </c>
      <c r="L21" s="82">
        <f t="shared" si="1"/>
        <v>16</v>
      </c>
      <c r="M21" s="82">
        <f t="shared" si="1"/>
        <v>22</v>
      </c>
      <c r="O21" s="82">
        <f t="shared" si="1"/>
        <v>1</v>
      </c>
    </row>
    <row r="22" spans="1:15" ht="17.100000000000001" customHeight="1" x14ac:dyDescent="0.15">
      <c r="C22" s="186"/>
      <c r="D22" s="77">
        <f t="shared" ref="D22" si="21">D21/D$5*100</f>
        <v>4.9635036496350367</v>
      </c>
      <c r="E22" s="78">
        <f t="shared" ref="E22" si="22">E21/E$5*100</f>
        <v>3.3333333333333335</v>
      </c>
      <c r="F22" s="79">
        <f t="shared" ref="F22" si="23">F21/F$5*100</f>
        <v>2.2222222222222223</v>
      </c>
      <c r="G22" s="79">
        <f t="shared" ref="G22" si="24">G21/G$5*100</f>
        <v>2.4242424242424243</v>
      </c>
      <c r="H22" s="79">
        <f t="shared" ref="H22" si="25">H21/H$5*100</f>
        <v>0.94339622641509435</v>
      </c>
      <c r="I22" s="79">
        <f t="shared" ref="I22" si="26">I21/I$5*100</f>
        <v>2.5925925925925926</v>
      </c>
      <c r="J22" s="79">
        <f t="shared" ref="J22" si="27">J21/J$5*100</f>
        <v>7.1999999999999993</v>
      </c>
      <c r="K22" s="79">
        <f t="shared" ref="K22" si="28">K21/K$5*100</f>
        <v>3.8834951456310676</v>
      </c>
      <c r="L22" s="79">
        <f t="shared" ref="L22" si="29">L21/L$5*100</f>
        <v>9.3023255813953494</v>
      </c>
      <c r="M22" s="79">
        <f t="shared" ref="M22" si="30">M21/M$5*100</f>
        <v>11.398963730569948</v>
      </c>
      <c r="O22" s="79">
        <f t="shared" si="20"/>
        <v>10</v>
      </c>
    </row>
    <row r="23" spans="1:15" ht="17.100000000000001" customHeight="1" thickBot="1" x14ac:dyDescent="0.2">
      <c r="C23" s="89"/>
      <c r="D23" s="89"/>
      <c r="E23" s="89"/>
      <c r="F23" s="90"/>
      <c r="G23" s="91"/>
      <c r="H23" s="92"/>
      <c r="I23" s="92"/>
      <c r="J23" s="92"/>
      <c r="K23" s="92"/>
      <c r="L23" s="92"/>
      <c r="M23" s="93" t="s">
        <v>22</v>
      </c>
    </row>
    <row r="24" spans="1:15" ht="17.100000000000001" customHeight="1" thickBot="1" x14ac:dyDescent="0.2">
      <c r="C24" s="89"/>
      <c r="D24" s="89"/>
      <c r="E24" s="89"/>
      <c r="F24" s="90"/>
      <c r="G24" s="94" t="s">
        <v>23</v>
      </c>
      <c r="H24" s="95"/>
      <c r="I24" s="90"/>
      <c r="J24" s="90"/>
      <c r="K24" s="90"/>
      <c r="L24" s="94" t="s">
        <v>24</v>
      </c>
      <c r="M24" s="96"/>
    </row>
    <row r="26" spans="1:15" ht="19.5" customHeight="1" x14ac:dyDescent="0.15">
      <c r="E26" s="175"/>
    </row>
    <row r="70" spans="2:21" s="138" customFormat="1" ht="14.25" x14ac:dyDescent="0.15">
      <c r="C70" s="138" t="s">
        <v>213</v>
      </c>
      <c r="D70" s="176">
        <f>MAX(D7,D9,D11,D13,D15)</f>
        <v>247</v>
      </c>
      <c r="E70" s="176">
        <f t="shared" ref="E70:M71" si="31">MAX(E7,E9,E11,E13,E15)</f>
        <v>1</v>
      </c>
      <c r="F70" s="176">
        <f t="shared" si="31"/>
        <v>10</v>
      </c>
      <c r="G70" s="176">
        <f t="shared" si="31"/>
        <v>21</v>
      </c>
      <c r="H70" s="176">
        <f t="shared" si="31"/>
        <v>36</v>
      </c>
      <c r="I70" s="176">
        <f t="shared" si="31"/>
        <v>53</v>
      </c>
      <c r="J70" s="176">
        <f t="shared" si="31"/>
        <v>28</v>
      </c>
      <c r="K70" s="176">
        <f t="shared" si="31"/>
        <v>24</v>
      </c>
      <c r="L70" s="176">
        <f t="shared" si="31"/>
        <v>40</v>
      </c>
      <c r="M70" s="176">
        <f t="shared" si="31"/>
        <v>34</v>
      </c>
      <c r="N70" s="176">
        <v>1</v>
      </c>
      <c r="O70" s="176">
        <f t="shared" ref="O70:O71" si="32">MAX(O7,O9,O11,O13,O15)</f>
        <v>1</v>
      </c>
      <c r="P70" s="176">
        <f t="shared" ref="P70:U70" si="33">MAX(P7,P9,P11,P13,P15,P17,P19,P21,P23,P25,P27,P29,P31,P33,P35,P37,P39,P41,P43,P45,P47,P49,P51,P53,P55,P57)</f>
        <v>0</v>
      </c>
      <c r="Q70" s="176">
        <f t="shared" si="33"/>
        <v>0</v>
      </c>
      <c r="R70" s="176">
        <f t="shared" si="33"/>
        <v>0</v>
      </c>
      <c r="S70" s="176">
        <f t="shared" si="33"/>
        <v>0</v>
      </c>
      <c r="T70" s="176">
        <f t="shared" si="33"/>
        <v>0</v>
      </c>
      <c r="U70" s="176">
        <f t="shared" si="33"/>
        <v>0</v>
      </c>
    </row>
    <row r="71" spans="2:21" s="138" customFormat="1" ht="14.25" x14ac:dyDescent="0.15">
      <c r="C71" s="138" t="s">
        <v>214</v>
      </c>
      <c r="D71" s="176">
        <f>MAX(D8,D10,D12,D14,D16)</f>
        <v>18.029197080291969</v>
      </c>
      <c r="E71" s="176">
        <f t="shared" si="31"/>
        <v>3.3333333333333335</v>
      </c>
      <c r="F71" s="176">
        <f t="shared" si="31"/>
        <v>11.111111111111111</v>
      </c>
      <c r="G71" s="176">
        <f t="shared" si="31"/>
        <v>12.727272727272727</v>
      </c>
      <c r="H71" s="176">
        <f t="shared" si="31"/>
        <v>16.981132075471699</v>
      </c>
      <c r="I71" s="176">
        <f t="shared" si="31"/>
        <v>19.62962962962963</v>
      </c>
      <c r="J71" s="176">
        <f t="shared" si="31"/>
        <v>22.400000000000002</v>
      </c>
      <c r="K71" s="176">
        <f t="shared" si="31"/>
        <v>23.300970873786408</v>
      </c>
      <c r="L71" s="176">
        <f t="shared" si="31"/>
        <v>23.255813953488371</v>
      </c>
      <c r="M71" s="176">
        <f t="shared" si="31"/>
        <v>17.616580310880828</v>
      </c>
      <c r="N71" s="176">
        <v>1</v>
      </c>
      <c r="O71" s="176">
        <f t="shared" si="32"/>
        <v>10</v>
      </c>
      <c r="P71" s="176">
        <f t="shared" ref="P71:U71" si="34">MAX(P31,P33,P35,P37,P39,P41,P43,P45,P47,P49,P51,P53,P55,P57)</f>
        <v>0</v>
      </c>
      <c r="Q71" s="176">
        <f t="shared" si="34"/>
        <v>0</v>
      </c>
      <c r="R71" s="176">
        <f t="shared" si="34"/>
        <v>0</v>
      </c>
      <c r="S71" s="176">
        <f t="shared" si="34"/>
        <v>0</v>
      </c>
      <c r="T71" s="176">
        <f t="shared" si="34"/>
        <v>0</v>
      </c>
      <c r="U71" s="176">
        <f t="shared" si="34"/>
        <v>0</v>
      </c>
    </row>
    <row r="72" spans="2:21" s="138" customFormat="1" ht="14.25" x14ac:dyDescent="0.15">
      <c r="C72" s="138" t="s">
        <v>215</v>
      </c>
      <c r="D72" s="176">
        <f>LARGE(_xlfn.VSTACK(D7,D9,D11,D13,D15),2)</f>
        <v>55</v>
      </c>
      <c r="E72" s="176">
        <f t="shared" ref="E72:M73" si="35">LARGE(_xlfn.VSTACK(E7,E9,E11,E13,E15),2)</f>
        <v>1</v>
      </c>
      <c r="F72" s="176">
        <f t="shared" si="35"/>
        <v>3</v>
      </c>
      <c r="G72" s="176">
        <f t="shared" si="35"/>
        <v>13</v>
      </c>
      <c r="H72" s="176">
        <f t="shared" si="35"/>
        <v>11</v>
      </c>
      <c r="I72" s="176">
        <f t="shared" si="35"/>
        <v>12</v>
      </c>
      <c r="J72" s="176">
        <f t="shared" si="35"/>
        <v>5</v>
      </c>
      <c r="K72" s="176">
        <f t="shared" si="35"/>
        <v>8</v>
      </c>
      <c r="L72" s="176">
        <f t="shared" si="35"/>
        <v>7</v>
      </c>
      <c r="M72" s="176">
        <f t="shared" si="35"/>
        <v>11</v>
      </c>
      <c r="N72" s="176">
        <v>1</v>
      </c>
      <c r="O72" s="176">
        <f t="shared" ref="O72:O73" si="36">LARGE(_xlfn.VSTACK(O7,O9,O11,O13,O15),2)</f>
        <v>1</v>
      </c>
      <c r="P72" s="176" t="e">
        <f t="shared" ref="P72:U73" si="37">LARGE(_xlfn.VSTACK(P30,P32,P34,P36,P38,P40,P42,P44,P46,P48,P50,P52,P54,P56),2)</f>
        <v>#NUM!</v>
      </c>
      <c r="Q72" s="176" t="e">
        <f t="shared" si="37"/>
        <v>#NUM!</v>
      </c>
      <c r="R72" s="176" t="e">
        <f t="shared" si="37"/>
        <v>#NUM!</v>
      </c>
      <c r="S72" s="176" t="e">
        <f t="shared" si="37"/>
        <v>#NUM!</v>
      </c>
      <c r="T72" s="176" t="e">
        <f t="shared" si="37"/>
        <v>#NUM!</v>
      </c>
      <c r="U72" s="176" t="e">
        <f t="shared" si="37"/>
        <v>#NUM!</v>
      </c>
    </row>
    <row r="73" spans="2:21" s="138" customFormat="1" ht="14.25" x14ac:dyDescent="0.15">
      <c r="C73" s="138" t="s">
        <v>214</v>
      </c>
      <c r="D73" s="176">
        <f>LARGE(_xlfn.VSTACK(D8,D10,D12,D14,D16),2)</f>
        <v>4.0145985401459852</v>
      </c>
      <c r="E73" s="176">
        <f t="shared" si="35"/>
        <v>3.3333333333333335</v>
      </c>
      <c r="F73" s="176">
        <f t="shared" si="35"/>
        <v>3.3333333333333335</v>
      </c>
      <c r="G73" s="176">
        <f t="shared" si="35"/>
        <v>7.878787878787878</v>
      </c>
      <c r="H73" s="176">
        <f t="shared" si="35"/>
        <v>5.1886792452830193</v>
      </c>
      <c r="I73" s="176">
        <f t="shared" si="35"/>
        <v>4.4444444444444446</v>
      </c>
      <c r="J73" s="176">
        <f t="shared" si="35"/>
        <v>4</v>
      </c>
      <c r="K73" s="176">
        <f t="shared" si="35"/>
        <v>7.7669902912621351</v>
      </c>
      <c r="L73" s="176">
        <f t="shared" si="35"/>
        <v>4.0697674418604652</v>
      </c>
      <c r="M73" s="176">
        <f t="shared" si="35"/>
        <v>5.6994818652849739</v>
      </c>
      <c r="N73" s="176">
        <v>1</v>
      </c>
      <c r="O73" s="176">
        <f t="shared" si="36"/>
        <v>10</v>
      </c>
      <c r="P73" s="176" t="e">
        <f t="shared" si="37"/>
        <v>#NUM!</v>
      </c>
      <c r="Q73" s="176" t="e">
        <f t="shared" si="37"/>
        <v>#NUM!</v>
      </c>
      <c r="R73" s="176" t="e">
        <f t="shared" si="37"/>
        <v>#NUM!</v>
      </c>
      <c r="S73" s="176" t="e">
        <f t="shared" si="37"/>
        <v>#NUM!</v>
      </c>
      <c r="T73" s="176" t="e">
        <f t="shared" si="37"/>
        <v>#NUM!</v>
      </c>
      <c r="U73" s="176" t="e">
        <f t="shared" si="37"/>
        <v>#NUM!</v>
      </c>
    </row>
    <row r="74" spans="2:21" s="138" customFormat="1" ht="14.25" x14ac:dyDescent="0.15">
      <c r="C74" s="138">
        <v>2</v>
      </c>
      <c r="D74" s="138">
        <v>3</v>
      </c>
      <c r="E74" s="138">
        <v>4</v>
      </c>
      <c r="F74" s="138">
        <v>5</v>
      </c>
      <c r="G74" s="138">
        <v>6</v>
      </c>
      <c r="H74" s="138">
        <v>7</v>
      </c>
      <c r="I74" s="138">
        <v>8</v>
      </c>
      <c r="J74" s="138">
        <v>9</v>
      </c>
      <c r="K74" s="138">
        <v>10</v>
      </c>
      <c r="L74" s="138">
        <v>11</v>
      </c>
      <c r="M74" s="138">
        <v>12</v>
      </c>
      <c r="N74" s="176">
        <v>1</v>
      </c>
      <c r="O74" s="138">
        <v>14</v>
      </c>
      <c r="P74" s="138">
        <v>15</v>
      </c>
      <c r="Q74" s="138">
        <v>16</v>
      </c>
      <c r="R74" s="138">
        <v>17</v>
      </c>
      <c r="S74" s="138">
        <v>18</v>
      </c>
    </row>
    <row r="75" spans="2:21" s="177" customFormat="1" ht="14.25" x14ac:dyDescent="0.15">
      <c r="D75" s="177" t="s">
        <v>216</v>
      </c>
      <c r="E75" s="177" t="s">
        <v>8</v>
      </c>
      <c r="F75" s="177" t="s">
        <v>9</v>
      </c>
      <c r="G75" s="177" t="s">
        <v>10</v>
      </c>
      <c r="H75" s="177" t="s">
        <v>11</v>
      </c>
      <c r="I75" s="177" t="s">
        <v>12</v>
      </c>
      <c r="J75" s="177" t="s">
        <v>13</v>
      </c>
      <c r="K75" s="177" t="s">
        <v>14</v>
      </c>
      <c r="L75" s="177" t="s">
        <v>15</v>
      </c>
      <c r="M75" s="177" t="s">
        <v>16</v>
      </c>
      <c r="O75" s="177" t="s">
        <v>217</v>
      </c>
    </row>
    <row r="76" spans="2:21" ht="19.5" customHeight="1" x14ac:dyDescent="0.15">
      <c r="B76" s="67">
        <v>1</v>
      </c>
      <c r="C76" s="67" t="s">
        <v>218</v>
      </c>
      <c r="D76" s="67">
        <v>1370</v>
      </c>
      <c r="E76" s="67">
        <v>30</v>
      </c>
      <c r="F76" s="67">
        <v>90</v>
      </c>
      <c r="G76" s="67">
        <v>165</v>
      </c>
      <c r="H76" s="67">
        <v>212</v>
      </c>
      <c r="I76" s="67">
        <v>270</v>
      </c>
      <c r="J76" s="67">
        <v>125</v>
      </c>
      <c r="K76" s="67">
        <v>103</v>
      </c>
      <c r="L76" s="67">
        <v>172</v>
      </c>
      <c r="M76" s="67">
        <v>193</v>
      </c>
      <c r="O76" s="67">
        <v>10</v>
      </c>
    </row>
    <row r="77" spans="2:21" ht="19.5" customHeight="1" x14ac:dyDescent="0.15">
      <c r="B77" s="67">
        <v>2</v>
      </c>
      <c r="C77" s="67" t="s">
        <v>117</v>
      </c>
      <c r="D77" s="67">
        <v>55</v>
      </c>
      <c r="E77" s="67">
        <v>0</v>
      </c>
      <c r="F77" s="67">
        <v>3</v>
      </c>
      <c r="G77" s="67">
        <v>13</v>
      </c>
      <c r="H77" s="67">
        <v>11</v>
      </c>
      <c r="I77" s="67">
        <v>11</v>
      </c>
      <c r="J77" s="67">
        <v>1</v>
      </c>
      <c r="K77" s="67">
        <v>8</v>
      </c>
      <c r="L77" s="67">
        <v>2</v>
      </c>
      <c r="M77" s="67">
        <v>6</v>
      </c>
      <c r="O77" s="67">
        <v>0</v>
      </c>
    </row>
    <row r="78" spans="2:21" ht="19.5" customHeight="1" x14ac:dyDescent="0.15">
      <c r="B78" s="67">
        <v>3</v>
      </c>
      <c r="C78" s="67" t="s">
        <v>75</v>
      </c>
      <c r="D78" s="67">
        <v>53</v>
      </c>
      <c r="E78" s="67">
        <v>1</v>
      </c>
      <c r="F78" s="67">
        <v>3</v>
      </c>
      <c r="G78" s="67">
        <v>7</v>
      </c>
      <c r="H78" s="67">
        <v>3</v>
      </c>
      <c r="I78" s="67">
        <v>12</v>
      </c>
      <c r="J78" s="67">
        <v>4</v>
      </c>
      <c r="K78" s="67">
        <v>6</v>
      </c>
      <c r="L78" s="67">
        <v>6</v>
      </c>
      <c r="M78" s="67">
        <v>11</v>
      </c>
      <c r="O78" s="67">
        <v>0</v>
      </c>
    </row>
    <row r="79" spans="2:21" ht="19.5" customHeight="1" x14ac:dyDescent="0.15">
      <c r="B79" s="67">
        <v>4</v>
      </c>
      <c r="C79" s="67" t="s">
        <v>76</v>
      </c>
      <c r="D79" s="67">
        <v>247</v>
      </c>
      <c r="E79" s="67">
        <v>0</v>
      </c>
      <c r="F79" s="67">
        <v>10</v>
      </c>
      <c r="G79" s="67">
        <v>21</v>
      </c>
      <c r="H79" s="67">
        <v>36</v>
      </c>
      <c r="I79" s="67">
        <v>53</v>
      </c>
      <c r="J79" s="67">
        <v>28</v>
      </c>
      <c r="K79" s="67">
        <v>24</v>
      </c>
      <c r="L79" s="67">
        <v>40</v>
      </c>
      <c r="M79" s="67">
        <v>34</v>
      </c>
      <c r="O79" s="67">
        <v>1</v>
      </c>
    </row>
    <row r="80" spans="2:21" ht="19.5" customHeight="1" x14ac:dyDescent="0.15">
      <c r="B80" s="67">
        <v>5</v>
      </c>
      <c r="C80" s="67" t="s">
        <v>118</v>
      </c>
      <c r="D80" s="67">
        <v>20</v>
      </c>
      <c r="E80" s="67">
        <v>0</v>
      </c>
      <c r="F80" s="67">
        <v>2</v>
      </c>
      <c r="G80" s="67">
        <v>1</v>
      </c>
      <c r="H80" s="67">
        <v>1</v>
      </c>
      <c r="I80" s="67">
        <v>5</v>
      </c>
      <c r="J80" s="67">
        <v>1</v>
      </c>
      <c r="K80" s="67">
        <v>2</v>
      </c>
      <c r="L80" s="67">
        <v>2</v>
      </c>
      <c r="M80" s="67">
        <v>6</v>
      </c>
      <c r="O80" s="67">
        <v>0</v>
      </c>
    </row>
    <row r="81" spans="2:15" ht="19.5" customHeight="1" x14ac:dyDescent="0.15">
      <c r="B81" s="67">
        <v>6</v>
      </c>
      <c r="C81" s="67" t="s">
        <v>119</v>
      </c>
      <c r="D81" s="67">
        <v>45</v>
      </c>
      <c r="E81" s="67">
        <v>1</v>
      </c>
      <c r="F81" s="67">
        <v>1</v>
      </c>
      <c r="G81" s="67">
        <v>2</v>
      </c>
      <c r="H81" s="67">
        <v>5</v>
      </c>
      <c r="I81" s="67">
        <v>8</v>
      </c>
      <c r="J81" s="67">
        <v>5</v>
      </c>
      <c r="K81" s="67">
        <v>5</v>
      </c>
      <c r="L81" s="67">
        <v>7</v>
      </c>
      <c r="M81" s="67">
        <v>10</v>
      </c>
      <c r="O81" s="67">
        <v>1</v>
      </c>
    </row>
    <row r="82" spans="2:15" ht="19.5" customHeight="1" x14ac:dyDescent="0.15">
      <c r="B82" s="67">
        <v>7</v>
      </c>
      <c r="C82" s="67" t="s">
        <v>25</v>
      </c>
      <c r="D82" s="67">
        <v>38</v>
      </c>
      <c r="E82" s="67">
        <v>2</v>
      </c>
      <c r="F82" s="67">
        <v>0</v>
      </c>
      <c r="G82" s="67">
        <v>3</v>
      </c>
      <c r="H82" s="67">
        <v>2</v>
      </c>
      <c r="I82" s="67">
        <v>7</v>
      </c>
      <c r="J82" s="67">
        <v>5</v>
      </c>
      <c r="K82" s="67">
        <v>6</v>
      </c>
      <c r="L82" s="67">
        <v>5</v>
      </c>
      <c r="M82" s="67">
        <v>8</v>
      </c>
      <c r="O82" s="67">
        <v>0</v>
      </c>
    </row>
    <row r="83" spans="2:15" ht="19.5" customHeight="1" x14ac:dyDescent="0.15">
      <c r="B83" s="67">
        <v>8</v>
      </c>
      <c r="C83" s="67" t="s">
        <v>167</v>
      </c>
      <c r="D83" s="67">
        <v>904</v>
      </c>
      <c r="E83" s="67">
        <v>25</v>
      </c>
      <c r="F83" s="67">
        <v>71</v>
      </c>
      <c r="G83" s="67">
        <v>123</v>
      </c>
      <c r="H83" s="67">
        <v>156</v>
      </c>
      <c r="I83" s="67">
        <v>178</v>
      </c>
      <c r="J83" s="67">
        <v>76</v>
      </c>
      <c r="K83" s="67">
        <v>59</v>
      </c>
      <c r="L83" s="67">
        <v>98</v>
      </c>
      <c r="M83" s="67">
        <v>111</v>
      </c>
      <c r="O83" s="67">
        <v>7</v>
      </c>
    </row>
    <row r="84" spans="2:15" ht="19.5" customHeight="1" x14ac:dyDescent="0.15">
      <c r="B84" s="67">
        <v>9</v>
      </c>
      <c r="C84" s="67" t="s">
        <v>217</v>
      </c>
      <c r="D84" s="67">
        <v>68</v>
      </c>
      <c r="E84" s="67">
        <v>1</v>
      </c>
      <c r="F84" s="67">
        <v>2</v>
      </c>
      <c r="G84" s="67">
        <v>4</v>
      </c>
      <c r="H84" s="67">
        <v>2</v>
      </c>
      <c r="I84" s="67">
        <v>7</v>
      </c>
      <c r="J84" s="67">
        <v>9</v>
      </c>
      <c r="K84" s="67">
        <v>4</v>
      </c>
      <c r="L84" s="67">
        <v>16</v>
      </c>
      <c r="M84" s="67">
        <v>22</v>
      </c>
      <c r="O84" s="67">
        <v>1</v>
      </c>
    </row>
  </sheetData>
  <mergeCells count="9">
    <mergeCell ref="C17:C18"/>
    <mergeCell ref="C19:C20"/>
    <mergeCell ref="C21:C22"/>
    <mergeCell ref="C5:C6"/>
    <mergeCell ref="C7:C8"/>
    <mergeCell ref="C9:C10"/>
    <mergeCell ref="C11:C12"/>
    <mergeCell ref="C13:C14"/>
    <mergeCell ref="C15:C16"/>
  </mergeCells>
  <phoneticPr fontId="8"/>
  <conditionalFormatting sqref="D7:O16">
    <cfRule type="cellIs" dxfId="23" priority="1" operator="equal">
      <formula>D$70</formula>
    </cfRule>
    <cfRule type="cellIs" dxfId="22" priority="2" operator="equal">
      <formula>D$71</formula>
    </cfRule>
    <cfRule type="cellIs" dxfId="21" priority="3" operator="equal">
      <formula>D$73</formula>
    </cfRule>
    <cfRule type="cellIs" dxfId="20" priority="4" operator="equal">
      <formula>D$72</formula>
    </cfRule>
  </conditionalFormatting>
  <pageMargins left="0.7" right="0.7" top="0.75" bottom="0.75" header="0.3" footer="0.3"/>
  <ignoredErrors>
    <ignoredError sqref="D8:M22" formula="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Q2:T18"/>
  <sheetViews>
    <sheetView zoomScaleNormal="100" zoomScaleSheetLayoutView="100" workbookViewId="0">
      <selection activeCell="X12" sqref="X12"/>
    </sheetView>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2" spans="17:20" ht="16.899999999999999" customHeight="1" x14ac:dyDescent="0.15">
      <c r="Q2" s="2" t="s">
        <v>168</v>
      </c>
    </row>
    <row r="3" spans="17:20" ht="16.899999999999999" customHeight="1" x14ac:dyDescent="0.15">
      <c r="Q3" s="2" t="s">
        <v>145</v>
      </c>
    </row>
    <row r="4" spans="17:20" ht="16.899999999999999" customHeight="1" x14ac:dyDescent="0.15">
      <c r="Q4" s="3" t="s">
        <v>154</v>
      </c>
      <c r="R4" s="31" t="s">
        <v>76</v>
      </c>
      <c r="S4" s="5">
        <v>215</v>
      </c>
      <c r="T4" s="20">
        <f>S4/S$13*100</f>
        <v>15.693430656934307</v>
      </c>
    </row>
    <row r="5" spans="17:20" ht="16.899999999999999" customHeight="1" x14ac:dyDescent="0.15">
      <c r="Q5" s="3" t="s">
        <v>152</v>
      </c>
      <c r="R5" s="31" t="s">
        <v>117</v>
      </c>
      <c r="S5" s="5">
        <v>43</v>
      </c>
      <c r="T5" s="20">
        <f t="shared" ref="T5:T13" si="0">S5/S$13*100</f>
        <v>3.1386861313868613</v>
      </c>
    </row>
    <row r="6" spans="17:20" ht="16.899999999999999" customHeight="1" x14ac:dyDescent="0.15">
      <c r="Q6" s="3" t="s">
        <v>153</v>
      </c>
      <c r="R6" s="31" t="s">
        <v>75</v>
      </c>
      <c r="S6" s="5">
        <v>41</v>
      </c>
      <c r="T6" s="20">
        <f t="shared" si="0"/>
        <v>2.9927007299270074</v>
      </c>
    </row>
    <row r="7" spans="17:20" ht="16.899999999999999" customHeight="1" x14ac:dyDescent="0.15">
      <c r="Q7" s="3" t="s">
        <v>156</v>
      </c>
      <c r="R7" s="31" t="s">
        <v>119</v>
      </c>
      <c r="S7" s="5">
        <v>36</v>
      </c>
      <c r="T7" s="20">
        <f t="shared" si="0"/>
        <v>2.6277372262773722</v>
      </c>
    </row>
    <row r="8" spans="17:20" ht="16.899999999999999" customHeight="1" x14ac:dyDescent="0.15">
      <c r="Q8" s="3" t="s">
        <v>155</v>
      </c>
      <c r="R8" s="31" t="s">
        <v>118</v>
      </c>
      <c r="S8" s="5">
        <v>15</v>
      </c>
      <c r="T8" s="20">
        <f t="shared" si="0"/>
        <v>1.0948905109489051</v>
      </c>
    </row>
    <row r="9" spans="17:20" ht="16.899999999999999" customHeight="1" x14ac:dyDescent="0.15">
      <c r="Q9" s="3" t="s">
        <v>160</v>
      </c>
      <c r="R9" s="31" t="s">
        <v>25</v>
      </c>
      <c r="S9" s="5">
        <v>52</v>
      </c>
      <c r="T9" s="20">
        <f t="shared" si="0"/>
        <v>3.7956204379562042</v>
      </c>
    </row>
    <row r="10" spans="17:20" ht="16.899999999999999" customHeight="1" x14ac:dyDescent="0.15">
      <c r="Q10" s="3" t="s">
        <v>161</v>
      </c>
      <c r="R10" s="31" t="s">
        <v>167</v>
      </c>
      <c r="S10" s="5">
        <v>952</v>
      </c>
      <c r="T10" s="20">
        <f t="shared" si="0"/>
        <v>69.489051094890513</v>
      </c>
    </row>
    <row r="11" spans="17:20" ht="16.899999999999999" customHeight="1" x14ac:dyDescent="0.15">
      <c r="Q11" s="3" t="s">
        <v>18</v>
      </c>
      <c r="R11" s="31" t="s">
        <v>21</v>
      </c>
      <c r="S11" s="5">
        <v>69</v>
      </c>
      <c r="T11" s="20">
        <f t="shared" si="0"/>
        <v>5.0364963503649633</v>
      </c>
    </row>
    <row r="12" spans="17:20" ht="16.899999999999999" customHeight="1" x14ac:dyDescent="0.15">
      <c r="Q12" s="7"/>
      <c r="R12" s="32" t="s">
        <v>4</v>
      </c>
      <c r="S12" s="5"/>
      <c r="T12" s="20">
        <f t="shared" si="0"/>
        <v>0</v>
      </c>
    </row>
    <row r="13" spans="17:20" ht="16.899999999999999" customHeight="1" x14ac:dyDescent="0.15">
      <c r="Q13" s="7"/>
      <c r="R13" s="32" t="s">
        <v>41</v>
      </c>
      <c r="S13" s="5">
        <v>1370</v>
      </c>
      <c r="T13" s="20">
        <f t="shared" si="0"/>
        <v>100</v>
      </c>
    </row>
    <row r="18" spans="17:17" ht="16.899999999999999" customHeight="1" x14ac:dyDescent="0.15">
      <c r="Q18" s="30"/>
    </row>
  </sheetData>
  <sortState xmlns:xlrd2="http://schemas.microsoft.com/office/spreadsheetml/2017/richdata2" ref="Q17:S21">
    <sortCondition descending="1" ref="S17:S21"/>
  </sortState>
  <phoneticPr fontId="8"/>
  <pageMargins left="0.7" right="0.7" top="0.75" bottom="0.75" header="0.3" footer="0.3"/>
  <pageSetup paperSize="9" scale="72" orientation="portrait" r:id="rId1"/>
  <colBreaks count="1" manualBreakCount="1">
    <brk id="15" min="1" max="53"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84"/>
  <sheetViews>
    <sheetView zoomScaleNormal="100" workbookViewId="0">
      <selection activeCell="B1" sqref="B1"/>
    </sheetView>
  </sheetViews>
  <sheetFormatPr defaultColWidth="9" defaultRowHeight="19.5" customHeight="1" x14ac:dyDescent="0.15"/>
  <cols>
    <col min="1" max="2" width="9" style="67"/>
    <col min="3" max="3" width="32.625" style="67" customWidth="1"/>
    <col min="4" max="13" width="8.875" style="67" customWidth="1"/>
    <col min="14" max="14" width="9" style="67"/>
    <col min="15" max="15" width="8.875" style="67" customWidth="1"/>
    <col min="16" max="16384" width="9" style="67"/>
  </cols>
  <sheetData>
    <row r="1" spans="1:15" ht="19.5" customHeight="1" x14ac:dyDescent="0.15">
      <c r="C1" s="66" t="s">
        <v>168</v>
      </c>
    </row>
    <row r="2" spans="1:15" ht="19.5" customHeight="1" x14ac:dyDescent="0.15">
      <c r="C2" s="66" t="s">
        <v>146</v>
      </c>
    </row>
    <row r="4" spans="1:15" ht="45" customHeight="1" thickBot="1" x14ac:dyDescent="0.2">
      <c r="C4" s="99" t="s">
        <v>19</v>
      </c>
      <c r="D4" s="69" t="s">
        <v>20</v>
      </c>
      <c r="E4" s="87" t="s">
        <v>231</v>
      </c>
      <c r="F4" s="88" t="s">
        <v>9</v>
      </c>
      <c r="G4" s="88" t="s">
        <v>10</v>
      </c>
      <c r="H4" s="88" t="s">
        <v>11</v>
      </c>
      <c r="I4" s="88" t="s">
        <v>12</v>
      </c>
      <c r="J4" s="88" t="s">
        <v>13</v>
      </c>
      <c r="K4" s="88" t="s">
        <v>14</v>
      </c>
      <c r="L4" s="88" t="s">
        <v>15</v>
      </c>
      <c r="M4" s="88" t="s">
        <v>130</v>
      </c>
      <c r="O4" s="70" t="s">
        <v>21</v>
      </c>
    </row>
    <row r="5" spans="1:15" ht="17.100000000000001" customHeight="1" x14ac:dyDescent="0.15">
      <c r="A5" s="67">
        <v>1</v>
      </c>
      <c r="C5" s="187" t="s">
        <v>128</v>
      </c>
      <c r="D5" s="71">
        <f>VLOOKUP($A5,$B$76:$Q$93,D$74,FALSE)</f>
        <v>1370</v>
      </c>
      <c r="E5" s="72">
        <f t="shared" ref="E5:M5" si="0">VLOOKUP($A5,$B$76:$Q$93,E$74,FALSE)</f>
        <v>30</v>
      </c>
      <c r="F5" s="73">
        <f t="shared" si="0"/>
        <v>90</v>
      </c>
      <c r="G5" s="73">
        <f t="shared" si="0"/>
        <v>165</v>
      </c>
      <c r="H5" s="73">
        <f t="shared" si="0"/>
        <v>212</v>
      </c>
      <c r="I5" s="73">
        <f t="shared" si="0"/>
        <v>270</v>
      </c>
      <c r="J5" s="73">
        <f t="shared" si="0"/>
        <v>125</v>
      </c>
      <c r="K5" s="73">
        <f t="shared" si="0"/>
        <v>103</v>
      </c>
      <c r="L5" s="73">
        <f t="shared" si="0"/>
        <v>172</v>
      </c>
      <c r="M5" s="73">
        <f t="shared" si="0"/>
        <v>193</v>
      </c>
      <c r="O5" s="73">
        <f>VLOOKUP($A5,$B$76:$Q$93,O$74,FALSE)</f>
        <v>10</v>
      </c>
    </row>
    <row r="6" spans="1:15" ht="17.100000000000001" customHeight="1" thickBot="1" x14ac:dyDescent="0.2">
      <c r="C6" s="188"/>
      <c r="D6" s="83">
        <v>100</v>
      </c>
      <c r="E6" s="84">
        <v>100</v>
      </c>
      <c r="F6" s="85">
        <v>100</v>
      </c>
      <c r="G6" s="85">
        <v>100</v>
      </c>
      <c r="H6" s="85">
        <v>100</v>
      </c>
      <c r="I6" s="85">
        <v>100</v>
      </c>
      <c r="J6" s="85">
        <v>100</v>
      </c>
      <c r="K6" s="85">
        <v>100</v>
      </c>
      <c r="L6" s="85">
        <v>100</v>
      </c>
      <c r="M6" s="85">
        <v>100</v>
      </c>
      <c r="N6" s="86"/>
      <c r="O6" s="85">
        <v>100</v>
      </c>
    </row>
    <row r="7" spans="1:15" ht="17.100000000000001" customHeight="1" x14ac:dyDescent="0.15">
      <c r="A7" s="67">
        <v>2</v>
      </c>
      <c r="C7" s="190" t="str">
        <f>VLOOKUP($A7,$B$76:$Q$105,C$74,FALSE)</f>
        <v>市役所各窓口</v>
      </c>
      <c r="D7" s="74">
        <f>VLOOKUP($A7,$B$76:$Q$105,D$74,FALSE)</f>
        <v>43</v>
      </c>
      <c r="E7" s="75">
        <f t="shared" ref="E7:O21" si="1">VLOOKUP($A7,$B$76:$Q$105,E$74,FALSE)</f>
        <v>0</v>
      </c>
      <c r="F7" s="76">
        <f t="shared" si="1"/>
        <v>2</v>
      </c>
      <c r="G7" s="76">
        <f t="shared" si="1"/>
        <v>11</v>
      </c>
      <c r="H7" s="76">
        <f t="shared" si="1"/>
        <v>7</v>
      </c>
      <c r="I7" s="76">
        <f t="shared" si="1"/>
        <v>8</v>
      </c>
      <c r="J7" s="76">
        <f t="shared" si="1"/>
        <v>1</v>
      </c>
      <c r="K7" s="76">
        <f t="shared" si="1"/>
        <v>9</v>
      </c>
      <c r="L7" s="76">
        <f t="shared" si="1"/>
        <v>2</v>
      </c>
      <c r="M7" s="76">
        <f t="shared" si="1"/>
        <v>3</v>
      </c>
      <c r="O7" s="76">
        <f t="shared" si="1"/>
        <v>0</v>
      </c>
    </row>
    <row r="8" spans="1:15" ht="17.100000000000001" customHeight="1" x14ac:dyDescent="0.15">
      <c r="C8" s="191"/>
      <c r="D8" s="77">
        <f>D7/D$5*100</f>
        <v>3.1386861313868613</v>
      </c>
      <c r="E8" s="78">
        <f t="shared" ref="E8:O8" si="2">E7/E$5*100</f>
        <v>0</v>
      </c>
      <c r="F8" s="79">
        <f t="shared" si="2"/>
        <v>2.2222222222222223</v>
      </c>
      <c r="G8" s="79">
        <f t="shared" si="2"/>
        <v>6.666666666666667</v>
      </c>
      <c r="H8" s="79">
        <f t="shared" si="2"/>
        <v>3.3018867924528301</v>
      </c>
      <c r="I8" s="79">
        <f t="shared" si="2"/>
        <v>2.9629629629629632</v>
      </c>
      <c r="J8" s="79">
        <f t="shared" si="2"/>
        <v>0.8</v>
      </c>
      <c r="K8" s="79">
        <f t="shared" si="2"/>
        <v>8.7378640776699026</v>
      </c>
      <c r="L8" s="79">
        <f t="shared" si="2"/>
        <v>1.1627906976744187</v>
      </c>
      <c r="M8" s="79">
        <f t="shared" si="2"/>
        <v>1.5544041450777202</v>
      </c>
      <c r="O8" s="79">
        <f t="shared" si="2"/>
        <v>0</v>
      </c>
    </row>
    <row r="9" spans="1:15" ht="17.100000000000001" customHeight="1" x14ac:dyDescent="0.15">
      <c r="A9" s="67">
        <v>3</v>
      </c>
      <c r="C9" s="192" t="str">
        <f t="shared" ref="C9:D9" si="3">VLOOKUP($A9,$B$76:$Q$105,C$74,FALSE)</f>
        <v>市ホームページ</v>
      </c>
      <c r="D9" s="80">
        <f t="shared" si="3"/>
        <v>41</v>
      </c>
      <c r="E9" s="81">
        <f t="shared" si="1"/>
        <v>0</v>
      </c>
      <c r="F9" s="82">
        <f t="shared" si="1"/>
        <v>3</v>
      </c>
      <c r="G9" s="82">
        <f t="shared" si="1"/>
        <v>5</v>
      </c>
      <c r="H9" s="82">
        <f t="shared" si="1"/>
        <v>5</v>
      </c>
      <c r="I9" s="82">
        <f t="shared" si="1"/>
        <v>10</v>
      </c>
      <c r="J9" s="82">
        <f t="shared" si="1"/>
        <v>3</v>
      </c>
      <c r="K9" s="82">
        <f t="shared" si="1"/>
        <v>4</v>
      </c>
      <c r="L9" s="82">
        <f t="shared" si="1"/>
        <v>5</v>
      </c>
      <c r="M9" s="82">
        <f t="shared" si="1"/>
        <v>6</v>
      </c>
      <c r="O9" s="82">
        <f t="shared" si="1"/>
        <v>0</v>
      </c>
    </row>
    <row r="10" spans="1:15" ht="17.100000000000001" customHeight="1" x14ac:dyDescent="0.15">
      <c r="C10" s="191"/>
      <c r="D10" s="77">
        <f t="shared" ref="D10:M10" si="4">D9/D$5*100</f>
        <v>2.9927007299270074</v>
      </c>
      <c r="E10" s="78">
        <f t="shared" si="4"/>
        <v>0</v>
      </c>
      <c r="F10" s="79">
        <f t="shared" si="4"/>
        <v>3.3333333333333335</v>
      </c>
      <c r="G10" s="79">
        <f t="shared" si="4"/>
        <v>3.0303030303030303</v>
      </c>
      <c r="H10" s="79">
        <f t="shared" si="4"/>
        <v>2.358490566037736</v>
      </c>
      <c r="I10" s="79">
        <f t="shared" si="4"/>
        <v>3.7037037037037033</v>
      </c>
      <c r="J10" s="79">
        <f t="shared" si="4"/>
        <v>2.4</v>
      </c>
      <c r="K10" s="79">
        <f t="shared" si="4"/>
        <v>3.8834951456310676</v>
      </c>
      <c r="L10" s="79">
        <f t="shared" si="4"/>
        <v>2.9069767441860463</v>
      </c>
      <c r="M10" s="79">
        <f t="shared" si="4"/>
        <v>3.1088082901554404</v>
      </c>
      <c r="O10" s="79">
        <f t="shared" ref="O10" si="5">O9/O$5*100</f>
        <v>0</v>
      </c>
    </row>
    <row r="11" spans="1:15" ht="17.100000000000001" customHeight="1" x14ac:dyDescent="0.15">
      <c r="A11" s="67">
        <v>4</v>
      </c>
      <c r="C11" s="192" t="str">
        <f t="shared" ref="C11:D11" si="6">VLOOKUP($A11,$B$76:$Q$105,C$74,FALSE)</f>
        <v>市報ちょうふ</v>
      </c>
      <c r="D11" s="80">
        <f t="shared" si="6"/>
        <v>215</v>
      </c>
      <c r="E11" s="81">
        <f t="shared" si="1"/>
        <v>0</v>
      </c>
      <c r="F11" s="82">
        <f t="shared" si="1"/>
        <v>9</v>
      </c>
      <c r="G11" s="82">
        <f t="shared" si="1"/>
        <v>21</v>
      </c>
      <c r="H11" s="82">
        <f t="shared" si="1"/>
        <v>38</v>
      </c>
      <c r="I11" s="82">
        <f t="shared" si="1"/>
        <v>43</v>
      </c>
      <c r="J11" s="82">
        <f t="shared" si="1"/>
        <v>23</v>
      </c>
      <c r="K11" s="82">
        <f t="shared" si="1"/>
        <v>19</v>
      </c>
      <c r="L11" s="82">
        <f t="shared" si="1"/>
        <v>34</v>
      </c>
      <c r="M11" s="82">
        <f t="shared" si="1"/>
        <v>27</v>
      </c>
      <c r="O11" s="82">
        <f t="shared" si="1"/>
        <v>1</v>
      </c>
    </row>
    <row r="12" spans="1:15" ht="17.100000000000001" customHeight="1" x14ac:dyDescent="0.15">
      <c r="C12" s="191"/>
      <c r="D12" s="77">
        <f t="shared" ref="D12:M12" si="7">D11/D$5*100</f>
        <v>15.693430656934307</v>
      </c>
      <c r="E12" s="78">
        <f t="shared" si="7"/>
        <v>0</v>
      </c>
      <c r="F12" s="79">
        <f t="shared" si="7"/>
        <v>10</v>
      </c>
      <c r="G12" s="79">
        <f t="shared" si="7"/>
        <v>12.727272727272727</v>
      </c>
      <c r="H12" s="79">
        <f t="shared" si="7"/>
        <v>17.924528301886792</v>
      </c>
      <c r="I12" s="79">
        <f t="shared" si="7"/>
        <v>15.925925925925927</v>
      </c>
      <c r="J12" s="79">
        <f t="shared" si="7"/>
        <v>18.399999999999999</v>
      </c>
      <c r="K12" s="79">
        <f t="shared" si="7"/>
        <v>18.446601941747574</v>
      </c>
      <c r="L12" s="79">
        <f t="shared" si="7"/>
        <v>19.767441860465116</v>
      </c>
      <c r="M12" s="79">
        <f t="shared" si="7"/>
        <v>13.989637305699482</v>
      </c>
      <c r="O12" s="79">
        <f t="shared" ref="O12" si="8">O11/O$5*100</f>
        <v>10</v>
      </c>
    </row>
    <row r="13" spans="1:15" ht="17.100000000000001" customHeight="1" x14ac:dyDescent="0.15">
      <c r="A13" s="67">
        <v>5</v>
      </c>
      <c r="C13" s="192" t="str">
        <f t="shared" ref="C13:D13" si="9">VLOOKUP($A13,$B$76:$Q$105,C$74,FALSE)</f>
        <v>男女共同参画推進センターのホームページ</v>
      </c>
      <c r="D13" s="80">
        <f t="shared" si="9"/>
        <v>15</v>
      </c>
      <c r="E13" s="81">
        <f t="shared" si="1"/>
        <v>0</v>
      </c>
      <c r="F13" s="82">
        <f t="shared" si="1"/>
        <v>0</v>
      </c>
      <c r="G13" s="82">
        <f t="shared" si="1"/>
        <v>1</v>
      </c>
      <c r="H13" s="82">
        <f t="shared" si="1"/>
        <v>0</v>
      </c>
      <c r="I13" s="82">
        <f t="shared" si="1"/>
        <v>6</v>
      </c>
      <c r="J13" s="82">
        <f t="shared" si="1"/>
        <v>1</v>
      </c>
      <c r="K13" s="82">
        <f t="shared" si="1"/>
        <v>3</v>
      </c>
      <c r="L13" s="82">
        <f t="shared" si="1"/>
        <v>2</v>
      </c>
      <c r="M13" s="82">
        <f t="shared" si="1"/>
        <v>2</v>
      </c>
      <c r="O13" s="82">
        <f t="shared" si="1"/>
        <v>0</v>
      </c>
    </row>
    <row r="14" spans="1:15" ht="17.100000000000001" customHeight="1" x14ac:dyDescent="0.15">
      <c r="C14" s="191"/>
      <c r="D14" s="77">
        <f t="shared" ref="D14:M14" si="10">D13/D$5*100</f>
        <v>1.0948905109489051</v>
      </c>
      <c r="E14" s="78">
        <f t="shared" si="10"/>
        <v>0</v>
      </c>
      <c r="F14" s="79">
        <f t="shared" si="10"/>
        <v>0</v>
      </c>
      <c r="G14" s="79">
        <f t="shared" si="10"/>
        <v>0.60606060606060608</v>
      </c>
      <c r="H14" s="79">
        <f t="shared" si="10"/>
        <v>0</v>
      </c>
      <c r="I14" s="79">
        <f t="shared" si="10"/>
        <v>2.2222222222222223</v>
      </c>
      <c r="J14" s="79">
        <f t="shared" si="10"/>
        <v>0.8</v>
      </c>
      <c r="K14" s="79">
        <f t="shared" si="10"/>
        <v>2.912621359223301</v>
      </c>
      <c r="L14" s="79">
        <f t="shared" si="10"/>
        <v>1.1627906976744187</v>
      </c>
      <c r="M14" s="79">
        <f t="shared" si="10"/>
        <v>1.0362694300518136</v>
      </c>
      <c r="O14" s="79">
        <f t="shared" ref="O14" si="11">O13/O$5*100</f>
        <v>0</v>
      </c>
    </row>
    <row r="15" spans="1:15" ht="17.100000000000001" customHeight="1" x14ac:dyDescent="0.15">
      <c r="A15" s="67">
        <v>6</v>
      </c>
      <c r="C15" s="192" t="str">
        <f t="shared" ref="C15:D15" si="12">VLOOKUP($A15,$B$76:$Q$105,C$74,FALSE)</f>
        <v>チラシ・パンフレット・カード等</v>
      </c>
      <c r="D15" s="80">
        <f t="shared" si="12"/>
        <v>36</v>
      </c>
      <c r="E15" s="81">
        <f t="shared" si="1"/>
        <v>2</v>
      </c>
      <c r="F15" s="82">
        <f t="shared" si="1"/>
        <v>3</v>
      </c>
      <c r="G15" s="82">
        <f t="shared" si="1"/>
        <v>1</v>
      </c>
      <c r="H15" s="82">
        <f t="shared" si="1"/>
        <v>4</v>
      </c>
      <c r="I15" s="82">
        <f t="shared" si="1"/>
        <v>3</v>
      </c>
      <c r="J15" s="82">
        <f t="shared" si="1"/>
        <v>4</v>
      </c>
      <c r="K15" s="82">
        <f t="shared" si="1"/>
        <v>4</v>
      </c>
      <c r="L15" s="82">
        <f t="shared" si="1"/>
        <v>5</v>
      </c>
      <c r="M15" s="82">
        <f t="shared" si="1"/>
        <v>9</v>
      </c>
      <c r="O15" s="82">
        <f t="shared" si="1"/>
        <v>1</v>
      </c>
    </row>
    <row r="16" spans="1:15" ht="17.100000000000001" customHeight="1" x14ac:dyDescent="0.15">
      <c r="C16" s="191"/>
      <c r="D16" s="77">
        <f t="shared" ref="D16:M16" si="13">D15/D$5*100</f>
        <v>2.6277372262773722</v>
      </c>
      <c r="E16" s="78">
        <f t="shared" si="13"/>
        <v>6.666666666666667</v>
      </c>
      <c r="F16" s="79">
        <f t="shared" si="13"/>
        <v>3.3333333333333335</v>
      </c>
      <c r="G16" s="79">
        <f t="shared" si="13"/>
        <v>0.60606060606060608</v>
      </c>
      <c r="H16" s="79">
        <f t="shared" si="13"/>
        <v>1.8867924528301887</v>
      </c>
      <c r="I16" s="79">
        <f t="shared" si="13"/>
        <v>1.1111111111111112</v>
      </c>
      <c r="J16" s="79">
        <f t="shared" si="13"/>
        <v>3.2</v>
      </c>
      <c r="K16" s="79">
        <f t="shared" si="13"/>
        <v>3.8834951456310676</v>
      </c>
      <c r="L16" s="79">
        <f t="shared" si="13"/>
        <v>2.9069767441860463</v>
      </c>
      <c r="M16" s="79">
        <f t="shared" si="13"/>
        <v>4.6632124352331603</v>
      </c>
      <c r="O16" s="79">
        <f t="shared" ref="O16" si="14">O15/O$5*100</f>
        <v>10</v>
      </c>
    </row>
    <row r="17" spans="1:15" ht="17.100000000000001" customHeight="1" x14ac:dyDescent="0.15">
      <c r="A17" s="67">
        <v>7</v>
      </c>
      <c r="C17" s="186" t="str">
        <f t="shared" ref="C17:D17" si="15">VLOOKUP($A17,$B$76:$Q$105,C$74,FALSE)</f>
        <v>その他</v>
      </c>
      <c r="D17" s="80">
        <f t="shared" si="15"/>
        <v>52</v>
      </c>
      <c r="E17" s="81">
        <f t="shared" si="1"/>
        <v>1</v>
      </c>
      <c r="F17" s="82">
        <f t="shared" si="1"/>
        <v>0</v>
      </c>
      <c r="G17" s="82">
        <f t="shared" si="1"/>
        <v>4</v>
      </c>
      <c r="H17" s="82">
        <f t="shared" si="1"/>
        <v>5</v>
      </c>
      <c r="I17" s="82">
        <f t="shared" si="1"/>
        <v>10</v>
      </c>
      <c r="J17" s="82">
        <f t="shared" si="1"/>
        <v>7</v>
      </c>
      <c r="K17" s="82">
        <f t="shared" si="1"/>
        <v>8</v>
      </c>
      <c r="L17" s="82">
        <f t="shared" si="1"/>
        <v>3</v>
      </c>
      <c r="M17" s="82">
        <f t="shared" si="1"/>
        <v>14</v>
      </c>
      <c r="O17" s="82">
        <f t="shared" si="1"/>
        <v>0</v>
      </c>
    </row>
    <row r="18" spans="1:15" ht="17.100000000000001" customHeight="1" x14ac:dyDescent="0.15">
      <c r="C18" s="186"/>
      <c r="D18" s="77">
        <f t="shared" ref="D18:M18" si="16">D17/D$5*100</f>
        <v>3.7956204379562042</v>
      </c>
      <c r="E18" s="78">
        <f t="shared" si="16"/>
        <v>3.3333333333333335</v>
      </c>
      <c r="F18" s="79">
        <f t="shared" si="16"/>
        <v>0</v>
      </c>
      <c r="G18" s="79">
        <f t="shared" si="16"/>
        <v>2.4242424242424243</v>
      </c>
      <c r="H18" s="79">
        <f t="shared" si="16"/>
        <v>2.358490566037736</v>
      </c>
      <c r="I18" s="79">
        <f t="shared" si="16"/>
        <v>3.7037037037037033</v>
      </c>
      <c r="J18" s="79">
        <f t="shared" si="16"/>
        <v>5.6000000000000005</v>
      </c>
      <c r="K18" s="79">
        <f t="shared" si="16"/>
        <v>7.7669902912621351</v>
      </c>
      <c r="L18" s="79">
        <f t="shared" si="16"/>
        <v>1.7441860465116279</v>
      </c>
      <c r="M18" s="79">
        <f t="shared" si="16"/>
        <v>7.2538860103626934</v>
      </c>
      <c r="O18" s="79">
        <f t="shared" ref="O18" si="17">O17/O$5*100</f>
        <v>0</v>
      </c>
    </row>
    <row r="19" spans="1:15" ht="17.100000000000001" customHeight="1" x14ac:dyDescent="0.15">
      <c r="A19" s="67">
        <v>8</v>
      </c>
      <c r="C19" s="186" t="str">
        <f t="shared" ref="C19:D21" si="18">VLOOKUP($A19,$B$76:$Q$105,C$74,FALSE)</f>
        <v>ひとつも知らない</v>
      </c>
      <c r="D19" s="80">
        <f t="shared" si="18"/>
        <v>952</v>
      </c>
      <c r="E19" s="81">
        <f t="shared" si="1"/>
        <v>26</v>
      </c>
      <c r="F19" s="82">
        <f t="shared" si="1"/>
        <v>72</v>
      </c>
      <c r="G19" s="82">
        <f t="shared" si="1"/>
        <v>127</v>
      </c>
      <c r="H19" s="82">
        <f t="shared" si="1"/>
        <v>156</v>
      </c>
      <c r="I19" s="82">
        <f t="shared" si="1"/>
        <v>193</v>
      </c>
      <c r="J19" s="82">
        <f t="shared" si="1"/>
        <v>80</v>
      </c>
      <c r="K19" s="82">
        <f t="shared" si="1"/>
        <v>65</v>
      </c>
      <c r="L19" s="82">
        <f t="shared" si="1"/>
        <v>107</v>
      </c>
      <c r="M19" s="82">
        <f t="shared" si="1"/>
        <v>119</v>
      </c>
      <c r="O19" s="82">
        <f t="shared" si="1"/>
        <v>7</v>
      </c>
    </row>
    <row r="20" spans="1:15" ht="17.100000000000001" customHeight="1" x14ac:dyDescent="0.15">
      <c r="C20" s="186"/>
      <c r="D20" s="77">
        <f t="shared" ref="D20:M20" si="19">D19/D$5*100</f>
        <v>69.489051094890513</v>
      </c>
      <c r="E20" s="78">
        <f t="shared" si="19"/>
        <v>86.666666666666671</v>
      </c>
      <c r="F20" s="79">
        <f t="shared" si="19"/>
        <v>80</v>
      </c>
      <c r="G20" s="79">
        <f t="shared" si="19"/>
        <v>76.969696969696969</v>
      </c>
      <c r="H20" s="79">
        <f t="shared" si="19"/>
        <v>73.584905660377359</v>
      </c>
      <c r="I20" s="79">
        <f t="shared" si="19"/>
        <v>71.481481481481481</v>
      </c>
      <c r="J20" s="79">
        <f t="shared" si="19"/>
        <v>64</v>
      </c>
      <c r="K20" s="79">
        <f t="shared" si="19"/>
        <v>63.10679611650486</v>
      </c>
      <c r="L20" s="79">
        <f t="shared" si="19"/>
        <v>62.209302325581397</v>
      </c>
      <c r="M20" s="79">
        <f t="shared" si="19"/>
        <v>61.6580310880829</v>
      </c>
      <c r="O20" s="79">
        <f t="shared" ref="O20:O22" si="20">O19/O$5*100</f>
        <v>70</v>
      </c>
    </row>
    <row r="21" spans="1:15" ht="17.100000000000001" customHeight="1" x14ac:dyDescent="0.15">
      <c r="A21" s="67">
        <v>9</v>
      </c>
      <c r="C21" s="186" t="s">
        <v>129</v>
      </c>
      <c r="D21" s="80">
        <f t="shared" si="18"/>
        <v>69</v>
      </c>
      <c r="E21" s="81">
        <f t="shared" si="1"/>
        <v>1</v>
      </c>
      <c r="F21" s="82">
        <f t="shared" si="1"/>
        <v>2</v>
      </c>
      <c r="G21" s="82">
        <f t="shared" si="1"/>
        <v>4</v>
      </c>
      <c r="H21" s="82">
        <f t="shared" si="1"/>
        <v>2</v>
      </c>
      <c r="I21" s="82">
        <f t="shared" si="1"/>
        <v>7</v>
      </c>
      <c r="J21" s="82">
        <f t="shared" si="1"/>
        <v>9</v>
      </c>
      <c r="K21" s="82">
        <f t="shared" si="1"/>
        <v>4</v>
      </c>
      <c r="L21" s="82">
        <f t="shared" si="1"/>
        <v>17</v>
      </c>
      <c r="M21" s="82">
        <f t="shared" si="1"/>
        <v>22</v>
      </c>
      <c r="O21" s="82">
        <f t="shared" si="1"/>
        <v>1</v>
      </c>
    </row>
    <row r="22" spans="1:15" ht="17.100000000000001" customHeight="1" x14ac:dyDescent="0.15">
      <c r="C22" s="186"/>
      <c r="D22" s="77">
        <f t="shared" ref="D22" si="21">D21/D$5*100</f>
        <v>5.0364963503649633</v>
      </c>
      <c r="E22" s="78">
        <f t="shared" ref="E22" si="22">E21/E$5*100</f>
        <v>3.3333333333333335</v>
      </c>
      <c r="F22" s="79">
        <f t="shared" ref="F22" si="23">F21/F$5*100</f>
        <v>2.2222222222222223</v>
      </c>
      <c r="G22" s="79">
        <f t="shared" ref="G22" si="24">G21/G$5*100</f>
        <v>2.4242424242424243</v>
      </c>
      <c r="H22" s="79">
        <f t="shared" ref="H22" si="25">H21/H$5*100</f>
        <v>0.94339622641509435</v>
      </c>
      <c r="I22" s="79">
        <f t="shared" ref="I22" si="26">I21/I$5*100</f>
        <v>2.5925925925925926</v>
      </c>
      <c r="J22" s="79">
        <f t="shared" ref="J22" si="27">J21/J$5*100</f>
        <v>7.1999999999999993</v>
      </c>
      <c r="K22" s="79">
        <f t="shared" ref="K22" si="28">K21/K$5*100</f>
        <v>3.8834951456310676</v>
      </c>
      <c r="L22" s="79">
        <f t="shared" ref="L22" si="29">L21/L$5*100</f>
        <v>9.8837209302325579</v>
      </c>
      <c r="M22" s="79">
        <f t="shared" ref="M22" si="30">M21/M$5*100</f>
        <v>11.398963730569948</v>
      </c>
      <c r="O22" s="79">
        <f t="shared" si="20"/>
        <v>10</v>
      </c>
    </row>
    <row r="23" spans="1:15" ht="17.100000000000001" customHeight="1" thickBot="1" x14ac:dyDescent="0.2">
      <c r="C23" s="89"/>
      <c r="D23" s="89"/>
      <c r="E23" s="89"/>
      <c r="F23" s="90"/>
      <c r="G23" s="91"/>
      <c r="H23" s="92"/>
      <c r="I23" s="92"/>
      <c r="J23" s="92"/>
      <c r="K23" s="92"/>
      <c r="L23" s="92"/>
      <c r="M23" s="93" t="s">
        <v>22</v>
      </c>
    </row>
    <row r="24" spans="1:15" ht="17.100000000000001" customHeight="1" thickBot="1" x14ac:dyDescent="0.2">
      <c r="C24" s="89"/>
      <c r="D24" s="89"/>
      <c r="E24" s="89"/>
      <c r="F24" s="90"/>
      <c r="G24" s="94" t="s">
        <v>23</v>
      </c>
      <c r="H24" s="95"/>
      <c r="I24" s="90"/>
      <c r="J24" s="90"/>
      <c r="K24" s="90"/>
      <c r="L24" s="94" t="s">
        <v>24</v>
      </c>
      <c r="M24" s="96"/>
    </row>
    <row r="26" spans="1:15" ht="19.5" customHeight="1" x14ac:dyDescent="0.15">
      <c r="E26" s="175"/>
    </row>
    <row r="70" spans="2:21" s="138" customFormat="1" ht="14.25" x14ac:dyDescent="0.15">
      <c r="C70" s="138" t="s">
        <v>213</v>
      </c>
      <c r="D70" s="176">
        <f>MAX(D7,D9,D11,D13,D15)</f>
        <v>215</v>
      </c>
      <c r="E70" s="176">
        <f t="shared" ref="E70:M71" si="31">MAX(E7,E9,E11,E13,E15)</f>
        <v>2</v>
      </c>
      <c r="F70" s="176">
        <f t="shared" si="31"/>
        <v>9</v>
      </c>
      <c r="G70" s="176">
        <f t="shared" si="31"/>
        <v>21</v>
      </c>
      <c r="H70" s="176">
        <f t="shared" si="31"/>
        <v>38</v>
      </c>
      <c r="I70" s="176">
        <f t="shared" si="31"/>
        <v>43</v>
      </c>
      <c r="J70" s="176">
        <f t="shared" si="31"/>
        <v>23</v>
      </c>
      <c r="K70" s="176">
        <f t="shared" si="31"/>
        <v>19</v>
      </c>
      <c r="L70" s="176">
        <f t="shared" si="31"/>
        <v>34</v>
      </c>
      <c r="M70" s="176">
        <f t="shared" si="31"/>
        <v>27</v>
      </c>
      <c r="N70" s="176">
        <v>1</v>
      </c>
      <c r="O70" s="176">
        <f t="shared" ref="O70:O71" si="32">MAX(O7,O9,O11,O13,O15)</f>
        <v>1</v>
      </c>
      <c r="P70" s="176">
        <f t="shared" ref="P70:U70" si="33">MAX(P7,P9,P11,P13,P15,P17,P19,P21,P23,P25,P27,P29,P31,P33,P35,P37,P39,P41,P43,P45,P47,P49,P51,P53,P55,P57)</f>
        <v>0</v>
      </c>
      <c r="Q70" s="176">
        <f t="shared" si="33"/>
        <v>0</v>
      </c>
      <c r="R70" s="176">
        <f t="shared" si="33"/>
        <v>0</v>
      </c>
      <c r="S70" s="176">
        <f t="shared" si="33"/>
        <v>0</v>
      </c>
      <c r="T70" s="176">
        <f t="shared" si="33"/>
        <v>0</v>
      </c>
      <c r="U70" s="176">
        <f t="shared" si="33"/>
        <v>0</v>
      </c>
    </row>
    <row r="71" spans="2:21" s="138" customFormat="1" ht="14.25" x14ac:dyDescent="0.15">
      <c r="C71" s="138" t="s">
        <v>214</v>
      </c>
      <c r="D71" s="176">
        <f>MAX(D8,D10,D12,D14,D16)</f>
        <v>15.693430656934307</v>
      </c>
      <c r="E71" s="176">
        <f t="shared" si="31"/>
        <v>6.666666666666667</v>
      </c>
      <c r="F71" s="176">
        <f t="shared" si="31"/>
        <v>10</v>
      </c>
      <c r="G71" s="176">
        <f t="shared" si="31"/>
        <v>12.727272727272727</v>
      </c>
      <c r="H71" s="176">
        <f t="shared" si="31"/>
        <v>17.924528301886792</v>
      </c>
      <c r="I71" s="176">
        <f t="shared" si="31"/>
        <v>15.925925925925927</v>
      </c>
      <c r="J71" s="176">
        <f t="shared" si="31"/>
        <v>18.399999999999999</v>
      </c>
      <c r="K71" s="176">
        <f t="shared" si="31"/>
        <v>18.446601941747574</v>
      </c>
      <c r="L71" s="176">
        <f t="shared" si="31"/>
        <v>19.767441860465116</v>
      </c>
      <c r="M71" s="176">
        <f t="shared" si="31"/>
        <v>13.989637305699482</v>
      </c>
      <c r="N71" s="176">
        <v>1</v>
      </c>
      <c r="O71" s="176">
        <f t="shared" si="32"/>
        <v>10</v>
      </c>
      <c r="P71" s="176">
        <f t="shared" ref="P71:U71" si="34">MAX(P31,P33,P35,P37,P39,P41,P43,P45,P47,P49,P51,P53,P55,P57)</f>
        <v>0</v>
      </c>
      <c r="Q71" s="176">
        <f t="shared" si="34"/>
        <v>0</v>
      </c>
      <c r="R71" s="176">
        <f t="shared" si="34"/>
        <v>0</v>
      </c>
      <c r="S71" s="176">
        <f t="shared" si="34"/>
        <v>0</v>
      </c>
      <c r="T71" s="176">
        <f t="shared" si="34"/>
        <v>0</v>
      </c>
      <c r="U71" s="176">
        <f t="shared" si="34"/>
        <v>0</v>
      </c>
    </row>
    <row r="72" spans="2:21" s="138" customFormat="1" ht="14.25" x14ac:dyDescent="0.15">
      <c r="C72" s="138" t="s">
        <v>215</v>
      </c>
      <c r="D72" s="176">
        <f>LARGE(_xlfn.VSTACK(D7,D9,D11,D13,D15),2)</f>
        <v>43</v>
      </c>
      <c r="E72" s="176">
        <f t="shared" ref="E72:M73" si="35">LARGE(_xlfn.VSTACK(E7,E9,E11,E13,E15),2)</f>
        <v>0</v>
      </c>
      <c r="F72" s="176">
        <f t="shared" si="35"/>
        <v>3</v>
      </c>
      <c r="G72" s="176">
        <f t="shared" si="35"/>
        <v>11</v>
      </c>
      <c r="H72" s="176">
        <f t="shared" si="35"/>
        <v>7</v>
      </c>
      <c r="I72" s="176">
        <f t="shared" si="35"/>
        <v>10</v>
      </c>
      <c r="J72" s="176">
        <f t="shared" si="35"/>
        <v>4</v>
      </c>
      <c r="K72" s="176">
        <f t="shared" si="35"/>
        <v>9</v>
      </c>
      <c r="L72" s="176">
        <f t="shared" si="35"/>
        <v>5</v>
      </c>
      <c r="M72" s="176">
        <f t="shared" si="35"/>
        <v>9</v>
      </c>
      <c r="N72" s="176">
        <v>1</v>
      </c>
      <c r="O72" s="176">
        <f t="shared" ref="O72:O73" si="36">LARGE(_xlfn.VSTACK(O7,O9,O11,O13,O15),2)</f>
        <v>1</v>
      </c>
      <c r="P72" s="176" t="e">
        <f t="shared" ref="P72:U73" si="37">LARGE(_xlfn.VSTACK(P30,P32,P34,P36,P38,P40,P42,P44,P46,P48,P50,P52,P54,P56),2)</f>
        <v>#NUM!</v>
      </c>
      <c r="Q72" s="176" t="e">
        <f t="shared" si="37"/>
        <v>#NUM!</v>
      </c>
      <c r="R72" s="176" t="e">
        <f t="shared" si="37"/>
        <v>#NUM!</v>
      </c>
      <c r="S72" s="176" t="e">
        <f t="shared" si="37"/>
        <v>#NUM!</v>
      </c>
      <c r="T72" s="176" t="e">
        <f t="shared" si="37"/>
        <v>#NUM!</v>
      </c>
      <c r="U72" s="176" t="e">
        <f t="shared" si="37"/>
        <v>#NUM!</v>
      </c>
    </row>
    <row r="73" spans="2:21" s="138" customFormat="1" ht="14.25" x14ac:dyDescent="0.15">
      <c r="C73" s="138" t="s">
        <v>214</v>
      </c>
      <c r="D73" s="176">
        <f>LARGE(_xlfn.VSTACK(D8,D10,D12,D14,D16),2)</f>
        <v>3.1386861313868613</v>
      </c>
      <c r="E73" s="176">
        <f t="shared" si="35"/>
        <v>0</v>
      </c>
      <c r="F73" s="176">
        <f t="shared" si="35"/>
        <v>3.3333333333333335</v>
      </c>
      <c r="G73" s="176">
        <f t="shared" si="35"/>
        <v>6.666666666666667</v>
      </c>
      <c r="H73" s="176">
        <f t="shared" si="35"/>
        <v>3.3018867924528301</v>
      </c>
      <c r="I73" s="176">
        <f t="shared" si="35"/>
        <v>3.7037037037037033</v>
      </c>
      <c r="J73" s="176">
        <f t="shared" si="35"/>
        <v>3.2</v>
      </c>
      <c r="K73" s="176">
        <f t="shared" si="35"/>
        <v>8.7378640776699026</v>
      </c>
      <c r="L73" s="176">
        <f t="shared" si="35"/>
        <v>2.9069767441860463</v>
      </c>
      <c r="M73" s="176">
        <f t="shared" si="35"/>
        <v>4.6632124352331603</v>
      </c>
      <c r="N73" s="176">
        <v>1</v>
      </c>
      <c r="O73" s="176">
        <f t="shared" si="36"/>
        <v>10</v>
      </c>
      <c r="P73" s="176" t="e">
        <f t="shared" si="37"/>
        <v>#NUM!</v>
      </c>
      <c r="Q73" s="176" t="e">
        <f t="shared" si="37"/>
        <v>#NUM!</v>
      </c>
      <c r="R73" s="176" t="e">
        <f t="shared" si="37"/>
        <v>#NUM!</v>
      </c>
      <c r="S73" s="176" t="e">
        <f t="shared" si="37"/>
        <v>#NUM!</v>
      </c>
      <c r="T73" s="176" t="e">
        <f t="shared" si="37"/>
        <v>#NUM!</v>
      </c>
      <c r="U73" s="176" t="e">
        <f t="shared" si="37"/>
        <v>#NUM!</v>
      </c>
    </row>
    <row r="74" spans="2:21" s="138" customFormat="1" ht="14.25" x14ac:dyDescent="0.15">
      <c r="C74" s="138">
        <v>2</v>
      </c>
      <c r="D74" s="138">
        <v>3</v>
      </c>
      <c r="E74" s="138">
        <v>4</v>
      </c>
      <c r="F74" s="138">
        <v>5</v>
      </c>
      <c r="G74" s="138">
        <v>6</v>
      </c>
      <c r="H74" s="138">
        <v>7</v>
      </c>
      <c r="I74" s="138">
        <v>8</v>
      </c>
      <c r="J74" s="138">
        <v>9</v>
      </c>
      <c r="K74" s="138">
        <v>10</v>
      </c>
      <c r="L74" s="138">
        <v>11</v>
      </c>
      <c r="M74" s="138">
        <v>12</v>
      </c>
      <c r="N74" s="176">
        <v>1</v>
      </c>
      <c r="O74" s="138">
        <v>14</v>
      </c>
      <c r="P74" s="138">
        <v>15</v>
      </c>
      <c r="Q74" s="138">
        <v>16</v>
      </c>
      <c r="R74" s="138">
        <v>17</v>
      </c>
      <c r="S74" s="138">
        <v>18</v>
      </c>
    </row>
    <row r="75" spans="2:21" s="177" customFormat="1" ht="14.25" x14ac:dyDescent="0.15">
      <c r="D75" s="177" t="s">
        <v>216</v>
      </c>
      <c r="E75" s="177" t="s">
        <v>8</v>
      </c>
      <c r="F75" s="177" t="s">
        <v>9</v>
      </c>
      <c r="G75" s="177" t="s">
        <v>10</v>
      </c>
      <c r="H75" s="177" t="s">
        <v>11</v>
      </c>
      <c r="I75" s="177" t="s">
        <v>12</v>
      </c>
      <c r="J75" s="177" t="s">
        <v>13</v>
      </c>
      <c r="K75" s="177" t="s">
        <v>14</v>
      </c>
      <c r="L75" s="177" t="s">
        <v>15</v>
      </c>
      <c r="M75" s="177" t="s">
        <v>16</v>
      </c>
      <c r="O75" s="177" t="s">
        <v>217</v>
      </c>
    </row>
    <row r="76" spans="2:21" ht="19.5" customHeight="1" x14ac:dyDescent="0.15">
      <c r="B76" s="67">
        <v>1</v>
      </c>
      <c r="C76" s="67" t="s">
        <v>218</v>
      </c>
      <c r="D76" s="67">
        <v>1370</v>
      </c>
      <c r="E76" s="67">
        <v>30</v>
      </c>
      <c r="F76" s="67">
        <v>90</v>
      </c>
      <c r="G76" s="67">
        <v>165</v>
      </c>
      <c r="H76" s="67">
        <v>212</v>
      </c>
      <c r="I76" s="67">
        <v>270</v>
      </c>
      <c r="J76" s="67">
        <v>125</v>
      </c>
      <c r="K76" s="67">
        <v>103</v>
      </c>
      <c r="L76" s="67">
        <v>172</v>
      </c>
      <c r="M76" s="67">
        <v>193</v>
      </c>
      <c r="O76" s="67">
        <v>10</v>
      </c>
    </row>
    <row r="77" spans="2:21" ht="19.5" customHeight="1" x14ac:dyDescent="0.15">
      <c r="B77" s="67">
        <v>2</v>
      </c>
      <c r="C77" s="67" t="s">
        <v>117</v>
      </c>
      <c r="D77" s="67">
        <v>43</v>
      </c>
      <c r="E77" s="67">
        <v>0</v>
      </c>
      <c r="F77" s="67">
        <v>2</v>
      </c>
      <c r="G77" s="67">
        <v>11</v>
      </c>
      <c r="H77" s="67">
        <v>7</v>
      </c>
      <c r="I77" s="67">
        <v>8</v>
      </c>
      <c r="J77" s="67">
        <v>1</v>
      </c>
      <c r="K77" s="67">
        <v>9</v>
      </c>
      <c r="L77" s="67">
        <v>2</v>
      </c>
      <c r="M77" s="67">
        <v>3</v>
      </c>
      <c r="O77" s="67">
        <v>0</v>
      </c>
    </row>
    <row r="78" spans="2:21" ht="19.5" customHeight="1" x14ac:dyDescent="0.15">
      <c r="B78" s="67">
        <v>3</v>
      </c>
      <c r="C78" s="67" t="s">
        <v>75</v>
      </c>
      <c r="D78" s="67">
        <v>41</v>
      </c>
      <c r="E78" s="67">
        <v>0</v>
      </c>
      <c r="F78" s="67">
        <v>3</v>
      </c>
      <c r="G78" s="67">
        <v>5</v>
      </c>
      <c r="H78" s="67">
        <v>5</v>
      </c>
      <c r="I78" s="67">
        <v>10</v>
      </c>
      <c r="J78" s="67">
        <v>3</v>
      </c>
      <c r="K78" s="67">
        <v>4</v>
      </c>
      <c r="L78" s="67">
        <v>5</v>
      </c>
      <c r="M78" s="67">
        <v>6</v>
      </c>
      <c r="O78" s="67">
        <v>0</v>
      </c>
    </row>
    <row r="79" spans="2:21" ht="19.5" customHeight="1" x14ac:dyDescent="0.15">
      <c r="B79" s="67">
        <v>4</v>
      </c>
      <c r="C79" s="67" t="s">
        <v>76</v>
      </c>
      <c r="D79" s="67">
        <v>215</v>
      </c>
      <c r="E79" s="67">
        <v>0</v>
      </c>
      <c r="F79" s="67">
        <v>9</v>
      </c>
      <c r="G79" s="67">
        <v>21</v>
      </c>
      <c r="H79" s="67">
        <v>38</v>
      </c>
      <c r="I79" s="67">
        <v>43</v>
      </c>
      <c r="J79" s="67">
        <v>23</v>
      </c>
      <c r="K79" s="67">
        <v>19</v>
      </c>
      <c r="L79" s="67">
        <v>34</v>
      </c>
      <c r="M79" s="67">
        <v>27</v>
      </c>
      <c r="O79" s="67">
        <v>1</v>
      </c>
    </row>
    <row r="80" spans="2:21" ht="19.5" customHeight="1" x14ac:dyDescent="0.15">
      <c r="B80" s="67">
        <v>5</v>
      </c>
      <c r="C80" s="67" t="s">
        <v>118</v>
      </c>
      <c r="D80" s="67">
        <v>15</v>
      </c>
      <c r="E80" s="67">
        <v>0</v>
      </c>
      <c r="F80" s="67">
        <v>0</v>
      </c>
      <c r="G80" s="67">
        <v>1</v>
      </c>
      <c r="H80" s="67">
        <v>0</v>
      </c>
      <c r="I80" s="67">
        <v>6</v>
      </c>
      <c r="J80" s="67">
        <v>1</v>
      </c>
      <c r="K80" s="67">
        <v>3</v>
      </c>
      <c r="L80" s="67">
        <v>2</v>
      </c>
      <c r="M80" s="67">
        <v>2</v>
      </c>
      <c r="O80" s="67">
        <v>0</v>
      </c>
    </row>
    <row r="81" spans="2:15" ht="19.5" customHeight="1" x14ac:dyDescent="0.15">
      <c r="B81" s="67">
        <v>6</v>
      </c>
      <c r="C81" s="67" t="s">
        <v>119</v>
      </c>
      <c r="D81" s="67">
        <v>36</v>
      </c>
      <c r="E81" s="67">
        <v>2</v>
      </c>
      <c r="F81" s="67">
        <v>3</v>
      </c>
      <c r="G81" s="67">
        <v>1</v>
      </c>
      <c r="H81" s="67">
        <v>4</v>
      </c>
      <c r="I81" s="67">
        <v>3</v>
      </c>
      <c r="J81" s="67">
        <v>4</v>
      </c>
      <c r="K81" s="67">
        <v>4</v>
      </c>
      <c r="L81" s="67">
        <v>5</v>
      </c>
      <c r="M81" s="67">
        <v>9</v>
      </c>
      <c r="O81" s="67">
        <v>1</v>
      </c>
    </row>
    <row r="82" spans="2:15" ht="19.5" customHeight="1" x14ac:dyDescent="0.15">
      <c r="B82" s="67">
        <v>7</v>
      </c>
      <c r="C82" s="67" t="s">
        <v>25</v>
      </c>
      <c r="D82" s="67">
        <v>52</v>
      </c>
      <c r="E82" s="67">
        <v>1</v>
      </c>
      <c r="F82" s="67">
        <v>0</v>
      </c>
      <c r="G82" s="67">
        <v>4</v>
      </c>
      <c r="H82" s="67">
        <v>5</v>
      </c>
      <c r="I82" s="67">
        <v>10</v>
      </c>
      <c r="J82" s="67">
        <v>7</v>
      </c>
      <c r="K82" s="67">
        <v>8</v>
      </c>
      <c r="L82" s="67">
        <v>3</v>
      </c>
      <c r="M82" s="67">
        <v>14</v>
      </c>
      <c r="O82" s="67">
        <v>0</v>
      </c>
    </row>
    <row r="83" spans="2:15" ht="19.5" customHeight="1" x14ac:dyDescent="0.15">
      <c r="B83" s="67">
        <v>8</v>
      </c>
      <c r="C83" s="67" t="s">
        <v>167</v>
      </c>
      <c r="D83" s="67">
        <v>952</v>
      </c>
      <c r="E83" s="67">
        <v>26</v>
      </c>
      <c r="F83" s="67">
        <v>72</v>
      </c>
      <c r="G83" s="67">
        <v>127</v>
      </c>
      <c r="H83" s="67">
        <v>156</v>
      </c>
      <c r="I83" s="67">
        <v>193</v>
      </c>
      <c r="J83" s="67">
        <v>80</v>
      </c>
      <c r="K83" s="67">
        <v>65</v>
      </c>
      <c r="L83" s="67">
        <v>107</v>
      </c>
      <c r="M83" s="67">
        <v>119</v>
      </c>
      <c r="O83" s="67">
        <v>7</v>
      </c>
    </row>
    <row r="84" spans="2:15" ht="19.5" customHeight="1" x14ac:dyDescent="0.15">
      <c r="B84" s="67">
        <v>9</v>
      </c>
      <c r="C84" s="67" t="s">
        <v>217</v>
      </c>
      <c r="D84" s="67">
        <v>69</v>
      </c>
      <c r="E84" s="67">
        <v>1</v>
      </c>
      <c r="F84" s="67">
        <v>2</v>
      </c>
      <c r="G84" s="67">
        <v>4</v>
      </c>
      <c r="H84" s="67">
        <v>2</v>
      </c>
      <c r="I84" s="67">
        <v>7</v>
      </c>
      <c r="J84" s="67">
        <v>9</v>
      </c>
      <c r="K84" s="67">
        <v>4</v>
      </c>
      <c r="L84" s="67">
        <v>17</v>
      </c>
      <c r="M84" s="67">
        <v>22</v>
      </c>
      <c r="O84" s="67">
        <v>1</v>
      </c>
    </row>
  </sheetData>
  <mergeCells count="9">
    <mergeCell ref="C17:C18"/>
    <mergeCell ref="C19:C20"/>
    <mergeCell ref="C21:C22"/>
    <mergeCell ref="C5:C6"/>
    <mergeCell ref="C7:C8"/>
    <mergeCell ref="C9:C10"/>
    <mergeCell ref="C11:C12"/>
    <mergeCell ref="C13:C14"/>
    <mergeCell ref="C15:C16"/>
  </mergeCells>
  <phoneticPr fontId="8"/>
  <conditionalFormatting sqref="D7:O16">
    <cfRule type="cellIs" dxfId="19" priority="1" operator="equal">
      <formula>D$71</formula>
    </cfRule>
    <cfRule type="cellIs" dxfId="18" priority="2" operator="equal">
      <formula>D$70</formula>
    </cfRule>
    <cfRule type="cellIs" dxfId="17" priority="3" operator="equal">
      <formula>D$73</formula>
    </cfRule>
    <cfRule type="cellIs" dxfId="16" priority="4" operator="equal">
      <formula>D$72</formula>
    </cfRule>
  </conditionalFormatting>
  <pageMargins left="0.7" right="0.7" top="0.75" bottom="0.75" header="0.3" footer="0.3"/>
  <ignoredErrors>
    <ignoredError sqref="D8:M22" formula="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Q3:T13"/>
  <sheetViews>
    <sheetView zoomScaleNormal="100" zoomScaleSheetLayoutView="100" workbookViewId="0">
      <selection activeCell="U19" sqref="U19"/>
    </sheetView>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0" ht="16.899999999999999" customHeight="1" x14ac:dyDescent="0.15">
      <c r="Q3" s="2" t="s">
        <v>169</v>
      </c>
    </row>
    <row r="4" spans="17:20" ht="16.899999999999999" customHeight="1" x14ac:dyDescent="0.15">
      <c r="Q4" s="3" t="s">
        <v>153</v>
      </c>
      <c r="R4" s="97" t="s">
        <v>171</v>
      </c>
      <c r="S4" s="5">
        <v>523</v>
      </c>
      <c r="T4" s="20">
        <f>S4/S$13*100</f>
        <v>38.175182481751825</v>
      </c>
    </row>
    <row r="5" spans="17:20" ht="16.899999999999999" customHeight="1" x14ac:dyDescent="0.15">
      <c r="Q5" s="3" t="s">
        <v>152</v>
      </c>
      <c r="R5" s="97" t="s">
        <v>170</v>
      </c>
      <c r="S5" s="5">
        <v>491</v>
      </c>
      <c r="T5" s="20">
        <f t="shared" ref="T5:T13" si="0">S5/S$13*100</f>
        <v>35.839416058394157</v>
      </c>
    </row>
    <row r="6" spans="17:20" ht="16.899999999999999" customHeight="1" x14ac:dyDescent="0.15">
      <c r="Q6" s="3" t="s">
        <v>154</v>
      </c>
      <c r="R6" s="97" t="s">
        <v>172</v>
      </c>
      <c r="S6" s="5">
        <v>261</v>
      </c>
      <c r="T6" s="20">
        <f t="shared" si="0"/>
        <v>19.051094890510949</v>
      </c>
    </row>
    <row r="7" spans="17:20" ht="16.899999999999999" customHeight="1" x14ac:dyDescent="0.15">
      <c r="Q7" s="3" t="s">
        <v>155</v>
      </c>
      <c r="R7" s="97" t="s">
        <v>173</v>
      </c>
      <c r="S7" s="5">
        <v>225</v>
      </c>
      <c r="T7" s="20">
        <f t="shared" si="0"/>
        <v>16.423357664233578</v>
      </c>
    </row>
    <row r="8" spans="17:20" ht="16.899999999999999" customHeight="1" x14ac:dyDescent="0.15">
      <c r="Q8" s="3" t="s">
        <v>156</v>
      </c>
      <c r="R8" s="97" t="s">
        <v>174</v>
      </c>
      <c r="S8" s="5">
        <v>214</v>
      </c>
      <c r="T8" s="20">
        <f t="shared" si="0"/>
        <v>15.62043795620438</v>
      </c>
    </row>
    <row r="9" spans="17:20" ht="16.899999999999999" customHeight="1" x14ac:dyDescent="0.15">
      <c r="Q9" s="3" t="s">
        <v>160</v>
      </c>
      <c r="R9" s="4" t="s">
        <v>25</v>
      </c>
      <c r="S9" s="5">
        <v>51</v>
      </c>
      <c r="T9" s="20">
        <f t="shared" si="0"/>
        <v>3.722627737226277</v>
      </c>
    </row>
    <row r="10" spans="17:20" ht="16.899999999999999" customHeight="1" x14ac:dyDescent="0.15">
      <c r="Q10" s="3" t="s">
        <v>161</v>
      </c>
      <c r="R10" s="4" t="s">
        <v>39</v>
      </c>
      <c r="S10" s="5">
        <v>437</v>
      </c>
      <c r="T10" s="20">
        <f t="shared" si="0"/>
        <v>31.897810218978101</v>
      </c>
    </row>
    <row r="11" spans="17:20" ht="16.899999999999999" customHeight="1" x14ac:dyDescent="0.15">
      <c r="Q11" s="3" t="s">
        <v>18</v>
      </c>
      <c r="R11" s="4" t="s">
        <v>21</v>
      </c>
      <c r="S11" s="5">
        <v>55</v>
      </c>
      <c r="T11" s="20">
        <f t="shared" si="0"/>
        <v>4.0145985401459852</v>
      </c>
    </row>
    <row r="12" spans="17:20" ht="16.899999999999999" customHeight="1" x14ac:dyDescent="0.15">
      <c r="Q12" s="7"/>
      <c r="R12" s="8" t="s">
        <v>4</v>
      </c>
      <c r="S12" s="5"/>
      <c r="T12" s="20">
        <f t="shared" si="0"/>
        <v>0</v>
      </c>
    </row>
    <row r="13" spans="17:20" ht="16.899999999999999" customHeight="1" x14ac:dyDescent="0.15">
      <c r="Q13" s="7"/>
      <c r="R13" s="8" t="s">
        <v>41</v>
      </c>
      <c r="S13" s="5">
        <v>1370</v>
      </c>
      <c r="T13" s="20">
        <f t="shared" si="0"/>
        <v>100</v>
      </c>
    </row>
  </sheetData>
  <sortState xmlns:xlrd2="http://schemas.microsoft.com/office/spreadsheetml/2017/richdata2" ref="Q17:S21">
    <sortCondition descending="1" ref="S17:S21"/>
  </sortState>
  <phoneticPr fontId="8"/>
  <pageMargins left="0.7" right="0.7" top="0.75" bottom="0.75" header="0.3" footer="0.3"/>
  <pageSetup paperSize="9" scale="72" orientation="portrait" r:id="rId1"/>
  <colBreaks count="1" manualBreakCount="1">
    <brk id="15" min="1" max="5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5"/>
  <sheetViews>
    <sheetView zoomScaleNormal="100" zoomScaleSheetLayoutView="100" workbookViewId="0">
      <selection activeCell="W15" sqref="W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9"/>
      <c r="C1" s="1"/>
    </row>
    <row r="2" spans="1:27" ht="19.899999999999999" customHeight="1" x14ac:dyDescent="0.15">
      <c r="Q2" s="21" t="s">
        <v>149</v>
      </c>
    </row>
    <row r="4" spans="1:27" ht="19.899999999999999" customHeight="1" x14ac:dyDescent="0.15">
      <c r="Q4" s="10"/>
      <c r="R4" s="11"/>
      <c r="S4" s="12" t="s">
        <v>5</v>
      </c>
      <c r="T4" s="13">
        <v>1</v>
      </c>
      <c r="U4" s="13">
        <v>1</v>
      </c>
      <c r="V4" s="13">
        <v>1</v>
      </c>
    </row>
    <row r="5" spans="1:27" ht="19.899999999999999" customHeight="1" x14ac:dyDescent="0.15">
      <c r="Q5" s="10" t="s">
        <v>6</v>
      </c>
      <c r="R5" s="11" t="s">
        <v>4</v>
      </c>
      <c r="S5" s="10" t="s">
        <v>7</v>
      </c>
      <c r="T5" s="14" t="s">
        <v>44</v>
      </c>
      <c r="U5" s="14" t="s">
        <v>45</v>
      </c>
      <c r="V5" s="14" t="s">
        <v>21</v>
      </c>
    </row>
    <row r="6" spans="1:27" ht="19.899999999999999" customHeight="1" x14ac:dyDescent="0.15">
      <c r="Q6" s="15" t="s">
        <v>8</v>
      </c>
      <c r="R6" s="15">
        <v>30</v>
      </c>
      <c r="S6" s="16" t="str">
        <f t="shared" ref="S6:S15" si="0">Q6&amp;"(n="&amp;R6&amp;")"</f>
        <v>16～19歳(n=30)</v>
      </c>
      <c r="T6" s="17">
        <v>53.333333333333336</v>
      </c>
      <c r="U6" s="17">
        <v>46.666666666666664</v>
      </c>
      <c r="V6" s="17">
        <v>0</v>
      </c>
      <c r="W6" s="18"/>
      <c r="X6" s="18"/>
      <c r="Y6" s="18"/>
      <c r="Z6" s="18"/>
      <c r="AA6" s="18"/>
    </row>
    <row r="7" spans="1:27" ht="19.899999999999999" customHeight="1" x14ac:dyDescent="0.15">
      <c r="Q7" s="15" t="s">
        <v>9</v>
      </c>
      <c r="R7" s="15">
        <v>90</v>
      </c>
      <c r="S7" s="16" t="str">
        <f t="shared" si="0"/>
        <v>20～29歳(n=90)</v>
      </c>
      <c r="T7" s="17">
        <v>43.333333333333336</v>
      </c>
      <c r="U7" s="17">
        <v>55.555555555555557</v>
      </c>
      <c r="V7" s="17">
        <v>1.1111111111111112</v>
      </c>
      <c r="W7" s="18"/>
      <c r="X7" s="18"/>
      <c r="Y7" s="18"/>
      <c r="Z7" s="18"/>
      <c r="AA7" s="18"/>
    </row>
    <row r="8" spans="1:27" ht="19.899999999999999" customHeight="1" x14ac:dyDescent="0.15">
      <c r="Q8" s="15" t="s">
        <v>10</v>
      </c>
      <c r="R8" s="15">
        <v>165</v>
      </c>
      <c r="S8" s="16" t="str">
        <f t="shared" si="0"/>
        <v>30～39歳(n=165)</v>
      </c>
      <c r="T8" s="17">
        <v>46.060606060606062</v>
      </c>
      <c r="U8" s="17">
        <v>53.333333333333336</v>
      </c>
      <c r="V8" s="17">
        <v>0.60606060606060608</v>
      </c>
      <c r="W8" s="18"/>
      <c r="X8" s="18"/>
      <c r="Y8" s="18"/>
      <c r="Z8" s="18"/>
      <c r="AA8" s="18"/>
    </row>
    <row r="9" spans="1:27" ht="19.899999999999999" customHeight="1" x14ac:dyDescent="0.15">
      <c r="Q9" s="15" t="s">
        <v>11</v>
      </c>
      <c r="R9" s="15">
        <v>212</v>
      </c>
      <c r="S9" s="16" t="str">
        <f t="shared" si="0"/>
        <v>40～49歳(n=212)</v>
      </c>
      <c r="T9" s="17">
        <v>57.547169811320757</v>
      </c>
      <c r="U9" s="17">
        <v>41.981132075471699</v>
      </c>
      <c r="V9" s="17">
        <v>0.47169811320754718</v>
      </c>
      <c r="W9" s="18"/>
      <c r="X9" s="18"/>
      <c r="Y9" s="18"/>
      <c r="Z9" s="18"/>
      <c r="AA9" s="18"/>
    </row>
    <row r="10" spans="1:27" ht="19.899999999999999" customHeight="1" x14ac:dyDescent="0.15">
      <c r="Q10" s="15" t="s">
        <v>12</v>
      </c>
      <c r="R10" s="15">
        <v>270</v>
      </c>
      <c r="S10" s="16" t="str">
        <f t="shared" si="0"/>
        <v>50～59歳(n=270)</v>
      </c>
      <c r="T10" s="17">
        <v>62.222222222222221</v>
      </c>
      <c r="U10" s="17">
        <v>37.407407407407405</v>
      </c>
      <c r="V10" s="17">
        <v>0.37037037037037041</v>
      </c>
      <c r="W10" s="18"/>
      <c r="X10" s="18"/>
      <c r="Y10" s="18"/>
      <c r="Z10" s="18"/>
      <c r="AA10" s="18"/>
    </row>
    <row r="11" spans="1:27" ht="19.899999999999999" customHeight="1" x14ac:dyDescent="0.15">
      <c r="Q11" s="15" t="s">
        <v>13</v>
      </c>
      <c r="R11" s="15">
        <v>125</v>
      </c>
      <c r="S11" s="16" t="str">
        <f t="shared" si="0"/>
        <v>60～64歳(n=125)</v>
      </c>
      <c r="T11" s="17">
        <v>61.6</v>
      </c>
      <c r="U11" s="17">
        <v>36.799999999999997</v>
      </c>
      <c r="V11" s="17">
        <v>1.6</v>
      </c>
      <c r="W11" s="18"/>
      <c r="X11" s="18"/>
      <c r="Y11" s="18"/>
      <c r="Z11" s="18"/>
      <c r="AA11" s="18"/>
    </row>
    <row r="12" spans="1:27" ht="19.899999999999999" customHeight="1" x14ac:dyDescent="0.15">
      <c r="Q12" s="15" t="s">
        <v>14</v>
      </c>
      <c r="R12" s="15">
        <v>103</v>
      </c>
      <c r="S12" s="16" t="str">
        <f t="shared" si="0"/>
        <v>65～69歳(n=103)</v>
      </c>
      <c r="T12" s="17">
        <v>66.990291262135926</v>
      </c>
      <c r="U12" s="17">
        <v>32.038834951456316</v>
      </c>
      <c r="V12" s="17">
        <v>0.97087378640776689</v>
      </c>
      <c r="W12" s="18"/>
      <c r="X12" s="18"/>
      <c r="Y12" s="18"/>
      <c r="Z12" s="18"/>
      <c r="AA12" s="18"/>
    </row>
    <row r="13" spans="1:27" ht="19.899999999999999" customHeight="1" x14ac:dyDescent="0.15">
      <c r="Q13" s="15" t="s">
        <v>15</v>
      </c>
      <c r="R13" s="15">
        <v>172</v>
      </c>
      <c r="S13" s="16" t="str">
        <f t="shared" si="0"/>
        <v>70～74歳(n=172)</v>
      </c>
      <c r="T13" s="17">
        <v>61.627906976744185</v>
      </c>
      <c r="U13" s="17">
        <v>35.465116279069768</v>
      </c>
      <c r="V13" s="17">
        <v>2.9069767441860463</v>
      </c>
      <c r="W13" s="18"/>
      <c r="X13" s="18"/>
      <c r="Y13" s="18"/>
      <c r="Z13" s="18"/>
      <c r="AA13" s="18"/>
    </row>
    <row r="14" spans="1:27" ht="19.899999999999999" customHeight="1" x14ac:dyDescent="0.15">
      <c r="Q14" s="15" t="s">
        <v>16</v>
      </c>
      <c r="R14" s="15">
        <v>193</v>
      </c>
      <c r="S14" s="16" t="str">
        <f t="shared" si="0"/>
        <v>75歳以上(n=193)</v>
      </c>
      <c r="T14" s="17">
        <v>57.512953367875653</v>
      </c>
      <c r="U14" s="17">
        <v>39.37823834196891</v>
      </c>
      <c r="V14" s="17">
        <v>3.1088082901554404</v>
      </c>
      <c r="W14" s="18"/>
      <c r="X14" s="18"/>
      <c r="Y14" s="18"/>
      <c r="Z14" s="18"/>
      <c r="AA14" s="18"/>
    </row>
    <row r="15" spans="1:27" ht="19.899999999999999" customHeight="1" x14ac:dyDescent="0.15">
      <c r="Q15" s="15" t="s">
        <v>21</v>
      </c>
      <c r="R15" s="15">
        <v>10</v>
      </c>
      <c r="S15" s="16" t="str">
        <f t="shared" si="0"/>
        <v>（無効回答）(n=10)</v>
      </c>
      <c r="T15" s="17">
        <v>50</v>
      </c>
      <c r="U15" s="17">
        <v>50</v>
      </c>
      <c r="V15" s="17">
        <v>0</v>
      </c>
      <c r="W15" s="19"/>
      <c r="X15" s="19"/>
      <c r="Y15" s="19"/>
    </row>
  </sheetData>
  <phoneticPr fontId="8"/>
  <pageMargins left="0" right="0" top="0.39370078740157483" bottom="0" header="0.31496062992125984" footer="0.31496062992125984"/>
  <pageSetup paperSize="9" scale="78"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U84"/>
  <sheetViews>
    <sheetView zoomScaleNormal="100" workbookViewId="0">
      <selection activeCell="C4" sqref="C4:M24"/>
    </sheetView>
  </sheetViews>
  <sheetFormatPr defaultColWidth="9" defaultRowHeight="19.5" customHeight="1" x14ac:dyDescent="0.15"/>
  <cols>
    <col min="1" max="2" width="9" style="67"/>
    <col min="3" max="3" width="32.625" style="67" customWidth="1"/>
    <col min="4" max="13" width="8.875" style="67" customWidth="1"/>
    <col min="14" max="14" width="9" style="67"/>
    <col min="15" max="15" width="8.875" style="67" customWidth="1"/>
    <col min="16" max="16384" width="9" style="67"/>
  </cols>
  <sheetData>
    <row r="1" spans="1:15" ht="19.5" customHeight="1" x14ac:dyDescent="0.15">
      <c r="C1" s="66" t="s">
        <v>126</v>
      </c>
    </row>
    <row r="4" spans="1:15" ht="57" customHeight="1" thickBot="1" x14ac:dyDescent="0.2">
      <c r="C4" s="99" t="s">
        <v>19</v>
      </c>
      <c r="D4" s="69" t="s">
        <v>20</v>
      </c>
      <c r="E4" s="87" t="s">
        <v>231</v>
      </c>
      <c r="F4" s="88" t="s">
        <v>9</v>
      </c>
      <c r="G4" s="88" t="s">
        <v>10</v>
      </c>
      <c r="H4" s="88" t="s">
        <v>11</v>
      </c>
      <c r="I4" s="88" t="s">
        <v>12</v>
      </c>
      <c r="J4" s="88" t="s">
        <v>13</v>
      </c>
      <c r="K4" s="88" t="s">
        <v>14</v>
      </c>
      <c r="L4" s="88" t="s">
        <v>15</v>
      </c>
      <c r="M4" s="88" t="s">
        <v>130</v>
      </c>
      <c r="O4" s="70" t="s">
        <v>21</v>
      </c>
    </row>
    <row r="5" spans="1:15" ht="21" customHeight="1" x14ac:dyDescent="0.15">
      <c r="A5" s="67">
        <v>1</v>
      </c>
      <c r="C5" s="187" t="s">
        <v>128</v>
      </c>
      <c r="D5" s="71">
        <f>VLOOKUP($A5,$B$76:$Q$93,D$74,FALSE)</f>
        <v>1370</v>
      </c>
      <c r="E5" s="72">
        <f t="shared" ref="E5:M5" si="0">VLOOKUP($A5,$B$76:$Q$93,E$74,FALSE)</f>
        <v>30</v>
      </c>
      <c r="F5" s="73">
        <f t="shared" si="0"/>
        <v>90</v>
      </c>
      <c r="G5" s="73">
        <f t="shared" si="0"/>
        <v>165</v>
      </c>
      <c r="H5" s="73">
        <f t="shared" si="0"/>
        <v>212</v>
      </c>
      <c r="I5" s="73">
        <f t="shared" si="0"/>
        <v>270</v>
      </c>
      <c r="J5" s="73">
        <f t="shared" si="0"/>
        <v>125</v>
      </c>
      <c r="K5" s="73">
        <f t="shared" si="0"/>
        <v>103</v>
      </c>
      <c r="L5" s="73">
        <f t="shared" si="0"/>
        <v>172</v>
      </c>
      <c r="M5" s="73">
        <f t="shared" si="0"/>
        <v>193</v>
      </c>
      <c r="O5" s="73">
        <f>VLOOKUP($A5,$B$76:$Q$93,O$74,FALSE)</f>
        <v>10</v>
      </c>
    </row>
    <row r="6" spans="1:15" ht="21" customHeight="1" thickBot="1" x14ac:dyDescent="0.2">
      <c r="C6" s="188"/>
      <c r="D6" s="83">
        <v>100</v>
      </c>
      <c r="E6" s="84">
        <v>100</v>
      </c>
      <c r="F6" s="85">
        <v>100</v>
      </c>
      <c r="G6" s="85">
        <v>100</v>
      </c>
      <c r="H6" s="85">
        <v>100</v>
      </c>
      <c r="I6" s="85">
        <v>100</v>
      </c>
      <c r="J6" s="85">
        <v>100</v>
      </c>
      <c r="K6" s="85">
        <v>100</v>
      </c>
      <c r="L6" s="85">
        <v>100</v>
      </c>
      <c r="M6" s="85">
        <v>100</v>
      </c>
      <c r="N6" s="86"/>
      <c r="O6" s="85">
        <v>100</v>
      </c>
    </row>
    <row r="7" spans="1:15" ht="21" customHeight="1" x14ac:dyDescent="0.15">
      <c r="A7" s="67">
        <v>2</v>
      </c>
      <c r="C7" s="190" t="str">
        <f>VLOOKUP($A7,$B$76:$Q$105,C$74,FALSE)</f>
        <v>社会制度の見直し（法改正やパートナーシップ宣誓制度の活用など）</v>
      </c>
      <c r="D7" s="74">
        <f>VLOOKUP($A7,$B$76:$Q$105,D$74,FALSE)</f>
        <v>491</v>
      </c>
      <c r="E7" s="75">
        <f t="shared" ref="E7:O21" si="1">VLOOKUP($A7,$B$76:$Q$105,E$74,FALSE)</f>
        <v>8</v>
      </c>
      <c r="F7" s="76">
        <f t="shared" si="1"/>
        <v>30</v>
      </c>
      <c r="G7" s="76">
        <f t="shared" si="1"/>
        <v>62</v>
      </c>
      <c r="H7" s="76">
        <f t="shared" si="1"/>
        <v>73</v>
      </c>
      <c r="I7" s="76">
        <f t="shared" si="1"/>
        <v>117</v>
      </c>
      <c r="J7" s="76">
        <f t="shared" si="1"/>
        <v>48</v>
      </c>
      <c r="K7" s="76">
        <f t="shared" si="1"/>
        <v>31</v>
      </c>
      <c r="L7" s="76">
        <f t="shared" si="1"/>
        <v>53</v>
      </c>
      <c r="M7" s="76">
        <f t="shared" si="1"/>
        <v>64</v>
      </c>
      <c r="O7" s="76">
        <f t="shared" si="1"/>
        <v>5</v>
      </c>
    </row>
    <row r="8" spans="1:15" ht="21" customHeight="1" x14ac:dyDescent="0.15">
      <c r="C8" s="191"/>
      <c r="D8" s="77">
        <f>D7/D$5*100</f>
        <v>35.839416058394157</v>
      </c>
      <c r="E8" s="78">
        <f t="shared" ref="E8:O8" si="2">E7/E$5*100</f>
        <v>26.666666666666668</v>
      </c>
      <c r="F8" s="79">
        <f t="shared" si="2"/>
        <v>33.333333333333329</v>
      </c>
      <c r="G8" s="79">
        <f t="shared" si="2"/>
        <v>37.575757575757571</v>
      </c>
      <c r="H8" s="79">
        <f t="shared" si="2"/>
        <v>34.433962264150942</v>
      </c>
      <c r="I8" s="79">
        <f t="shared" si="2"/>
        <v>43.333333333333336</v>
      </c>
      <c r="J8" s="79">
        <f t="shared" si="2"/>
        <v>38.4</v>
      </c>
      <c r="K8" s="79">
        <f t="shared" si="2"/>
        <v>30.097087378640776</v>
      </c>
      <c r="L8" s="79">
        <f t="shared" si="2"/>
        <v>30.813953488372093</v>
      </c>
      <c r="M8" s="79">
        <f t="shared" si="2"/>
        <v>33.160621761658035</v>
      </c>
      <c r="O8" s="79">
        <f t="shared" si="2"/>
        <v>50</v>
      </c>
    </row>
    <row r="9" spans="1:15" ht="21" customHeight="1" x14ac:dyDescent="0.15">
      <c r="A9" s="67">
        <v>3</v>
      </c>
      <c r="C9" s="192" t="str">
        <f t="shared" ref="C9" si="3">VLOOKUP($A9,$B$76:$Q$105,C$74,FALSE)</f>
        <v>教育現場での啓発活動（ＬＧＢＴ・ＳＯＧＩに関する講演会や授業など）の実施</v>
      </c>
      <c r="D9" s="80">
        <f t="shared" ref="D9" si="4">VLOOKUP($A9,$B$76:$Q$105,D$74,FALSE)</f>
        <v>523</v>
      </c>
      <c r="E9" s="81">
        <f t="shared" si="1"/>
        <v>12</v>
      </c>
      <c r="F9" s="82">
        <f t="shared" si="1"/>
        <v>23</v>
      </c>
      <c r="G9" s="82">
        <f t="shared" si="1"/>
        <v>56</v>
      </c>
      <c r="H9" s="82">
        <f t="shared" si="1"/>
        <v>84</v>
      </c>
      <c r="I9" s="82">
        <f t="shared" si="1"/>
        <v>122</v>
      </c>
      <c r="J9" s="82">
        <f t="shared" si="1"/>
        <v>49</v>
      </c>
      <c r="K9" s="82">
        <f t="shared" si="1"/>
        <v>45</v>
      </c>
      <c r="L9" s="82">
        <f t="shared" si="1"/>
        <v>62</v>
      </c>
      <c r="M9" s="82">
        <f t="shared" si="1"/>
        <v>65</v>
      </c>
      <c r="O9" s="82">
        <f t="shared" si="1"/>
        <v>5</v>
      </c>
    </row>
    <row r="10" spans="1:15" ht="21" customHeight="1" x14ac:dyDescent="0.15">
      <c r="C10" s="191"/>
      <c r="D10" s="77">
        <f t="shared" ref="D10:M10" si="5">D9/D$5*100</f>
        <v>38.175182481751825</v>
      </c>
      <c r="E10" s="78">
        <f t="shared" si="5"/>
        <v>40</v>
      </c>
      <c r="F10" s="79">
        <f t="shared" si="5"/>
        <v>25.555555555555554</v>
      </c>
      <c r="G10" s="79">
        <f t="shared" si="5"/>
        <v>33.939393939393945</v>
      </c>
      <c r="H10" s="79">
        <f t="shared" si="5"/>
        <v>39.622641509433961</v>
      </c>
      <c r="I10" s="79">
        <f t="shared" si="5"/>
        <v>45.185185185185183</v>
      </c>
      <c r="J10" s="79">
        <f t="shared" si="5"/>
        <v>39.200000000000003</v>
      </c>
      <c r="K10" s="79">
        <f t="shared" si="5"/>
        <v>43.689320388349515</v>
      </c>
      <c r="L10" s="79">
        <f t="shared" si="5"/>
        <v>36.046511627906973</v>
      </c>
      <c r="M10" s="79">
        <f t="shared" si="5"/>
        <v>33.678756476683937</v>
      </c>
      <c r="O10" s="79">
        <f t="shared" ref="O10" si="6">O9/O$5*100</f>
        <v>50</v>
      </c>
    </row>
    <row r="11" spans="1:15" ht="21" customHeight="1" x14ac:dyDescent="0.15">
      <c r="A11" s="67">
        <v>4</v>
      </c>
      <c r="C11" s="192" t="str">
        <f t="shared" ref="C11" si="7">VLOOKUP($A11,$B$76:$Q$105,C$74,FALSE)</f>
        <v>ＬＧＢＴ・ＳＯＧＩについての専門の相談機関（電話相談や面接相談など）の充実</v>
      </c>
      <c r="D11" s="80">
        <f t="shared" ref="D11" si="8">VLOOKUP($A11,$B$76:$Q$105,D$74,FALSE)</f>
        <v>261</v>
      </c>
      <c r="E11" s="81">
        <f t="shared" si="1"/>
        <v>5</v>
      </c>
      <c r="F11" s="82">
        <f t="shared" si="1"/>
        <v>9</v>
      </c>
      <c r="G11" s="82">
        <f t="shared" si="1"/>
        <v>31</v>
      </c>
      <c r="H11" s="82">
        <f t="shared" si="1"/>
        <v>33</v>
      </c>
      <c r="I11" s="82">
        <f t="shared" si="1"/>
        <v>60</v>
      </c>
      <c r="J11" s="82">
        <f t="shared" si="1"/>
        <v>27</v>
      </c>
      <c r="K11" s="82">
        <f t="shared" si="1"/>
        <v>25</v>
      </c>
      <c r="L11" s="82">
        <f t="shared" si="1"/>
        <v>30</v>
      </c>
      <c r="M11" s="82">
        <f t="shared" si="1"/>
        <v>38</v>
      </c>
      <c r="O11" s="82">
        <f t="shared" si="1"/>
        <v>3</v>
      </c>
    </row>
    <row r="12" spans="1:15" ht="21" customHeight="1" x14ac:dyDescent="0.15">
      <c r="C12" s="191"/>
      <c r="D12" s="77">
        <f t="shared" ref="D12:M12" si="9">D11/D$5*100</f>
        <v>19.051094890510949</v>
      </c>
      <c r="E12" s="78">
        <f t="shared" si="9"/>
        <v>16.666666666666664</v>
      </c>
      <c r="F12" s="79">
        <f t="shared" si="9"/>
        <v>10</v>
      </c>
      <c r="G12" s="79">
        <f t="shared" si="9"/>
        <v>18.787878787878785</v>
      </c>
      <c r="H12" s="79">
        <f t="shared" si="9"/>
        <v>15.566037735849056</v>
      </c>
      <c r="I12" s="79">
        <f t="shared" si="9"/>
        <v>22.222222222222221</v>
      </c>
      <c r="J12" s="79">
        <f t="shared" si="9"/>
        <v>21.6</v>
      </c>
      <c r="K12" s="79">
        <f t="shared" si="9"/>
        <v>24.271844660194176</v>
      </c>
      <c r="L12" s="79">
        <f t="shared" si="9"/>
        <v>17.441860465116278</v>
      </c>
      <c r="M12" s="79">
        <f t="shared" si="9"/>
        <v>19.689119170984455</v>
      </c>
      <c r="O12" s="79">
        <f t="shared" ref="O12" si="10">O11/O$5*100</f>
        <v>30</v>
      </c>
    </row>
    <row r="13" spans="1:15" ht="21" customHeight="1" x14ac:dyDescent="0.15">
      <c r="A13" s="67">
        <v>5</v>
      </c>
      <c r="C13" s="192" t="str">
        <f t="shared" ref="C13" si="11">VLOOKUP($A13,$B$76:$Q$105,C$74,FALSE)</f>
        <v>ＬＧＢＴ・ＳＯＧＩの人が安心して集まれるコミュニティスペースの開設</v>
      </c>
      <c r="D13" s="80">
        <f t="shared" ref="D13" si="12">VLOOKUP($A13,$B$76:$Q$105,D$74,FALSE)</f>
        <v>225</v>
      </c>
      <c r="E13" s="81">
        <f t="shared" si="1"/>
        <v>4</v>
      </c>
      <c r="F13" s="82">
        <f t="shared" si="1"/>
        <v>19</v>
      </c>
      <c r="G13" s="82">
        <f t="shared" si="1"/>
        <v>32</v>
      </c>
      <c r="H13" s="82">
        <f t="shared" si="1"/>
        <v>37</v>
      </c>
      <c r="I13" s="82">
        <f t="shared" si="1"/>
        <v>43</v>
      </c>
      <c r="J13" s="82">
        <f t="shared" si="1"/>
        <v>15</v>
      </c>
      <c r="K13" s="82">
        <f t="shared" si="1"/>
        <v>21</v>
      </c>
      <c r="L13" s="82">
        <f t="shared" si="1"/>
        <v>22</v>
      </c>
      <c r="M13" s="82">
        <f t="shared" si="1"/>
        <v>30</v>
      </c>
      <c r="O13" s="82">
        <f t="shared" si="1"/>
        <v>2</v>
      </c>
    </row>
    <row r="14" spans="1:15" ht="21" customHeight="1" x14ac:dyDescent="0.15">
      <c r="C14" s="191"/>
      <c r="D14" s="77">
        <f t="shared" ref="D14:M14" si="13">D13/D$5*100</f>
        <v>16.423357664233578</v>
      </c>
      <c r="E14" s="78">
        <f t="shared" si="13"/>
        <v>13.333333333333334</v>
      </c>
      <c r="F14" s="79">
        <f t="shared" si="13"/>
        <v>21.111111111111111</v>
      </c>
      <c r="G14" s="79">
        <f t="shared" si="13"/>
        <v>19.393939393939394</v>
      </c>
      <c r="H14" s="79">
        <f t="shared" si="13"/>
        <v>17.452830188679243</v>
      </c>
      <c r="I14" s="79">
        <f t="shared" si="13"/>
        <v>15.925925925925927</v>
      </c>
      <c r="J14" s="79">
        <f t="shared" si="13"/>
        <v>12</v>
      </c>
      <c r="K14" s="79">
        <f t="shared" si="13"/>
        <v>20.388349514563107</v>
      </c>
      <c r="L14" s="79">
        <f t="shared" si="13"/>
        <v>12.790697674418606</v>
      </c>
      <c r="M14" s="79">
        <f t="shared" si="13"/>
        <v>15.544041450777202</v>
      </c>
      <c r="O14" s="79">
        <f t="shared" ref="O14" si="14">O13/O$5*100</f>
        <v>20</v>
      </c>
    </row>
    <row r="15" spans="1:15" ht="21" customHeight="1" x14ac:dyDescent="0.15">
      <c r="A15" s="67">
        <v>6</v>
      </c>
      <c r="C15" s="192" t="str">
        <f t="shared" ref="C15" si="15">VLOOKUP($A15,$B$76:$Q$105,C$74,FALSE)</f>
        <v>行政による啓発活動（広報紙やポスターによるＬＧＢＴ・ＳＯＧＩに関しての発言など）の実施</v>
      </c>
      <c r="D15" s="80">
        <f t="shared" ref="D15" si="16">VLOOKUP($A15,$B$76:$Q$105,D$74,FALSE)</f>
        <v>214</v>
      </c>
      <c r="E15" s="81">
        <f t="shared" si="1"/>
        <v>2</v>
      </c>
      <c r="F15" s="82">
        <f t="shared" si="1"/>
        <v>3</v>
      </c>
      <c r="G15" s="82">
        <f t="shared" si="1"/>
        <v>17</v>
      </c>
      <c r="H15" s="82">
        <f t="shared" si="1"/>
        <v>29</v>
      </c>
      <c r="I15" s="82">
        <f t="shared" si="1"/>
        <v>49</v>
      </c>
      <c r="J15" s="82">
        <f t="shared" si="1"/>
        <v>24</v>
      </c>
      <c r="K15" s="82">
        <f t="shared" si="1"/>
        <v>19</v>
      </c>
      <c r="L15" s="82">
        <f t="shared" si="1"/>
        <v>34</v>
      </c>
      <c r="M15" s="82">
        <f t="shared" si="1"/>
        <v>34</v>
      </c>
      <c r="O15" s="82">
        <f t="shared" si="1"/>
        <v>3</v>
      </c>
    </row>
    <row r="16" spans="1:15" ht="21" customHeight="1" x14ac:dyDescent="0.15">
      <c r="C16" s="191"/>
      <c r="D16" s="77">
        <f t="shared" ref="D16:M16" si="17">D15/D$5*100</f>
        <v>15.62043795620438</v>
      </c>
      <c r="E16" s="78">
        <f t="shared" si="17"/>
        <v>6.666666666666667</v>
      </c>
      <c r="F16" s="79">
        <f t="shared" si="17"/>
        <v>3.3333333333333335</v>
      </c>
      <c r="G16" s="79">
        <f t="shared" si="17"/>
        <v>10.303030303030303</v>
      </c>
      <c r="H16" s="79">
        <f t="shared" si="17"/>
        <v>13.679245283018867</v>
      </c>
      <c r="I16" s="79">
        <f t="shared" si="17"/>
        <v>18.148148148148149</v>
      </c>
      <c r="J16" s="79">
        <f t="shared" si="17"/>
        <v>19.2</v>
      </c>
      <c r="K16" s="79">
        <f t="shared" si="17"/>
        <v>18.446601941747574</v>
      </c>
      <c r="L16" s="79">
        <f t="shared" si="17"/>
        <v>19.767441860465116</v>
      </c>
      <c r="M16" s="79">
        <f t="shared" si="17"/>
        <v>17.616580310880828</v>
      </c>
      <c r="O16" s="79">
        <f t="shared" ref="O16" si="18">O15/O$5*100</f>
        <v>30</v>
      </c>
    </row>
    <row r="17" spans="1:15" ht="21" customHeight="1" x14ac:dyDescent="0.15">
      <c r="A17" s="67">
        <v>7</v>
      </c>
      <c r="C17" s="186" t="str">
        <f t="shared" ref="C17" si="19">VLOOKUP($A17,$B$76:$Q$105,C$74,FALSE)</f>
        <v>その他</v>
      </c>
      <c r="D17" s="80">
        <f t="shared" ref="D17" si="20">VLOOKUP($A17,$B$76:$Q$105,D$74,FALSE)</f>
        <v>51</v>
      </c>
      <c r="E17" s="81">
        <f t="shared" si="1"/>
        <v>2</v>
      </c>
      <c r="F17" s="82">
        <f t="shared" si="1"/>
        <v>4</v>
      </c>
      <c r="G17" s="82">
        <f t="shared" si="1"/>
        <v>7</v>
      </c>
      <c r="H17" s="82">
        <f t="shared" si="1"/>
        <v>14</v>
      </c>
      <c r="I17" s="82">
        <f t="shared" si="1"/>
        <v>11</v>
      </c>
      <c r="J17" s="82">
        <f t="shared" si="1"/>
        <v>6</v>
      </c>
      <c r="K17" s="82">
        <f t="shared" si="1"/>
        <v>2</v>
      </c>
      <c r="L17" s="82">
        <f t="shared" si="1"/>
        <v>2</v>
      </c>
      <c r="M17" s="82">
        <f t="shared" si="1"/>
        <v>3</v>
      </c>
      <c r="O17" s="82">
        <f t="shared" si="1"/>
        <v>0</v>
      </c>
    </row>
    <row r="18" spans="1:15" ht="21" customHeight="1" x14ac:dyDescent="0.15">
      <c r="C18" s="186"/>
      <c r="D18" s="77">
        <f t="shared" ref="D18:M18" si="21">D17/D$5*100</f>
        <v>3.722627737226277</v>
      </c>
      <c r="E18" s="78">
        <f t="shared" si="21"/>
        <v>6.666666666666667</v>
      </c>
      <c r="F18" s="79">
        <f t="shared" si="21"/>
        <v>4.4444444444444446</v>
      </c>
      <c r="G18" s="79">
        <f t="shared" si="21"/>
        <v>4.2424242424242431</v>
      </c>
      <c r="H18" s="79">
        <f t="shared" si="21"/>
        <v>6.6037735849056602</v>
      </c>
      <c r="I18" s="79">
        <f t="shared" si="21"/>
        <v>4.0740740740740744</v>
      </c>
      <c r="J18" s="79">
        <f t="shared" si="21"/>
        <v>4.8</v>
      </c>
      <c r="K18" s="79">
        <f t="shared" si="21"/>
        <v>1.9417475728155338</v>
      </c>
      <c r="L18" s="79">
        <f t="shared" si="21"/>
        <v>1.1627906976744187</v>
      </c>
      <c r="M18" s="79">
        <f t="shared" si="21"/>
        <v>1.5544041450777202</v>
      </c>
      <c r="O18" s="79">
        <f t="shared" ref="O18" si="22">O17/O$5*100</f>
        <v>0</v>
      </c>
    </row>
    <row r="19" spans="1:15" ht="21" customHeight="1" x14ac:dyDescent="0.15">
      <c r="A19" s="67">
        <v>8</v>
      </c>
      <c r="C19" s="186" t="str">
        <f t="shared" ref="C19" si="23">VLOOKUP($A19,$B$76:$Q$105,C$74,FALSE)</f>
        <v>わからない</v>
      </c>
      <c r="D19" s="80">
        <f t="shared" ref="D19:D21" si="24">VLOOKUP($A19,$B$76:$Q$105,D$74,FALSE)</f>
        <v>437</v>
      </c>
      <c r="E19" s="81">
        <f t="shared" si="1"/>
        <v>11</v>
      </c>
      <c r="F19" s="82">
        <f t="shared" si="1"/>
        <v>34</v>
      </c>
      <c r="G19" s="82">
        <f t="shared" si="1"/>
        <v>61</v>
      </c>
      <c r="H19" s="82">
        <f t="shared" si="1"/>
        <v>65</v>
      </c>
      <c r="I19" s="82">
        <f t="shared" si="1"/>
        <v>69</v>
      </c>
      <c r="J19" s="82">
        <f t="shared" si="1"/>
        <v>38</v>
      </c>
      <c r="K19" s="82">
        <f t="shared" si="1"/>
        <v>30</v>
      </c>
      <c r="L19" s="82">
        <f t="shared" si="1"/>
        <v>60</v>
      </c>
      <c r="M19" s="82">
        <f t="shared" si="1"/>
        <v>68</v>
      </c>
      <c r="O19" s="82">
        <f t="shared" si="1"/>
        <v>1</v>
      </c>
    </row>
    <row r="20" spans="1:15" ht="21" customHeight="1" x14ac:dyDescent="0.15">
      <c r="C20" s="186"/>
      <c r="D20" s="77">
        <f t="shared" ref="D20:M20" si="25">D19/D$5*100</f>
        <v>31.897810218978101</v>
      </c>
      <c r="E20" s="78">
        <f t="shared" si="25"/>
        <v>36.666666666666664</v>
      </c>
      <c r="F20" s="79">
        <f t="shared" si="25"/>
        <v>37.777777777777779</v>
      </c>
      <c r="G20" s="79">
        <f t="shared" si="25"/>
        <v>36.969696969696969</v>
      </c>
      <c r="H20" s="79">
        <f t="shared" si="25"/>
        <v>30.660377358490564</v>
      </c>
      <c r="I20" s="79">
        <f t="shared" si="25"/>
        <v>25.555555555555554</v>
      </c>
      <c r="J20" s="79">
        <f t="shared" si="25"/>
        <v>30.4</v>
      </c>
      <c r="K20" s="79">
        <f t="shared" si="25"/>
        <v>29.126213592233007</v>
      </c>
      <c r="L20" s="79">
        <f t="shared" si="25"/>
        <v>34.883720930232556</v>
      </c>
      <c r="M20" s="79">
        <f t="shared" si="25"/>
        <v>35.233160621761655</v>
      </c>
      <c r="O20" s="79">
        <f t="shared" ref="O20:O22" si="26">O19/O$5*100</f>
        <v>10</v>
      </c>
    </row>
    <row r="21" spans="1:15" ht="21" customHeight="1" x14ac:dyDescent="0.15">
      <c r="A21" s="67">
        <v>9</v>
      </c>
      <c r="C21" s="186" t="s">
        <v>129</v>
      </c>
      <c r="D21" s="80">
        <f t="shared" si="24"/>
        <v>55</v>
      </c>
      <c r="E21" s="81">
        <f t="shared" si="1"/>
        <v>2</v>
      </c>
      <c r="F21" s="82">
        <f t="shared" si="1"/>
        <v>3</v>
      </c>
      <c r="G21" s="82">
        <f t="shared" si="1"/>
        <v>3</v>
      </c>
      <c r="H21" s="82">
        <f t="shared" si="1"/>
        <v>1</v>
      </c>
      <c r="I21" s="82">
        <f t="shared" si="1"/>
        <v>4</v>
      </c>
      <c r="J21" s="82">
        <f t="shared" si="1"/>
        <v>4</v>
      </c>
      <c r="K21" s="82">
        <f t="shared" si="1"/>
        <v>6</v>
      </c>
      <c r="L21" s="82">
        <f t="shared" si="1"/>
        <v>12</v>
      </c>
      <c r="M21" s="82">
        <f t="shared" si="1"/>
        <v>19</v>
      </c>
      <c r="O21" s="82">
        <f t="shared" si="1"/>
        <v>1</v>
      </c>
    </row>
    <row r="22" spans="1:15" ht="21" customHeight="1" x14ac:dyDescent="0.15">
      <c r="C22" s="186"/>
      <c r="D22" s="77">
        <f t="shared" ref="D22:M22" si="27">D21/D$5*100</f>
        <v>4.0145985401459852</v>
      </c>
      <c r="E22" s="78">
        <f t="shared" si="27"/>
        <v>6.666666666666667</v>
      </c>
      <c r="F22" s="79">
        <f t="shared" si="27"/>
        <v>3.3333333333333335</v>
      </c>
      <c r="G22" s="79">
        <f t="shared" si="27"/>
        <v>1.8181818181818181</v>
      </c>
      <c r="H22" s="79">
        <f t="shared" si="27"/>
        <v>0.47169811320754718</v>
      </c>
      <c r="I22" s="79">
        <f t="shared" si="27"/>
        <v>1.4814814814814816</v>
      </c>
      <c r="J22" s="79">
        <f t="shared" si="27"/>
        <v>3.2</v>
      </c>
      <c r="K22" s="79">
        <f t="shared" si="27"/>
        <v>5.825242718446602</v>
      </c>
      <c r="L22" s="79">
        <f t="shared" si="27"/>
        <v>6.9767441860465116</v>
      </c>
      <c r="M22" s="79">
        <f t="shared" si="27"/>
        <v>9.8445595854922274</v>
      </c>
      <c r="O22" s="79">
        <f t="shared" si="26"/>
        <v>10</v>
      </c>
    </row>
    <row r="23" spans="1:15" s="102" customFormat="1" ht="19.5" customHeight="1" thickBot="1" x14ac:dyDescent="0.2">
      <c r="C23" s="100"/>
      <c r="D23" s="100"/>
      <c r="E23" s="100"/>
      <c r="F23" s="94"/>
      <c r="G23" s="101"/>
      <c r="H23" s="93"/>
      <c r="I23" s="93"/>
      <c r="J23" s="93"/>
      <c r="K23" s="93"/>
      <c r="L23" s="93"/>
      <c r="M23" s="93" t="s">
        <v>22</v>
      </c>
    </row>
    <row r="24" spans="1:15" s="102" customFormat="1" ht="19.5" customHeight="1" thickBot="1" x14ac:dyDescent="0.2">
      <c r="C24" s="100"/>
      <c r="D24" s="100"/>
      <c r="E24" s="100"/>
      <c r="F24" s="94"/>
      <c r="G24" s="94" t="s">
        <v>23</v>
      </c>
      <c r="H24" s="103"/>
      <c r="I24" s="94"/>
      <c r="J24" s="94"/>
      <c r="K24" s="94"/>
      <c r="L24" s="94" t="s">
        <v>24</v>
      </c>
      <c r="M24" s="104"/>
    </row>
    <row r="70" spans="2:21" s="138" customFormat="1" ht="14.25" x14ac:dyDescent="0.15">
      <c r="C70" s="138" t="s">
        <v>213</v>
      </c>
      <c r="D70" s="176">
        <f>MAX(D7,D9,D11,D13,D15)</f>
        <v>523</v>
      </c>
      <c r="E70" s="176">
        <f t="shared" ref="E70:M71" si="28">MAX(E7,E9,E11,E13,E15)</f>
        <v>12</v>
      </c>
      <c r="F70" s="176">
        <f t="shared" si="28"/>
        <v>30</v>
      </c>
      <c r="G70" s="176">
        <f t="shared" si="28"/>
        <v>62</v>
      </c>
      <c r="H70" s="176">
        <f t="shared" si="28"/>
        <v>84</v>
      </c>
      <c r="I70" s="176">
        <f t="shared" si="28"/>
        <v>122</v>
      </c>
      <c r="J70" s="176">
        <f t="shared" si="28"/>
        <v>49</v>
      </c>
      <c r="K70" s="176">
        <f t="shared" si="28"/>
        <v>45</v>
      </c>
      <c r="L70" s="176">
        <f t="shared" si="28"/>
        <v>62</v>
      </c>
      <c r="M70" s="176">
        <f t="shared" si="28"/>
        <v>65</v>
      </c>
      <c r="N70" s="176">
        <v>1</v>
      </c>
      <c r="O70" s="176">
        <f t="shared" ref="O70:O71" si="29">MAX(O7,O9,O11,O13,O15)</f>
        <v>5</v>
      </c>
      <c r="P70" s="176">
        <f t="shared" ref="P70:U70" si="30">MAX(P7,P9,P11,P13,P15,P17,P19,P21,P23,P25,P27,P29,P31,P33,P35,P37,P39,P41,P43,P45,P47,P49,P51,P53,P55,P57)</f>
        <v>0</v>
      </c>
      <c r="Q70" s="176">
        <f t="shared" si="30"/>
        <v>0</v>
      </c>
      <c r="R70" s="176">
        <f t="shared" si="30"/>
        <v>0</v>
      </c>
      <c r="S70" s="176">
        <f t="shared" si="30"/>
        <v>0</v>
      </c>
      <c r="T70" s="176">
        <f t="shared" si="30"/>
        <v>0</v>
      </c>
      <c r="U70" s="176">
        <f t="shared" si="30"/>
        <v>0</v>
      </c>
    </row>
    <row r="71" spans="2:21" s="138" customFormat="1" ht="14.25" x14ac:dyDescent="0.15">
      <c r="C71" s="138" t="s">
        <v>214</v>
      </c>
      <c r="D71" s="176">
        <f>MAX(D8,D10,D12,D14,D16)</f>
        <v>38.175182481751825</v>
      </c>
      <c r="E71" s="176">
        <f t="shared" si="28"/>
        <v>40</v>
      </c>
      <c r="F71" s="176">
        <f t="shared" si="28"/>
        <v>33.333333333333329</v>
      </c>
      <c r="G71" s="176">
        <f t="shared" si="28"/>
        <v>37.575757575757571</v>
      </c>
      <c r="H71" s="176">
        <f t="shared" si="28"/>
        <v>39.622641509433961</v>
      </c>
      <c r="I71" s="176">
        <f t="shared" si="28"/>
        <v>45.185185185185183</v>
      </c>
      <c r="J71" s="176">
        <f t="shared" si="28"/>
        <v>39.200000000000003</v>
      </c>
      <c r="K71" s="176">
        <f t="shared" si="28"/>
        <v>43.689320388349515</v>
      </c>
      <c r="L71" s="176">
        <f t="shared" si="28"/>
        <v>36.046511627906973</v>
      </c>
      <c r="M71" s="176">
        <f t="shared" si="28"/>
        <v>33.678756476683937</v>
      </c>
      <c r="N71" s="176">
        <v>1</v>
      </c>
      <c r="O71" s="176">
        <f t="shared" si="29"/>
        <v>50</v>
      </c>
      <c r="P71" s="176">
        <f t="shared" ref="P71:U71" si="31">MAX(P31,P33,P35,P37,P39,P41,P43,P45,P47,P49,P51,P53,P55,P57)</f>
        <v>0</v>
      </c>
      <c r="Q71" s="176">
        <f t="shared" si="31"/>
        <v>0</v>
      </c>
      <c r="R71" s="176">
        <f t="shared" si="31"/>
        <v>0</v>
      </c>
      <c r="S71" s="176">
        <f t="shared" si="31"/>
        <v>0</v>
      </c>
      <c r="T71" s="176">
        <f t="shared" si="31"/>
        <v>0</v>
      </c>
      <c r="U71" s="176">
        <f t="shared" si="31"/>
        <v>0</v>
      </c>
    </row>
    <row r="72" spans="2:21" s="138" customFormat="1" ht="14.25" x14ac:dyDescent="0.15">
      <c r="C72" s="138" t="s">
        <v>215</v>
      </c>
      <c r="D72" s="176">
        <f>LARGE(_xlfn.VSTACK(D7,D9,D11,D13,D15),2)</f>
        <v>491</v>
      </c>
      <c r="E72" s="176">
        <f t="shared" ref="E72:M73" si="32">LARGE(_xlfn.VSTACK(E7,E9,E11,E13,E15),2)</f>
        <v>8</v>
      </c>
      <c r="F72" s="176">
        <f t="shared" si="32"/>
        <v>23</v>
      </c>
      <c r="G72" s="176">
        <f t="shared" si="32"/>
        <v>56</v>
      </c>
      <c r="H72" s="176">
        <f t="shared" si="32"/>
        <v>73</v>
      </c>
      <c r="I72" s="176">
        <f t="shared" si="32"/>
        <v>117</v>
      </c>
      <c r="J72" s="176">
        <f t="shared" si="32"/>
        <v>48</v>
      </c>
      <c r="K72" s="176">
        <f t="shared" si="32"/>
        <v>31</v>
      </c>
      <c r="L72" s="176">
        <f t="shared" si="32"/>
        <v>53</v>
      </c>
      <c r="M72" s="176">
        <f t="shared" si="32"/>
        <v>64</v>
      </c>
      <c r="N72" s="176">
        <v>1</v>
      </c>
      <c r="O72" s="176">
        <f t="shared" ref="O72:O73" si="33">LARGE(_xlfn.VSTACK(O7,O9,O11,O13,O15),2)</f>
        <v>5</v>
      </c>
      <c r="P72" s="176" t="e">
        <f t="shared" ref="P72:U73" si="34">LARGE(_xlfn.VSTACK(P30,P32,P34,P36,P38,P40,P42,P44,P46,P48,P50,P52,P54,P56),2)</f>
        <v>#NUM!</v>
      </c>
      <c r="Q72" s="176" t="e">
        <f t="shared" si="34"/>
        <v>#NUM!</v>
      </c>
      <c r="R72" s="176" t="e">
        <f t="shared" si="34"/>
        <v>#NUM!</v>
      </c>
      <c r="S72" s="176" t="e">
        <f t="shared" si="34"/>
        <v>#NUM!</v>
      </c>
      <c r="T72" s="176" t="e">
        <f t="shared" si="34"/>
        <v>#NUM!</v>
      </c>
      <c r="U72" s="176" t="e">
        <f t="shared" si="34"/>
        <v>#NUM!</v>
      </c>
    </row>
    <row r="73" spans="2:21" s="138" customFormat="1" ht="14.25" x14ac:dyDescent="0.15">
      <c r="C73" s="138" t="s">
        <v>214</v>
      </c>
      <c r="D73" s="176">
        <f>LARGE(_xlfn.VSTACK(D8,D10,D12,D14,D16),2)</f>
        <v>35.839416058394157</v>
      </c>
      <c r="E73" s="176">
        <f t="shared" si="32"/>
        <v>26.666666666666668</v>
      </c>
      <c r="F73" s="176">
        <f t="shared" si="32"/>
        <v>25.555555555555554</v>
      </c>
      <c r="G73" s="176">
        <f t="shared" si="32"/>
        <v>33.939393939393945</v>
      </c>
      <c r="H73" s="176">
        <f t="shared" si="32"/>
        <v>34.433962264150942</v>
      </c>
      <c r="I73" s="176">
        <f t="shared" si="32"/>
        <v>43.333333333333336</v>
      </c>
      <c r="J73" s="176">
        <f t="shared" si="32"/>
        <v>38.4</v>
      </c>
      <c r="K73" s="176">
        <f t="shared" si="32"/>
        <v>30.097087378640776</v>
      </c>
      <c r="L73" s="176">
        <f t="shared" si="32"/>
        <v>30.813953488372093</v>
      </c>
      <c r="M73" s="176">
        <f t="shared" si="32"/>
        <v>33.160621761658035</v>
      </c>
      <c r="N73" s="176">
        <v>1</v>
      </c>
      <c r="O73" s="176">
        <f t="shared" si="33"/>
        <v>50</v>
      </c>
      <c r="P73" s="176" t="e">
        <f t="shared" si="34"/>
        <v>#NUM!</v>
      </c>
      <c r="Q73" s="176" t="e">
        <f t="shared" si="34"/>
        <v>#NUM!</v>
      </c>
      <c r="R73" s="176" t="e">
        <f t="shared" si="34"/>
        <v>#NUM!</v>
      </c>
      <c r="S73" s="176" t="e">
        <f t="shared" si="34"/>
        <v>#NUM!</v>
      </c>
      <c r="T73" s="176" t="e">
        <f t="shared" si="34"/>
        <v>#NUM!</v>
      </c>
      <c r="U73" s="176" t="e">
        <f t="shared" si="34"/>
        <v>#NUM!</v>
      </c>
    </row>
    <row r="74" spans="2:21" s="138" customFormat="1" ht="14.25" x14ac:dyDescent="0.15">
      <c r="C74" s="138">
        <v>2</v>
      </c>
      <c r="D74" s="138">
        <v>3</v>
      </c>
      <c r="E74" s="138">
        <v>4</v>
      </c>
      <c r="F74" s="138">
        <v>5</v>
      </c>
      <c r="G74" s="138">
        <v>6</v>
      </c>
      <c r="H74" s="138">
        <v>7</v>
      </c>
      <c r="I74" s="138">
        <v>8</v>
      </c>
      <c r="J74" s="138">
        <v>9</v>
      </c>
      <c r="K74" s="138">
        <v>10</v>
      </c>
      <c r="L74" s="138">
        <v>11</v>
      </c>
      <c r="M74" s="138">
        <v>12</v>
      </c>
      <c r="N74" s="176">
        <v>1</v>
      </c>
      <c r="O74" s="138">
        <v>14</v>
      </c>
      <c r="P74" s="138">
        <v>15</v>
      </c>
      <c r="Q74" s="138">
        <v>16</v>
      </c>
      <c r="R74" s="138">
        <v>17</v>
      </c>
      <c r="S74" s="138">
        <v>18</v>
      </c>
    </row>
    <row r="75" spans="2:21" s="177" customFormat="1" ht="14.25" x14ac:dyDescent="0.15">
      <c r="D75" s="177" t="s">
        <v>216</v>
      </c>
      <c r="E75" s="177" t="s">
        <v>8</v>
      </c>
      <c r="F75" s="177" t="s">
        <v>9</v>
      </c>
      <c r="G75" s="177" t="s">
        <v>10</v>
      </c>
      <c r="H75" s="177" t="s">
        <v>11</v>
      </c>
      <c r="I75" s="177" t="s">
        <v>12</v>
      </c>
      <c r="J75" s="177" t="s">
        <v>13</v>
      </c>
      <c r="K75" s="177" t="s">
        <v>14</v>
      </c>
      <c r="L75" s="177" t="s">
        <v>15</v>
      </c>
      <c r="M75" s="177" t="s">
        <v>16</v>
      </c>
      <c r="O75" s="177" t="s">
        <v>217</v>
      </c>
    </row>
    <row r="76" spans="2:21" ht="19.5" customHeight="1" x14ac:dyDescent="0.15">
      <c r="B76" s="67">
        <v>1</v>
      </c>
      <c r="C76" s="67" t="s">
        <v>218</v>
      </c>
      <c r="D76" s="67">
        <v>1370</v>
      </c>
      <c r="E76" s="67">
        <v>30</v>
      </c>
      <c r="F76" s="67">
        <v>90</v>
      </c>
      <c r="G76" s="67">
        <v>165</v>
      </c>
      <c r="H76" s="67">
        <v>212</v>
      </c>
      <c r="I76" s="67">
        <v>270</v>
      </c>
      <c r="J76" s="67">
        <v>125</v>
      </c>
      <c r="K76" s="67">
        <v>103</v>
      </c>
      <c r="L76" s="67">
        <v>172</v>
      </c>
      <c r="M76" s="67">
        <v>193</v>
      </c>
      <c r="O76" s="67">
        <v>10</v>
      </c>
    </row>
    <row r="77" spans="2:21" ht="19.5" customHeight="1" x14ac:dyDescent="0.15">
      <c r="B77" s="67">
        <v>2</v>
      </c>
      <c r="C77" s="67" t="s">
        <v>170</v>
      </c>
      <c r="D77" s="67">
        <v>491</v>
      </c>
      <c r="E77" s="67">
        <v>8</v>
      </c>
      <c r="F77" s="67">
        <v>30</v>
      </c>
      <c r="G77" s="67">
        <v>62</v>
      </c>
      <c r="H77" s="67">
        <v>73</v>
      </c>
      <c r="I77" s="67">
        <v>117</v>
      </c>
      <c r="J77" s="67">
        <v>48</v>
      </c>
      <c r="K77" s="67">
        <v>31</v>
      </c>
      <c r="L77" s="67">
        <v>53</v>
      </c>
      <c r="M77" s="67">
        <v>64</v>
      </c>
      <c r="O77" s="67">
        <v>5</v>
      </c>
    </row>
    <row r="78" spans="2:21" ht="19.5" customHeight="1" x14ac:dyDescent="0.15">
      <c r="B78" s="67">
        <v>3</v>
      </c>
      <c r="C78" s="67" t="s">
        <v>171</v>
      </c>
      <c r="D78" s="67">
        <v>523</v>
      </c>
      <c r="E78" s="67">
        <v>12</v>
      </c>
      <c r="F78" s="67">
        <v>23</v>
      </c>
      <c r="G78" s="67">
        <v>56</v>
      </c>
      <c r="H78" s="67">
        <v>84</v>
      </c>
      <c r="I78" s="67">
        <v>122</v>
      </c>
      <c r="J78" s="67">
        <v>49</v>
      </c>
      <c r="K78" s="67">
        <v>45</v>
      </c>
      <c r="L78" s="67">
        <v>62</v>
      </c>
      <c r="M78" s="67">
        <v>65</v>
      </c>
      <c r="O78" s="67">
        <v>5</v>
      </c>
    </row>
    <row r="79" spans="2:21" ht="19.5" customHeight="1" x14ac:dyDescent="0.15">
      <c r="B79" s="67">
        <v>4</v>
      </c>
      <c r="C79" s="67" t="s">
        <v>172</v>
      </c>
      <c r="D79" s="67">
        <v>261</v>
      </c>
      <c r="E79" s="67">
        <v>5</v>
      </c>
      <c r="F79" s="67">
        <v>9</v>
      </c>
      <c r="G79" s="67">
        <v>31</v>
      </c>
      <c r="H79" s="67">
        <v>33</v>
      </c>
      <c r="I79" s="67">
        <v>60</v>
      </c>
      <c r="J79" s="67">
        <v>27</v>
      </c>
      <c r="K79" s="67">
        <v>25</v>
      </c>
      <c r="L79" s="67">
        <v>30</v>
      </c>
      <c r="M79" s="67">
        <v>38</v>
      </c>
      <c r="O79" s="67">
        <v>3</v>
      </c>
    </row>
    <row r="80" spans="2:21" ht="19.5" customHeight="1" x14ac:dyDescent="0.15">
      <c r="B80" s="67">
        <v>5</v>
      </c>
      <c r="C80" s="67" t="s">
        <v>173</v>
      </c>
      <c r="D80" s="67">
        <v>225</v>
      </c>
      <c r="E80" s="67">
        <v>4</v>
      </c>
      <c r="F80" s="67">
        <v>19</v>
      </c>
      <c r="G80" s="67">
        <v>32</v>
      </c>
      <c r="H80" s="67">
        <v>37</v>
      </c>
      <c r="I80" s="67">
        <v>43</v>
      </c>
      <c r="J80" s="67">
        <v>15</v>
      </c>
      <c r="K80" s="67">
        <v>21</v>
      </c>
      <c r="L80" s="67">
        <v>22</v>
      </c>
      <c r="M80" s="67">
        <v>30</v>
      </c>
      <c r="O80" s="67">
        <v>2</v>
      </c>
    </row>
    <row r="81" spans="2:15" ht="19.5" customHeight="1" x14ac:dyDescent="0.15">
      <c r="B81" s="67">
        <v>6</v>
      </c>
      <c r="C81" s="67" t="s">
        <v>174</v>
      </c>
      <c r="D81" s="67">
        <v>214</v>
      </c>
      <c r="E81" s="67">
        <v>2</v>
      </c>
      <c r="F81" s="67">
        <v>3</v>
      </c>
      <c r="G81" s="67">
        <v>17</v>
      </c>
      <c r="H81" s="67">
        <v>29</v>
      </c>
      <c r="I81" s="67">
        <v>49</v>
      </c>
      <c r="J81" s="67">
        <v>24</v>
      </c>
      <c r="K81" s="67">
        <v>19</v>
      </c>
      <c r="L81" s="67">
        <v>34</v>
      </c>
      <c r="M81" s="67">
        <v>34</v>
      </c>
      <c r="O81" s="67">
        <v>3</v>
      </c>
    </row>
    <row r="82" spans="2:15" ht="19.5" customHeight="1" x14ac:dyDescent="0.15">
      <c r="B82" s="67">
        <v>7</v>
      </c>
      <c r="C82" s="67" t="s">
        <v>25</v>
      </c>
      <c r="D82" s="67">
        <v>51</v>
      </c>
      <c r="E82" s="67">
        <v>2</v>
      </c>
      <c r="F82" s="67">
        <v>4</v>
      </c>
      <c r="G82" s="67">
        <v>7</v>
      </c>
      <c r="H82" s="67">
        <v>14</v>
      </c>
      <c r="I82" s="67">
        <v>11</v>
      </c>
      <c r="J82" s="67">
        <v>6</v>
      </c>
      <c r="K82" s="67">
        <v>2</v>
      </c>
      <c r="L82" s="67">
        <v>2</v>
      </c>
      <c r="M82" s="67">
        <v>3</v>
      </c>
      <c r="O82" s="67">
        <v>0</v>
      </c>
    </row>
    <row r="83" spans="2:15" ht="19.5" customHeight="1" x14ac:dyDescent="0.15">
      <c r="B83" s="67">
        <v>8</v>
      </c>
      <c r="C83" s="67" t="s">
        <v>39</v>
      </c>
      <c r="D83" s="67">
        <v>437</v>
      </c>
      <c r="E83" s="67">
        <v>11</v>
      </c>
      <c r="F83" s="67">
        <v>34</v>
      </c>
      <c r="G83" s="67">
        <v>61</v>
      </c>
      <c r="H83" s="67">
        <v>65</v>
      </c>
      <c r="I83" s="67">
        <v>69</v>
      </c>
      <c r="J83" s="67">
        <v>38</v>
      </c>
      <c r="K83" s="67">
        <v>30</v>
      </c>
      <c r="L83" s="67">
        <v>60</v>
      </c>
      <c r="M83" s="67">
        <v>68</v>
      </c>
      <c r="O83" s="67">
        <v>1</v>
      </c>
    </row>
    <row r="84" spans="2:15" ht="19.5" customHeight="1" x14ac:dyDescent="0.15">
      <c r="B84" s="67">
        <v>9</v>
      </c>
      <c r="C84" s="67" t="s">
        <v>217</v>
      </c>
      <c r="D84" s="67">
        <v>55</v>
      </c>
      <c r="E84" s="67">
        <v>2</v>
      </c>
      <c r="F84" s="67">
        <v>3</v>
      </c>
      <c r="G84" s="67">
        <v>3</v>
      </c>
      <c r="H84" s="67">
        <v>1</v>
      </c>
      <c r="I84" s="67">
        <v>4</v>
      </c>
      <c r="J84" s="67">
        <v>4</v>
      </c>
      <c r="K84" s="67">
        <v>6</v>
      </c>
      <c r="L84" s="67">
        <v>12</v>
      </c>
      <c r="M84" s="67">
        <v>19</v>
      </c>
      <c r="O84" s="67">
        <v>1</v>
      </c>
    </row>
  </sheetData>
  <mergeCells count="9">
    <mergeCell ref="C17:C18"/>
    <mergeCell ref="C19:C20"/>
    <mergeCell ref="C21:C22"/>
    <mergeCell ref="C5:C6"/>
    <mergeCell ref="C7:C8"/>
    <mergeCell ref="C9:C10"/>
    <mergeCell ref="C11:C12"/>
    <mergeCell ref="C13:C14"/>
    <mergeCell ref="C15:C16"/>
  </mergeCells>
  <phoneticPr fontId="8"/>
  <conditionalFormatting sqref="D7:O16">
    <cfRule type="cellIs" dxfId="15" priority="1" operator="equal">
      <formula>D$70</formula>
    </cfRule>
    <cfRule type="cellIs" dxfId="14" priority="2" operator="equal">
      <formula>D$71</formula>
    </cfRule>
    <cfRule type="cellIs" dxfId="13" priority="3" operator="equal">
      <formula>D$73</formula>
    </cfRule>
    <cfRule type="cellIs" dxfId="12" priority="4" operator="equal">
      <formula>D$72</formula>
    </cfRule>
  </conditionalFormatting>
  <pageMargins left="0.7" right="0.7" top="0.75" bottom="0.75" header="0.3" footer="0.3"/>
  <ignoredErrors>
    <ignoredError sqref="D8:M22" formula="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C1:P9"/>
  <sheetViews>
    <sheetView zoomScaleNormal="100" zoomScaleSheetLayoutView="100" workbookViewId="0">
      <selection activeCell="Q13" sqref="Q13"/>
    </sheetView>
  </sheetViews>
  <sheetFormatPr defaultColWidth="8.75" defaultRowHeight="19.899999999999999" customHeight="1" x14ac:dyDescent="0.15"/>
  <cols>
    <col min="1" max="2" width="1.75" style="2" customWidth="1"/>
    <col min="3" max="10" width="9.75" style="2" customWidth="1"/>
    <col min="11" max="12" width="1.75" style="2" customWidth="1"/>
    <col min="13" max="13" width="11.5" style="2" bestFit="1" customWidth="1"/>
    <col min="14" max="14" width="20.75" style="2" customWidth="1"/>
    <col min="15" max="16384" width="8.75" style="2"/>
  </cols>
  <sheetData>
    <row r="1" spans="3:16" ht="19.899999999999999" customHeight="1" x14ac:dyDescent="0.15">
      <c r="C1" s="1"/>
    </row>
    <row r="3" spans="3:16" ht="19.899999999999999" customHeight="1" x14ac:dyDescent="0.15">
      <c r="M3" s="2" t="s">
        <v>175</v>
      </c>
    </row>
    <row r="4" spans="3:16" ht="19.899999999999999" customHeight="1" x14ac:dyDescent="0.15">
      <c r="M4" s="3" t="s">
        <v>40</v>
      </c>
      <c r="N4" s="4" t="s">
        <v>103</v>
      </c>
      <c r="O4" s="5">
        <v>34</v>
      </c>
      <c r="P4" s="6">
        <f>O4/O$9*100</f>
        <v>2.4817518248175183</v>
      </c>
    </row>
    <row r="5" spans="3:16" ht="19.899999999999999" customHeight="1" x14ac:dyDescent="0.15">
      <c r="M5" s="3" t="s">
        <v>0</v>
      </c>
      <c r="N5" s="31" t="s">
        <v>104</v>
      </c>
      <c r="O5" s="5">
        <v>752</v>
      </c>
      <c r="P5" s="6">
        <f t="shared" ref="P5:P9" si="0">O5/O$9*100</f>
        <v>54.890510948905117</v>
      </c>
    </row>
    <row r="6" spans="3:16" ht="19.899999999999999" customHeight="1" x14ac:dyDescent="0.15">
      <c r="M6" s="3" t="s">
        <v>1</v>
      </c>
      <c r="N6" s="4" t="s">
        <v>61</v>
      </c>
      <c r="O6" s="5">
        <v>304</v>
      </c>
      <c r="P6" s="6">
        <f t="shared" si="0"/>
        <v>22.189781021897812</v>
      </c>
    </row>
    <row r="7" spans="3:16" ht="19.899999999999999" customHeight="1" x14ac:dyDescent="0.15">
      <c r="M7" s="3" t="s">
        <v>2</v>
      </c>
      <c r="N7" s="4" t="s">
        <v>60</v>
      </c>
      <c r="O7" s="5">
        <v>241</v>
      </c>
      <c r="P7" s="6">
        <f t="shared" si="0"/>
        <v>17.591240875912408</v>
      </c>
    </row>
    <row r="8" spans="3:16" ht="19.899999999999999" customHeight="1" x14ac:dyDescent="0.15">
      <c r="M8" s="3" t="s">
        <v>3</v>
      </c>
      <c r="N8" s="4" t="s">
        <v>21</v>
      </c>
      <c r="O8" s="5">
        <v>39</v>
      </c>
      <c r="P8" s="6">
        <f t="shared" si="0"/>
        <v>2.8467153284671531</v>
      </c>
    </row>
    <row r="9" spans="3:16" ht="19.899999999999999" customHeight="1" x14ac:dyDescent="0.15">
      <c r="M9" s="7"/>
      <c r="N9" s="8" t="s">
        <v>4</v>
      </c>
      <c r="O9" s="5">
        <v>1370</v>
      </c>
      <c r="P9" s="6">
        <f t="shared" si="0"/>
        <v>100</v>
      </c>
    </row>
  </sheetData>
  <phoneticPr fontId="8"/>
  <pageMargins left="0" right="0" top="0.39370078740157483" bottom="0"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A15"/>
  <sheetViews>
    <sheetView zoomScaleNormal="100" zoomScaleSheetLayoutView="100" workbookViewId="0">
      <selection activeCell="Y15" sqref="Y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9"/>
      <c r="C1" s="1"/>
    </row>
    <row r="2" spans="1:27" ht="19.899999999999999" customHeight="1" x14ac:dyDescent="0.15">
      <c r="Q2" s="2" t="s">
        <v>175</v>
      </c>
    </row>
    <row r="4" spans="1:27" ht="19.899999999999999" customHeight="1" x14ac:dyDescent="0.15">
      <c r="Q4" s="10"/>
      <c r="R4" s="11"/>
      <c r="S4" s="12" t="s">
        <v>5</v>
      </c>
      <c r="T4" s="13">
        <v>1</v>
      </c>
      <c r="U4" s="13">
        <v>1</v>
      </c>
      <c r="V4" s="13">
        <v>1</v>
      </c>
      <c r="W4" s="13">
        <v>1</v>
      </c>
      <c r="X4" s="13">
        <v>1</v>
      </c>
    </row>
    <row r="5" spans="1:27" ht="19.899999999999999" customHeight="1" x14ac:dyDescent="0.15">
      <c r="Q5" s="10" t="s">
        <v>6</v>
      </c>
      <c r="R5" s="11" t="s">
        <v>4</v>
      </c>
      <c r="S5" s="10" t="s">
        <v>7</v>
      </c>
      <c r="T5" s="14" t="s">
        <v>63</v>
      </c>
      <c r="U5" s="14" t="s">
        <v>62</v>
      </c>
      <c r="V5" s="14" t="s">
        <v>61</v>
      </c>
      <c r="W5" s="14" t="s">
        <v>60</v>
      </c>
      <c r="X5" s="14" t="s">
        <v>21</v>
      </c>
      <c r="Y5" s="2" t="s">
        <v>191</v>
      </c>
    </row>
    <row r="6" spans="1:27" ht="19.899999999999999" customHeight="1" x14ac:dyDescent="0.15">
      <c r="Q6" s="15" t="s">
        <v>8</v>
      </c>
      <c r="R6" s="15">
        <v>30</v>
      </c>
      <c r="S6" s="16" t="str">
        <f t="shared" ref="S6:S15" si="0">Q6&amp;"(n="&amp;R6&amp;")"</f>
        <v>16～19歳(n=30)</v>
      </c>
      <c r="T6" s="17">
        <v>6.666666666666667</v>
      </c>
      <c r="U6" s="17">
        <v>46.666666666666664</v>
      </c>
      <c r="V6" s="17">
        <v>10</v>
      </c>
      <c r="W6" s="17">
        <v>36.666666666666664</v>
      </c>
      <c r="X6" s="17">
        <v>0</v>
      </c>
      <c r="Y6" s="18">
        <f>T6+U6</f>
        <v>53.333333333333329</v>
      </c>
      <c r="Z6" s="18"/>
      <c r="AA6" s="18"/>
    </row>
    <row r="7" spans="1:27" ht="19.899999999999999" customHeight="1" x14ac:dyDescent="0.15">
      <c r="Q7" s="15" t="s">
        <v>9</v>
      </c>
      <c r="R7" s="15">
        <v>90</v>
      </c>
      <c r="S7" s="16" t="str">
        <f t="shared" si="0"/>
        <v>20～29歳(n=90)</v>
      </c>
      <c r="T7" s="17">
        <v>6.666666666666667</v>
      </c>
      <c r="U7" s="17">
        <v>52.222222222222229</v>
      </c>
      <c r="V7" s="17">
        <v>12.222222222222221</v>
      </c>
      <c r="W7" s="17">
        <v>27.777777777777779</v>
      </c>
      <c r="X7" s="17">
        <v>1.1111111111111112</v>
      </c>
      <c r="Y7" s="18">
        <f t="shared" ref="Y7:Y14" si="1">T7+U7</f>
        <v>58.888888888888893</v>
      </c>
      <c r="Z7" s="18"/>
      <c r="AA7" s="18"/>
    </row>
    <row r="8" spans="1:27" ht="19.899999999999999" customHeight="1" x14ac:dyDescent="0.15">
      <c r="Q8" s="15" t="s">
        <v>10</v>
      </c>
      <c r="R8" s="15">
        <v>165</v>
      </c>
      <c r="S8" s="16" t="str">
        <f t="shared" si="0"/>
        <v>30～39歳(n=165)</v>
      </c>
      <c r="T8" s="17">
        <v>5.4545454545454541</v>
      </c>
      <c r="U8" s="17">
        <v>52.121212121212125</v>
      </c>
      <c r="V8" s="17">
        <v>18.787878787878785</v>
      </c>
      <c r="W8" s="17">
        <v>23.030303030303031</v>
      </c>
      <c r="X8" s="17">
        <v>0.60606060606060608</v>
      </c>
      <c r="Y8" s="18">
        <f t="shared" si="1"/>
        <v>57.575757575757578</v>
      </c>
      <c r="Z8" s="18"/>
      <c r="AA8" s="18"/>
    </row>
    <row r="9" spans="1:27" ht="19.899999999999999" customHeight="1" x14ac:dyDescent="0.15">
      <c r="Q9" s="15" t="s">
        <v>11</v>
      </c>
      <c r="R9" s="15">
        <v>212</v>
      </c>
      <c r="S9" s="16" t="str">
        <f t="shared" si="0"/>
        <v>40～49歳(n=212)</v>
      </c>
      <c r="T9" s="17">
        <v>2.8301886792452833</v>
      </c>
      <c r="U9" s="17">
        <v>58.018867924528308</v>
      </c>
      <c r="V9" s="17">
        <v>22.169811320754718</v>
      </c>
      <c r="W9" s="17">
        <v>16.509433962264151</v>
      </c>
      <c r="X9" s="17">
        <v>0.47169811320754718</v>
      </c>
      <c r="Y9" s="18">
        <f t="shared" si="1"/>
        <v>60.84905660377359</v>
      </c>
      <c r="Z9" s="18"/>
      <c r="AA9" s="18"/>
    </row>
    <row r="10" spans="1:27" ht="19.899999999999999" customHeight="1" x14ac:dyDescent="0.15">
      <c r="Q10" s="15" t="s">
        <v>12</v>
      </c>
      <c r="R10" s="15">
        <v>270</v>
      </c>
      <c r="S10" s="16" t="str">
        <f t="shared" si="0"/>
        <v>50～59歳(n=270)</v>
      </c>
      <c r="T10" s="17">
        <v>2.2222222222222223</v>
      </c>
      <c r="U10" s="17">
        <v>58.148148148148152</v>
      </c>
      <c r="V10" s="17">
        <v>21.481481481481481</v>
      </c>
      <c r="W10" s="17">
        <v>16.666666666666664</v>
      </c>
      <c r="X10" s="17">
        <v>1.4814814814814816</v>
      </c>
      <c r="Y10" s="18">
        <f t="shared" si="1"/>
        <v>60.370370370370374</v>
      </c>
      <c r="Z10" s="18"/>
      <c r="AA10" s="18"/>
    </row>
    <row r="11" spans="1:27" ht="19.899999999999999" customHeight="1" x14ac:dyDescent="0.15">
      <c r="Q11" s="15" t="s">
        <v>13</v>
      </c>
      <c r="R11" s="15">
        <v>125</v>
      </c>
      <c r="S11" s="16" t="str">
        <f t="shared" si="0"/>
        <v>60～64歳(n=125)</v>
      </c>
      <c r="T11" s="17">
        <v>0.8</v>
      </c>
      <c r="U11" s="17">
        <v>60</v>
      </c>
      <c r="V11" s="17">
        <v>22.400000000000002</v>
      </c>
      <c r="W11" s="17">
        <v>14.399999999999999</v>
      </c>
      <c r="X11" s="17">
        <v>2.4</v>
      </c>
      <c r="Y11" s="18">
        <f t="shared" si="1"/>
        <v>60.8</v>
      </c>
      <c r="Z11" s="18"/>
      <c r="AA11" s="18"/>
    </row>
    <row r="12" spans="1:27" ht="19.899999999999999" customHeight="1" x14ac:dyDescent="0.15">
      <c r="Q12" s="15" t="s">
        <v>14</v>
      </c>
      <c r="R12" s="15">
        <v>103</v>
      </c>
      <c r="S12" s="16" t="str">
        <f t="shared" si="0"/>
        <v>65～69歳(n=103)</v>
      </c>
      <c r="T12" s="17">
        <v>2.912621359223301</v>
      </c>
      <c r="U12" s="17">
        <v>62.135922330097081</v>
      </c>
      <c r="V12" s="17">
        <v>18.446601941747574</v>
      </c>
      <c r="W12" s="17">
        <v>12.621359223300971</v>
      </c>
      <c r="X12" s="17">
        <v>3.8834951456310676</v>
      </c>
      <c r="Y12" s="18">
        <f t="shared" si="1"/>
        <v>65.048543689320383</v>
      </c>
      <c r="Z12" s="18"/>
      <c r="AA12" s="18"/>
    </row>
    <row r="13" spans="1:27" ht="19.899999999999999" customHeight="1" x14ac:dyDescent="0.15">
      <c r="Q13" s="15" t="s">
        <v>15</v>
      </c>
      <c r="R13" s="15">
        <v>172</v>
      </c>
      <c r="S13" s="16" t="str">
        <f t="shared" si="0"/>
        <v>70～74歳(n=172)</v>
      </c>
      <c r="T13" s="17">
        <v>0.58139534883720934</v>
      </c>
      <c r="U13" s="17">
        <v>47.093023255813954</v>
      </c>
      <c r="V13" s="17">
        <v>30.232558139534881</v>
      </c>
      <c r="W13" s="17">
        <v>16.279069767441861</v>
      </c>
      <c r="X13" s="17">
        <v>5.8139534883720927</v>
      </c>
      <c r="Y13" s="18">
        <f t="shared" si="1"/>
        <v>47.674418604651166</v>
      </c>
      <c r="Z13" s="18"/>
      <c r="AA13" s="18"/>
    </row>
    <row r="14" spans="1:27" ht="19.899999999999999" customHeight="1" x14ac:dyDescent="0.15">
      <c r="Q14" s="15" t="s">
        <v>132</v>
      </c>
      <c r="R14" s="15">
        <v>193</v>
      </c>
      <c r="S14" s="16" t="str">
        <f t="shared" si="0"/>
        <v>75歳以上(n=193)</v>
      </c>
      <c r="T14" s="17">
        <v>0</v>
      </c>
      <c r="U14" s="17">
        <v>51.813471502590666</v>
      </c>
      <c r="V14" s="17">
        <v>27.461139896373055</v>
      </c>
      <c r="W14" s="17">
        <v>13.471502590673575</v>
      </c>
      <c r="X14" s="17">
        <v>7.2538860103626934</v>
      </c>
      <c r="Y14" s="18">
        <f t="shared" si="1"/>
        <v>51.813471502590666</v>
      </c>
      <c r="Z14" s="18"/>
      <c r="AA14" s="18"/>
    </row>
    <row r="15" spans="1:27" ht="19.899999999999999" customHeight="1" x14ac:dyDescent="0.15">
      <c r="Q15" s="15" t="s">
        <v>21</v>
      </c>
      <c r="R15" s="15">
        <v>10</v>
      </c>
      <c r="S15" s="16" t="str">
        <f t="shared" si="0"/>
        <v>（無効回答）(n=10)</v>
      </c>
      <c r="T15" s="17">
        <v>0</v>
      </c>
      <c r="U15" s="17">
        <v>50</v>
      </c>
      <c r="V15" s="17">
        <v>20</v>
      </c>
      <c r="W15" s="17">
        <v>20</v>
      </c>
      <c r="X15" s="17">
        <v>10</v>
      </c>
      <c r="Y15" s="19"/>
    </row>
  </sheetData>
  <phoneticPr fontId="8"/>
  <pageMargins left="0" right="0" top="0.39370078740157483" bottom="0" header="0.31496062992125984" footer="0.31496062992125984"/>
  <pageSetup paperSize="9" scale="78"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Q3:W28"/>
  <sheetViews>
    <sheetView zoomScaleNormal="100" zoomScaleSheetLayoutView="100" workbookViewId="0">
      <selection activeCell="Q3" sqref="Q3"/>
    </sheetView>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3" ht="16.899999999999999" customHeight="1" x14ac:dyDescent="0.15">
      <c r="Q3" s="2" t="s">
        <v>176</v>
      </c>
    </row>
    <row r="4" spans="17:23" ht="16.899999999999999" customHeight="1" x14ac:dyDescent="0.15">
      <c r="Q4" s="3" t="s">
        <v>154</v>
      </c>
      <c r="R4" s="31" t="s">
        <v>109</v>
      </c>
      <c r="S4" s="5">
        <v>612</v>
      </c>
      <c r="T4" s="20">
        <f>S4/S$12*100</f>
        <v>44.67153284671533</v>
      </c>
      <c r="V4" s="23"/>
    </row>
    <row r="5" spans="17:23" ht="16.899999999999999" customHeight="1" x14ac:dyDescent="0.15">
      <c r="Q5" s="3" t="s">
        <v>155</v>
      </c>
      <c r="R5" s="97" t="s">
        <v>179</v>
      </c>
      <c r="S5" s="5">
        <v>358</v>
      </c>
      <c r="T5" s="20">
        <f t="shared" ref="T5:T12" si="0">S5/S$12*100</f>
        <v>26.131386861313871</v>
      </c>
      <c r="V5" s="23"/>
    </row>
    <row r="6" spans="17:23" ht="16.899999999999999" customHeight="1" x14ac:dyDescent="0.15">
      <c r="Q6" s="3" t="s">
        <v>152</v>
      </c>
      <c r="R6" s="31" t="s">
        <v>177</v>
      </c>
      <c r="S6" s="5">
        <v>283</v>
      </c>
      <c r="T6" s="20">
        <f t="shared" si="0"/>
        <v>20.656934306569344</v>
      </c>
      <c r="V6" s="23"/>
    </row>
    <row r="7" spans="17:23" ht="16.899999999999999" customHeight="1" x14ac:dyDescent="0.15">
      <c r="Q7" s="3" t="s">
        <v>153</v>
      </c>
      <c r="R7" s="31" t="s">
        <v>178</v>
      </c>
      <c r="S7" s="5">
        <v>185</v>
      </c>
      <c r="T7" s="20">
        <f t="shared" si="0"/>
        <v>13.503649635036496</v>
      </c>
      <c r="V7" s="23"/>
    </row>
    <row r="8" spans="17:23" ht="16.899999999999999" customHeight="1" x14ac:dyDescent="0.15">
      <c r="Q8" s="3" t="s">
        <v>156</v>
      </c>
      <c r="R8" s="97" t="s">
        <v>105</v>
      </c>
      <c r="S8" s="5">
        <v>144</v>
      </c>
      <c r="T8" s="20">
        <f t="shared" si="0"/>
        <v>10.510948905109489</v>
      </c>
      <c r="V8" s="23"/>
    </row>
    <row r="9" spans="17:23" ht="16.899999999999999" customHeight="1" x14ac:dyDescent="0.15">
      <c r="Q9" s="3" t="s">
        <v>160</v>
      </c>
      <c r="R9" s="97" t="s">
        <v>106</v>
      </c>
      <c r="S9" s="5">
        <v>51</v>
      </c>
      <c r="T9" s="20">
        <f t="shared" si="0"/>
        <v>3.722627737226277</v>
      </c>
      <c r="V9" s="23"/>
    </row>
    <row r="10" spans="17:23" ht="16.899999999999999" customHeight="1" x14ac:dyDescent="0.15">
      <c r="Q10" s="24" t="s">
        <v>64</v>
      </c>
      <c r="R10" s="32" t="s">
        <v>21</v>
      </c>
      <c r="S10" s="5">
        <v>174</v>
      </c>
      <c r="T10" s="20">
        <f t="shared" si="0"/>
        <v>12.700729927007298</v>
      </c>
      <c r="V10" s="23"/>
      <c r="W10" s="30"/>
    </row>
    <row r="11" spans="17:23" ht="16.899999999999999" customHeight="1" x14ac:dyDescent="0.15">
      <c r="Q11" s="7"/>
      <c r="R11" s="8" t="s">
        <v>4</v>
      </c>
      <c r="S11" s="5"/>
      <c r="T11" s="20">
        <f t="shared" si="0"/>
        <v>0</v>
      </c>
      <c r="V11" s="23"/>
      <c r="W11" s="30"/>
    </row>
    <row r="12" spans="17:23" ht="16.899999999999999" customHeight="1" x14ac:dyDescent="0.15">
      <c r="R12" s="2" t="s">
        <v>41</v>
      </c>
      <c r="S12" s="2">
        <v>1370</v>
      </c>
      <c r="T12" s="20">
        <f t="shared" si="0"/>
        <v>100</v>
      </c>
      <c r="V12" s="23"/>
      <c r="W12" s="30"/>
    </row>
    <row r="13" spans="17:23" ht="16.899999999999999" customHeight="1" x14ac:dyDescent="0.15">
      <c r="V13" s="23"/>
      <c r="W13" s="30"/>
    </row>
    <row r="14" spans="17:23" ht="16.899999999999999" customHeight="1" x14ac:dyDescent="0.15">
      <c r="V14" s="23"/>
      <c r="W14" s="30"/>
    </row>
    <row r="15" spans="17:23" ht="16.899999999999999" customHeight="1" x14ac:dyDescent="0.15">
      <c r="V15" s="23"/>
      <c r="W15" s="30"/>
    </row>
    <row r="16" spans="17:23" ht="16.899999999999999" customHeight="1" x14ac:dyDescent="0.15">
      <c r="V16" s="23"/>
      <c r="W16" s="30"/>
    </row>
    <row r="17" spans="23:23" ht="16.899999999999999" customHeight="1" x14ac:dyDescent="0.15">
      <c r="W17" s="30"/>
    </row>
    <row r="18" spans="23:23" ht="16.899999999999999" customHeight="1" x14ac:dyDescent="0.15">
      <c r="W18" s="30"/>
    </row>
    <row r="19" spans="23:23" ht="16.899999999999999" customHeight="1" x14ac:dyDescent="0.15">
      <c r="W19" s="30"/>
    </row>
    <row r="20" spans="23:23" ht="16.899999999999999" customHeight="1" x14ac:dyDescent="0.15">
      <c r="W20" s="30"/>
    </row>
    <row r="21" spans="23:23" ht="16.899999999999999" customHeight="1" x14ac:dyDescent="0.15">
      <c r="W21" s="30"/>
    </row>
    <row r="22" spans="23:23" ht="16.899999999999999" customHeight="1" x14ac:dyDescent="0.15">
      <c r="W22" s="30"/>
    </row>
    <row r="23" spans="23:23" ht="16.899999999999999" customHeight="1" x14ac:dyDescent="0.15">
      <c r="W23" s="30"/>
    </row>
    <row r="24" spans="23:23" ht="16.899999999999999" customHeight="1" x14ac:dyDescent="0.15">
      <c r="W24" s="30"/>
    </row>
    <row r="25" spans="23:23" ht="16.899999999999999" customHeight="1" x14ac:dyDescent="0.15">
      <c r="W25" s="30"/>
    </row>
    <row r="26" spans="23:23" ht="16.899999999999999" customHeight="1" x14ac:dyDescent="0.15">
      <c r="W26" s="30"/>
    </row>
    <row r="27" spans="23:23" ht="16.899999999999999" customHeight="1" x14ac:dyDescent="0.15">
      <c r="W27" s="30"/>
    </row>
    <row r="28" spans="23:23" ht="16.899999999999999" customHeight="1" x14ac:dyDescent="0.15">
      <c r="W28" s="30"/>
    </row>
  </sheetData>
  <sortState xmlns:xlrd2="http://schemas.microsoft.com/office/spreadsheetml/2017/richdata2" ref="Q15:S20">
    <sortCondition descending="1" ref="S15:S20"/>
  </sortState>
  <phoneticPr fontId="8"/>
  <pageMargins left="0.7" right="0.7" top="0.75" bottom="0.75" header="0.3" footer="0.3"/>
  <pageSetup paperSize="9" scale="72" orientation="portrait" r:id="rId1"/>
  <colBreaks count="1" manualBreakCount="1">
    <brk id="15" min="1" max="53"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U94"/>
  <sheetViews>
    <sheetView zoomScaleNormal="100" workbookViewId="0">
      <selection activeCell="C4" sqref="C4:M34"/>
    </sheetView>
  </sheetViews>
  <sheetFormatPr defaultColWidth="9" defaultRowHeight="19.5" customHeight="1" x14ac:dyDescent="0.15"/>
  <cols>
    <col min="1" max="2" width="9" style="106"/>
    <col min="3" max="3" width="32.625" style="106" customWidth="1"/>
    <col min="4" max="13" width="8.875" style="106" customWidth="1"/>
    <col min="14" max="14" width="9" style="106"/>
    <col min="15" max="15" width="8.875" style="106" customWidth="1"/>
    <col min="16" max="16384" width="9" style="106"/>
  </cols>
  <sheetData>
    <row r="1" spans="1:15" ht="19.5" customHeight="1" x14ac:dyDescent="0.15">
      <c r="C1" s="105" t="s">
        <v>176</v>
      </c>
    </row>
    <row r="4" spans="1:15" ht="57" customHeight="1" thickBot="1" x14ac:dyDescent="0.2">
      <c r="C4" s="107" t="s">
        <v>19</v>
      </c>
      <c r="D4" s="108" t="s">
        <v>20</v>
      </c>
      <c r="E4" s="126" t="s">
        <v>231</v>
      </c>
      <c r="F4" s="127" t="s">
        <v>9</v>
      </c>
      <c r="G4" s="127" t="s">
        <v>10</v>
      </c>
      <c r="H4" s="127" t="s">
        <v>11</v>
      </c>
      <c r="I4" s="127" t="s">
        <v>12</v>
      </c>
      <c r="J4" s="127" t="s">
        <v>13</v>
      </c>
      <c r="K4" s="127" t="s">
        <v>14</v>
      </c>
      <c r="L4" s="127" t="s">
        <v>15</v>
      </c>
      <c r="M4" s="127" t="s">
        <v>130</v>
      </c>
      <c r="O4" s="109" t="s">
        <v>21</v>
      </c>
    </row>
    <row r="5" spans="1:15" ht="21" customHeight="1" x14ac:dyDescent="0.15">
      <c r="A5" s="106">
        <v>1</v>
      </c>
      <c r="C5" s="187" t="s">
        <v>128</v>
      </c>
      <c r="D5" s="110">
        <f>VLOOKUP($A5,$B$76:$Q$93,D$74,FALSE)</f>
        <v>1370</v>
      </c>
      <c r="E5" s="111">
        <f t="shared" ref="E5:M5" si="0">VLOOKUP($A5,$B$76:$Q$93,E$74,FALSE)</f>
        <v>30</v>
      </c>
      <c r="F5" s="112">
        <f t="shared" si="0"/>
        <v>90</v>
      </c>
      <c r="G5" s="112">
        <f t="shared" si="0"/>
        <v>165</v>
      </c>
      <c r="H5" s="112">
        <f t="shared" si="0"/>
        <v>212</v>
      </c>
      <c r="I5" s="112">
        <f t="shared" si="0"/>
        <v>270</v>
      </c>
      <c r="J5" s="112">
        <f t="shared" si="0"/>
        <v>125</v>
      </c>
      <c r="K5" s="112">
        <f t="shared" si="0"/>
        <v>103</v>
      </c>
      <c r="L5" s="112">
        <f t="shared" si="0"/>
        <v>172</v>
      </c>
      <c r="M5" s="112">
        <f t="shared" si="0"/>
        <v>193</v>
      </c>
      <c r="O5" s="112">
        <f>VLOOKUP($A5,$B$76:$Q$93,O$74,FALSE)</f>
        <v>10</v>
      </c>
    </row>
    <row r="6" spans="1:15" ht="21" customHeight="1" thickBot="1" x14ac:dyDescent="0.2">
      <c r="C6" s="188"/>
      <c r="D6" s="122">
        <v>100</v>
      </c>
      <c r="E6" s="123">
        <v>100</v>
      </c>
      <c r="F6" s="124">
        <v>100</v>
      </c>
      <c r="G6" s="124">
        <v>100</v>
      </c>
      <c r="H6" s="124">
        <v>100</v>
      </c>
      <c r="I6" s="124">
        <v>100</v>
      </c>
      <c r="J6" s="124">
        <v>100</v>
      </c>
      <c r="K6" s="124">
        <v>100</v>
      </c>
      <c r="L6" s="124">
        <v>100</v>
      </c>
      <c r="M6" s="124">
        <v>100</v>
      </c>
      <c r="N6" s="125"/>
      <c r="O6" s="124">
        <v>100</v>
      </c>
    </row>
    <row r="7" spans="1:15" ht="21" customHeight="1" x14ac:dyDescent="0.15">
      <c r="A7" s="106">
        <v>2</v>
      </c>
      <c r="C7" s="190" t="str">
        <f>VLOOKUP($A7,$B$76:$Q$105,C$74,FALSE)</f>
        <v>対面での説明会や意見交換会・ワークショップ</v>
      </c>
      <c r="D7" s="113">
        <f>VLOOKUP($A7,$B$76:$Q$105,D$74,FALSE)</f>
        <v>283</v>
      </c>
      <c r="E7" s="114">
        <f t="shared" ref="E7:O21" si="1">VLOOKUP($A7,$B$76:$Q$105,E$74,FALSE)</f>
        <v>3</v>
      </c>
      <c r="F7" s="115">
        <f t="shared" si="1"/>
        <v>20</v>
      </c>
      <c r="G7" s="115">
        <f t="shared" si="1"/>
        <v>35</v>
      </c>
      <c r="H7" s="115">
        <f t="shared" si="1"/>
        <v>41</v>
      </c>
      <c r="I7" s="115">
        <f t="shared" si="1"/>
        <v>57</v>
      </c>
      <c r="J7" s="115">
        <f t="shared" si="1"/>
        <v>23</v>
      </c>
      <c r="K7" s="115">
        <f t="shared" si="1"/>
        <v>30</v>
      </c>
      <c r="L7" s="115">
        <f t="shared" si="1"/>
        <v>30</v>
      </c>
      <c r="M7" s="115">
        <f t="shared" si="1"/>
        <v>43</v>
      </c>
      <c r="O7" s="115">
        <f t="shared" si="1"/>
        <v>1</v>
      </c>
    </row>
    <row r="8" spans="1:15" ht="21" customHeight="1" x14ac:dyDescent="0.15">
      <c r="C8" s="191"/>
      <c r="D8" s="116">
        <f>D7/D$5*100</f>
        <v>20.656934306569344</v>
      </c>
      <c r="E8" s="117">
        <f t="shared" ref="E8:O8" si="2">E7/E$5*100</f>
        <v>10</v>
      </c>
      <c r="F8" s="118">
        <f t="shared" si="2"/>
        <v>22.222222222222221</v>
      </c>
      <c r="G8" s="118">
        <f t="shared" si="2"/>
        <v>21.212121212121211</v>
      </c>
      <c r="H8" s="118">
        <f t="shared" si="2"/>
        <v>19.339622641509436</v>
      </c>
      <c r="I8" s="118">
        <f t="shared" si="2"/>
        <v>21.111111111111111</v>
      </c>
      <c r="J8" s="118">
        <f t="shared" si="2"/>
        <v>18.399999999999999</v>
      </c>
      <c r="K8" s="118">
        <f t="shared" si="2"/>
        <v>29.126213592233007</v>
      </c>
      <c r="L8" s="118">
        <f t="shared" si="2"/>
        <v>17.441860465116278</v>
      </c>
      <c r="M8" s="118">
        <f t="shared" si="2"/>
        <v>22.279792746113987</v>
      </c>
      <c r="O8" s="118">
        <f t="shared" si="2"/>
        <v>10</v>
      </c>
    </row>
    <row r="9" spans="1:15" ht="21" customHeight="1" x14ac:dyDescent="0.15">
      <c r="A9" s="106">
        <v>3</v>
      </c>
      <c r="C9" s="192" t="str">
        <f t="shared" ref="C9:D9" si="3">VLOOKUP($A9,$B$76:$Q$105,C$74,FALSE)</f>
        <v>Zoom等のオンライン会議システムを活用した説明会や意見交換会・ワークショップ</v>
      </c>
      <c r="D9" s="119">
        <f t="shared" si="3"/>
        <v>185</v>
      </c>
      <c r="E9" s="120">
        <f t="shared" si="1"/>
        <v>6</v>
      </c>
      <c r="F9" s="121">
        <f t="shared" si="1"/>
        <v>19</v>
      </c>
      <c r="G9" s="121">
        <f t="shared" si="1"/>
        <v>29</v>
      </c>
      <c r="H9" s="121">
        <f t="shared" si="1"/>
        <v>41</v>
      </c>
      <c r="I9" s="121">
        <f t="shared" si="1"/>
        <v>48</v>
      </c>
      <c r="J9" s="121">
        <f t="shared" si="1"/>
        <v>13</v>
      </c>
      <c r="K9" s="121">
        <f t="shared" si="1"/>
        <v>9</v>
      </c>
      <c r="L9" s="121">
        <f t="shared" si="1"/>
        <v>9</v>
      </c>
      <c r="M9" s="121">
        <f t="shared" si="1"/>
        <v>11</v>
      </c>
      <c r="O9" s="121">
        <f t="shared" si="1"/>
        <v>0</v>
      </c>
    </row>
    <row r="10" spans="1:15" ht="21" customHeight="1" x14ac:dyDescent="0.15">
      <c r="C10" s="191"/>
      <c r="D10" s="116">
        <f t="shared" ref="D10:M10" si="4">D9/D$5*100</f>
        <v>13.503649635036496</v>
      </c>
      <c r="E10" s="117">
        <f t="shared" si="4"/>
        <v>20</v>
      </c>
      <c r="F10" s="118">
        <f t="shared" si="4"/>
        <v>21.111111111111111</v>
      </c>
      <c r="G10" s="118">
        <f t="shared" si="4"/>
        <v>17.575757575757574</v>
      </c>
      <c r="H10" s="118">
        <f t="shared" si="4"/>
        <v>19.339622641509436</v>
      </c>
      <c r="I10" s="118">
        <f t="shared" si="4"/>
        <v>17.777777777777779</v>
      </c>
      <c r="J10" s="118">
        <f t="shared" si="4"/>
        <v>10.4</v>
      </c>
      <c r="K10" s="118">
        <f t="shared" si="4"/>
        <v>8.7378640776699026</v>
      </c>
      <c r="L10" s="118">
        <f t="shared" si="4"/>
        <v>5.2325581395348841</v>
      </c>
      <c r="M10" s="118">
        <f t="shared" si="4"/>
        <v>5.6994818652849739</v>
      </c>
      <c r="O10" s="118">
        <f t="shared" ref="O10" si="5">O9/O$5*100</f>
        <v>0</v>
      </c>
    </row>
    <row r="11" spans="1:15" ht="21" customHeight="1" x14ac:dyDescent="0.15">
      <c r="A11" s="106">
        <v>4</v>
      </c>
      <c r="C11" s="192" t="str">
        <f t="shared" ref="C11:D11" si="6">VLOOKUP($A11,$B$76:$Q$105,C$74,FALSE)</f>
        <v>街頭やイベント会場などでのアンケート調査</v>
      </c>
      <c r="D11" s="119">
        <f t="shared" si="6"/>
        <v>612</v>
      </c>
      <c r="E11" s="120">
        <f t="shared" si="1"/>
        <v>12</v>
      </c>
      <c r="F11" s="121">
        <f t="shared" si="1"/>
        <v>27</v>
      </c>
      <c r="G11" s="121">
        <f t="shared" si="1"/>
        <v>71</v>
      </c>
      <c r="H11" s="121">
        <f t="shared" si="1"/>
        <v>92</v>
      </c>
      <c r="I11" s="121">
        <f t="shared" si="1"/>
        <v>121</v>
      </c>
      <c r="J11" s="121">
        <f t="shared" si="1"/>
        <v>63</v>
      </c>
      <c r="K11" s="121">
        <f t="shared" si="1"/>
        <v>52</v>
      </c>
      <c r="L11" s="121">
        <f t="shared" si="1"/>
        <v>84</v>
      </c>
      <c r="M11" s="121">
        <f t="shared" si="1"/>
        <v>86</v>
      </c>
      <c r="O11" s="121">
        <f t="shared" si="1"/>
        <v>4</v>
      </c>
    </row>
    <row r="12" spans="1:15" ht="21" customHeight="1" x14ac:dyDescent="0.15">
      <c r="C12" s="191"/>
      <c r="D12" s="116">
        <f t="shared" ref="D12:M12" si="7">D11/D$5*100</f>
        <v>44.67153284671533</v>
      </c>
      <c r="E12" s="117">
        <f t="shared" si="7"/>
        <v>40</v>
      </c>
      <c r="F12" s="118">
        <f t="shared" si="7"/>
        <v>30</v>
      </c>
      <c r="G12" s="118">
        <f t="shared" si="7"/>
        <v>43.030303030303031</v>
      </c>
      <c r="H12" s="118">
        <f t="shared" si="7"/>
        <v>43.39622641509434</v>
      </c>
      <c r="I12" s="118">
        <f t="shared" si="7"/>
        <v>44.81481481481481</v>
      </c>
      <c r="J12" s="118">
        <f t="shared" si="7"/>
        <v>50.4</v>
      </c>
      <c r="K12" s="118">
        <f t="shared" si="7"/>
        <v>50.485436893203882</v>
      </c>
      <c r="L12" s="118">
        <f t="shared" si="7"/>
        <v>48.837209302325576</v>
      </c>
      <c r="M12" s="118">
        <f t="shared" si="7"/>
        <v>44.559585492227974</v>
      </c>
      <c r="O12" s="118">
        <f t="shared" ref="O12" si="8">O11/O$5*100</f>
        <v>40</v>
      </c>
    </row>
    <row r="13" spans="1:15" ht="21" customHeight="1" x14ac:dyDescent="0.15">
      <c r="A13" s="106">
        <v>5</v>
      </c>
      <c r="C13" s="192" t="str">
        <f t="shared" ref="C13:D13" si="9">VLOOKUP($A13,$B$76:$Q$105,C$74,FALSE)</f>
        <v>オンラインの意見投稿</v>
      </c>
      <c r="D13" s="119">
        <f t="shared" si="9"/>
        <v>358</v>
      </c>
      <c r="E13" s="120">
        <f t="shared" si="1"/>
        <v>9</v>
      </c>
      <c r="F13" s="121">
        <f t="shared" si="1"/>
        <v>33</v>
      </c>
      <c r="G13" s="121">
        <f t="shared" si="1"/>
        <v>64</v>
      </c>
      <c r="H13" s="121">
        <f t="shared" si="1"/>
        <v>66</v>
      </c>
      <c r="I13" s="121">
        <f t="shared" si="1"/>
        <v>85</v>
      </c>
      <c r="J13" s="121">
        <f t="shared" si="1"/>
        <v>35</v>
      </c>
      <c r="K13" s="121">
        <f t="shared" si="1"/>
        <v>24</v>
      </c>
      <c r="L13" s="121">
        <f t="shared" si="1"/>
        <v>22</v>
      </c>
      <c r="M13" s="121">
        <f t="shared" si="1"/>
        <v>19</v>
      </c>
      <c r="O13" s="121">
        <f t="shared" si="1"/>
        <v>1</v>
      </c>
    </row>
    <row r="14" spans="1:15" ht="21" customHeight="1" x14ac:dyDescent="0.15">
      <c r="C14" s="191"/>
      <c r="D14" s="116">
        <f t="shared" ref="D14:M14" si="10">D13/D$5*100</f>
        <v>26.131386861313871</v>
      </c>
      <c r="E14" s="117">
        <f t="shared" si="10"/>
        <v>30</v>
      </c>
      <c r="F14" s="118">
        <f t="shared" si="10"/>
        <v>36.666666666666664</v>
      </c>
      <c r="G14" s="118">
        <f t="shared" si="10"/>
        <v>38.787878787878789</v>
      </c>
      <c r="H14" s="118">
        <f t="shared" si="10"/>
        <v>31.132075471698112</v>
      </c>
      <c r="I14" s="118">
        <f t="shared" si="10"/>
        <v>31.481481481481481</v>
      </c>
      <c r="J14" s="118">
        <f t="shared" si="10"/>
        <v>28.000000000000004</v>
      </c>
      <c r="K14" s="118">
        <f t="shared" si="10"/>
        <v>23.300970873786408</v>
      </c>
      <c r="L14" s="118">
        <f t="shared" si="10"/>
        <v>12.790697674418606</v>
      </c>
      <c r="M14" s="118">
        <f t="shared" si="10"/>
        <v>9.8445595854922274</v>
      </c>
      <c r="O14" s="118">
        <f t="shared" ref="O14" si="11">O13/O$5*100</f>
        <v>10</v>
      </c>
    </row>
    <row r="15" spans="1:15" ht="21" customHeight="1" x14ac:dyDescent="0.15">
      <c r="A15" s="106">
        <v>6</v>
      </c>
      <c r="C15" s="192" t="str">
        <f t="shared" ref="C15:D15" si="12">VLOOKUP($A15,$B$76:$Q$105,C$74,FALSE)</f>
        <v>パブリック・コメント手続</v>
      </c>
      <c r="D15" s="119">
        <f t="shared" si="12"/>
        <v>144</v>
      </c>
      <c r="E15" s="120">
        <f t="shared" si="1"/>
        <v>2</v>
      </c>
      <c r="F15" s="121">
        <f t="shared" si="1"/>
        <v>11</v>
      </c>
      <c r="G15" s="121">
        <f t="shared" si="1"/>
        <v>24</v>
      </c>
      <c r="H15" s="121">
        <f t="shared" si="1"/>
        <v>32</v>
      </c>
      <c r="I15" s="121">
        <f t="shared" si="1"/>
        <v>35</v>
      </c>
      <c r="J15" s="121">
        <f t="shared" si="1"/>
        <v>11</v>
      </c>
      <c r="K15" s="121">
        <f t="shared" si="1"/>
        <v>12</v>
      </c>
      <c r="L15" s="121">
        <f t="shared" si="1"/>
        <v>7</v>
      </c>
      <c r="M15" s="121">
        <f t="shared" si="1"/>
        <v>10</v>
      </c>
      <c r="O15" s="121">
        <f t="shared" si="1"/>
        <v>0</v>
      </c>
    </row>
    <row r="16" spans="1:15" ht="21" customHeight="1" x14ac:dyDescent="0.15">
      <c r="C16" s="191"/>
      <c r="D16" s="116">
        <f t="shared" ref="D16:M16" si="13">D15/D$5*100</f>
        <v>10.510948905109489</v>
      </c>
      <c r="E16" s="117">
        <f t="shared" si="13"/>
        <v>6.666666666666667</v>
      </c>
      <c r="F16" s="118">
        <f t="shared" si="13"/>
        <v>12.222222222222221</v>
      </c>
      <c r="G16" s="118">
        <f t="shared" si="13"/>
        <v>14.545454545454545</v>
      </c>
      <c r="H16" s="118">
        <f t="shared" si="13"/>
        <v>15.09433962264151</v>
      </c>
      <c r="I16" s="118">
        <f t="shared" si="13"/>
        <v>12.962962962962962</v>
      </c>
      <c r="J16" s="118">
        <f t="shared" si="13"/>
        <v>8.7999999999999989</v>
      </c>
      <c r="K16" s="118">
        <f t="shared" si="13"/>
        <v>11.650485436893204</v>
      </c>
      <c r="L16" s="118">
        <f t="shared" si="13"/>
        <v>4.0697674418604652</v>
      </c>
      <c r="M16" s="118">
        <f t="shared" si="13"/>
        <v>5.1813471502590671</v>
      </c>
      <c r="O16" s="118">
        <f t="shared" ref="O16" si="14">O15/O$5*100</f>
        <v>0</v>
      </c>
    </row>
    <row r="17" spans="1:15" ht="21" customHeight="1" x14ac:dyDescent="0.15">
      <c r="A17" s="106">
        <v>7</v>
      </c>
      <c r="C17" s="192" t="str">
        <f t="shared" ref="C17:D17" si="15">VLOOKUP($A17,$B$76:$Q$105,C$74,FALSE)</f>
        <v>委員会・審議会</v>
      </c>
      <c r="D17" s="119">
        <f t="shared" si="15"/>
        <v>51</v>
      </c>
      <c r="E17" s="120">
        <f t="shared" si="1"/>
        <v>2</v>
      </c>
      <c r="F17" s="121">
        <f t="shared" si="1"/>
        <v>1</v>
      </c>
      <c r="G17" s="121">
        <f t="shared" si="1"/>
        <v>7</v>
      </c>
      <c r="H17" s="121">
        <f t="shared" si="1"/>
        <v>8</v>
      </c>
      <c r="I17" s="121">
        <f t="shared" si="1"/>
        <v>6</v>
      </c>
      <c r="J17" s="121">
        <f t="shared" si="1"/>
        <v>4</v>
      </c>
      <c r="K17" s="121">
        <f t="shared" si="1"/>
        <v>6</v>
      </c>
      <c r="L17" s="121">
        <f t="shared" si="1"/>
        <v>10</v>
      </c>
      <c r="M17" s="121">
        <f t="shared" si="1"/>
        <v>6</v>
      </c>
      <c r="O17" s="121">
        <f t="shared" si="1"/>
        <v>1</v>
      </c>
    </row>
    <row r="18" spans="1:15" ht="21" customHeight="1" x14ac:dyDescent="0.15">
      <c r="C18" s="191"/>
      <c r="D18" s="116">
        <f t="shared" ref="D18:M18" si="16">D17/D$5*100</f>
        <v>3.722627737226277</v>
      </c>
      <c r="E18" s="117">
        <f t="shared" si="16"/>
        <v>6.666666666666667</v>
      </c>
      <c r="F18" s="118">
        <f t="shared" si="16"/>
        <v>1.1111111111111112</v>
      </c>
      <c r="G18" s="118">
        <f t="shared" si="16"/>
        <v>4.2424242424242431</v>
      </c>
      <c r="H18" s="118">
        <f t="shared" si="16"/>
        <v>3.7735849056603774</v>
      </c>
      <c r="I18" s="118">
        <f t="shared" si="16"/>
        <v>2.2222222222222223</v>
      </c>
      <c r="J18" s="118">
        <f t="shared" si="16"/>
        <v>3.2</v>
      </c>
      <c r="K18" s="118">
        <f t="shared" si="16"/>
        <v>5.825242718446602</v>
      </c>
      <c r="L18" s="118">
        <f t="shared" si="16"/>
        <v>5.8139534883720927</v>
      </c>
      <c r="M18" s="118">
        <f t="shared" si="16"/>
        <v>3.1088082901554404</v>
      </c>
      <c r="O18" s="118">
        <f t="shared" ref="O18" si="17">O17/O$5*100</f>
        <v>10</v>
      </c>
    </row>
    <row r="19" spans="1:15" ht="21" customHeight="1" x14ac:dyDescent="0.15">
      <c r="A19" s="106">
        <v>8</v>
      </c>
      <c r="C19" s="186" t="s">
        <v>129</v>
      </c>
      <c r="D19" s="119">
        <f t="shared" ref="D19" si="18">VLOOKUP($A19,$B$76:$Q$105,D$74,FALSE)</f>
        <v>174</v>
      </c>
      <c r="E19" s="120">
        <f t="shared" si="1"/>
        <v>4</v>
      </c>
      <c r="F19" s="121">
        <f t="shared" si="1"/>
        <v>4</v>
      </c>
      <c r="G19" s="121">
        <f t="shared" si="1"/>
        <v>10</v>
      </c>
      <c r="H19" s="121">
        <f t="shared" si="1"/>
        <v>10</v>
      </c>
      <c r="I19" s="121">
        <f t="shared" si="1"/>
        <v>18</v>
      </c>
      <c r="J19" s="121">
        <f t="shared" si="1"/>
        <v>17</v>
      </c>
      <c r="K19" s="121">
        <f t="shared" si="1"/>
        <v>9</v>
      </c>
      <c r="L19" s="121">
        <f t="shared" si="1"/>
        <v>41</v>
      </c>
      <c r="M19" s="121">
        <f t="shared" si="1"/>
        <v>57</v>
      </c>
      <c r="O19" s="121">
        <f t="shared" si="1"/>
        <v>4</v>
      </c>
    </row>
    <row r="20" spans="1:15" ht="21" customHeight="1" x14ac:dyDescent="0.15">
      <c r="C20" s="186"/>
      <c r="D20" s="116">
        <f t="shared" ref="D20:M20" si="19">D19/D$5*100</f>
        <v>12.700729927007298</v>
      </c>
      <c r="E20" s="117">
        <f t="shared" si="19"/>
        <v>13.333333333333334</v>
      </c>
      <c r="F20" s="118">
        <f t="shared" si="19"/>
        <v>4.4444444444444446</v>
      </c>
      <c r="G20" s="118">
        <f t="shared" si="19"/>
        <v>6.0606060606060606</v>
      </c>
      <c r="H20" s="118">
        <f t="shared" si="19"/>
        <v>4.716981132075472</v>
      </c>
      <c r="I20" s="118">
        <f t="shared" si="19"/>
        <v>6.666666666666667</v>
      </c>
      <c r="J20" s="118">
        <f t="shared" si="19"/>
        <v>13.600000000000001</v>
      </c>
      <c r="K20" s="118">
        <f t="shared" si="19"/>
        <v>8.7378640776699026</v>
      </c>
      <c r="L20" s="118">
        <f t="shared" si="19"/>
        <v>23.837209302325583</v>
      </c>
      <c r="M20" s="118">
        <f t="shared" si="19"/>
        <v>29.533678756476682</v>
      </c>
      <c r="O20" s="118">
        <f t="shared" ref="O20" si="20">O19/O$5*100</f>
        <v>40</v>
      </c>
    </row>
    <row r="21" spans="1:15" ht="21" hidden="1" customHeight="1" x14ac:dyDescent="0.15">
      <c r="A21" s="106">
        <v>9</v>
      </c>
      <c r="C21" s="192">
        <f t="shared" ref="C21:D21" si="21">VLOOKUP($A21,$B$76:$Q$105,C$74,FALSE)</f>
        <v>0</v>
      </c>
      <c r="D21" s="119">
        <f t="shared" si="21"/>
        <v>0</v>
      </c>
      <c r="E21" s="120">
        <f t="shared" si="1"/>
        <v>0</v>
      </c>
      <c r="F21" s="121">
        <f t="shared" si="1"/>
        <v>0</v>
      </c>
      <c r="G21" s="121">
        <f t="shared" si="1"/>
        <v>0</v>
      </c>
      <c r="H21" s="121">
        <f t="shared" si="1"/>
        <v>0</v>
      </c>
      <c r="I21" s="121">
        <f t="shared" si="1"/>
        <v>0</v>
      </c>
      <c r="J21" s="121">
        <f t="shared" si="1"/>
        <v>0</v>
      </c>
      <c r="K21" s="121">
        <f t="shared" si="1"/>
        <v>0</v>
      </c>
      <c r="L21" s="121">
        <f t="shared" si="1"/>
        <v>0</v>
      </c>
      <c r="M21" s="121">
        <f t="shared" si="1"/>
        <v>0</v>
      </c>
      <c r="O21" s="121">
        <f t="shared" si="1"/>
        <v>0</v>
      </c>
    </row>
    <row r="22" spans="1:15" ht="21" hidden="1" customHeight="1" x14ac:dyDescent="0.15">
      <c r="C22" s="191"/>
      <c r="D22" s="116">
        <f t="shared" ref="D22:M22" si="22">D21/D$5*100</f>
        <v>0</v>
      </c>
      <c r="E22" s="117">
        <f t="shared" si="22"/>
        <v>0</v>
      </c>
      <c r="F22" s="118">
        <f t="shared" si="22"/>
        <v>0</v>
      </c>
      <c r="G22" s="118">
        <f t="shared" si="22"/>
        <v>0</v>
      </c>
      <c r="H22" s="118">
        <f t="shared" si="22"/>
        <v>0</v>
      </c>
      <c r="I22" s="118">
        <f t="shared" si="22"/>
        <v>0</v>
      </c>
      <c r="J22" s="118">
        <f t="shared" si="22"/>
        <v>0</v>
      </c>
      <c r="K22" s="118">
        <f t="shared" si="22"/>
        <v>0</v>
      </c>
      <c r="L22" s="118">
        <f t="shared" si="22"/>
        <v>0</v>
      </c>
      <c r="M22" s="118">
        <f t="shared" si="22"/>
        <v>0</v>
      </c>
      <c r="O22" s="118">
        <f t="shared" ref="O22" si="23">O21/O$5*100</f>
        <v>0</v>
      </c>
    </row>
    <row r="23" spans="1:15" ht="21" hidden="1" customHeight="1" x14ac:dyDescent="0.15">
      <c r="A23" s="106">
        <v>10</v>
      </c>
      <c r="C23" s="192">
        <f t="shared" ref="C23:O29" si="24">VLOOKUP($A23,$B$76:$Q$105,C$74,FALSE)</f>
        <v>0</v>
      </c>
      <c r="D23" s="119">
        <f t="shared" si="24"/>
        <v>0</v>
      </c>
      <c r="E23" s="120">
        <f t="shared" si="24"/>
        <v>0</v>
      </c>
      <c r="F23" s="121">
        <f t="shared" si="24"/>
        <v>0</v>
      </c>
      <c r="G23" s="121">
        <f t="shared" si="24"/>
        <v>0</v>
      </c>
      <c r="H23" s="121">
        <f t="shared" si="24"/>
        <v>0</v>
      </c>
      <c r="I23" s="121">
        <f t="shared" si="24"/>
        <v>0</v>
      </c>
      <c r="J23" s="121">
        <f t="shared" si="24"/>
        <v>0</v>
      </c>
      <c r="K23" s="121">
        <f t="shared" si="24"/>
        <v>0</v>
      </c>
      <c r="L23" s="121">
        <f t="shared" si="24"/>
        <v>0</v>
      </c>
      <c r="M23" s="121">
        <f t="shared" si="24"/>
        <v>0</v>
      </c>
      <c r="O23" s="121">
        <f t="shared" si="24"/>
        <v>0</v>
      </c>
    </row>
    <row r="24" spans="1:15" ht="21" hidden="1" customHeight="1" x14ac:dyDescent="0.15">
      <c r="C24" s="191"/>
      <c r="D24" s="116">
        <f t="shared" ref="D24:M24" si="25">D23/D$5*100</f>
        <v>0</v>
      </c>
      <c r="E24" s="117">
        <f t="shared" si="25"/>
        <v>0</v>
      </c>
      <c r="F24" s="118">
        <f t="shared" si="25"/>
        <v>0</v>
      </c>
      <c r="G24" s="118">
        <f t="shared" si="25"/>
        <v>0</v>
      </c>
      <c r="H24" s="118">
        <f t="shared" si="25"/>
        <v>0</v>
      </c>
      <c r="I24" s="118">
        <f t="shared" si="25"/>
        <v>0</v>
      </c>
      <c r="J24" s="118">
        <f t="shared" si="25"/>
        <v>0</v>
      </c>
      <c r="K24" s="118">
        <f t="shared" si="25"/>
        <v>0</v>
      </c>
      <c r="L24" s="118">
        <f t="shared" si="25"/>
        <v>0</v>
      </c>
      <c r="M24" s="118">
        <f t="shared" si="25"/>
        <v>0</v>
      </c>
      <c r="O24" s="118">
        <f t="shared" ref="O24" si="26">O23/O$5*100</f>
        <v>0</v>
      </c>
    </row>
    <row r="25" spans="1:15" ht="21" hidden="1" customHeight="1" x14ac:dyDescent="0.15">
      <c r="A25" s="106">
        <v>11</v>
      </c>
      <c r="C25" s="192">
        <f t="shared" ref="C25:D25" si="27">VLOOKUP($A25,$B$76:$Q$105,C$74,FALSE)</f>
        <v>0</v>
      </c>
      <c r="D25" s="119">
        <f t="shared" si="27"/>
        <v>0</v>
      </c>
      <c r="E25" s="120">
        <f t="shared" si="24"/>
        <v>0</v>
      </c>
      <c r="F25" s="121">
        <f t="shared" si="24"/>
        <v>0</v>
      </c>
      <c r="G25" s="121">
        <f t="shared" si="24"/>
        <v>0</v>
      </c>
      <c r="H25" s="121">
        <f t="shared" si="24"/>
        <v>0</v>
      </c>
      <c r="I25" s="121">
        <f t="shared" si="24"/>
        <v>0</v>
      </c>
      <c r="J25" s="121">
        <f t="shared" si="24"/>
        <v>0</v>
      </c>
      <c r="K25" s="121">
        <f t="shared" si="24"/>
        <v>0</v>
      </c>
      <c r="L25" s="121">
        <f t="shared" si="24"/>
        <v>0</v>
      </c>
      <c r="M25" s="121">
        <f t="shared" si="24"/>
        <v>0</v>
      </c>
      <c r="O25" s="121">
        <f t="shared" si="24"/>
        <v>0</v>
      </c>
    </row>
    <row r="26" spans="1:15" ht="21" hidden="1" customHeight="1" x14ac:dyDescent="0.15">
      <c r="C26" s="191"/>
      <c r="D26" s="116">
        <f t="shared" ref="D26:M26" si="28">D25/D$5*100</f>
        <v>0</v>
      </c>
      <c r="E26" s="117">
        <f t="shared" si="28"/>
        <v>0</v>
      </c>
      <c r="F26" s="118">
        <f t="shared" si="28"/>
        <v>0</v>
      </c>
      <c r="G26" s="118">
        <f t="shared" si="28"/>
        <v>0</v>
      </c>
      <c r="H26" s="118">
        <f t="shared" si="28"/>
        <v>0</v>
      </c>
      <c r="I26" s="118">
        <f t="shared" si="28"/>
        <v>0</v>
      </c>
      <c r="J26" s="118">
        <f t="shared" si="28"/>
        <v>0</v>
      </c>
      <c r="K26" s="118">
        <f t="shared" si="28"/>
        <v>0</v>
      </c>
      <c r="L26" s="118">
        <f t="shared" si="28"/>
        <v>0</v>
      </c>
      <c r="M26" s="118">
        <f t="shared" si="28"/>
        <v>0</v>
      </c>
      <c r="O26" s="118">
        <f t="shared" ref="O26" si="29">O25/O$5*100</f>
        <v>0</v>
      </c>
    </row>
    <row r="27" spans="1:15" ht="21" hidden="1" customHeight="1" x14ac:dyDescent="0.15">
      <c r="A27" s="106">
        <v>12</v>
      </c>
      <c r="C27" s="186">
        <f t="shared" ref="C27:D27" si="30">VLOOKUP($A27,$B$76:$Q$105,C$74,FALSE)</f>
        <v>0</v>
      </c>
      <c r="D27" s="119">
        <f t="shared" si="30"/>
        <v>0</v>
      </c>
      <c r="E27" s="120">
        <f t="shared" si="24"/>
        <v>0</v>
      </c>
      <c r="F27" s="121">
        <f t="shared" si="24"/>
        <v>0</v>
      </c>
      <c r="G27" s="121">
        <f t="shared" si="24"/>
        <v>0</v>
      </c>
      <c r="H27" s="121">
        <f t="shared" si="24"/>
        <v>0</v>
      </c>
      <c r="I27" s="121">
        <f t="shared" si="24"/>
        <v>0</v>
      </c>
      <c r="J27" s="121">
        <f t="shared" si="24"/>
        <v>0</v>
      </c>
      <c r="K27" s="121">
        <f t="shared" si="24"/>
        <v>0</v>
      </c>
      <c r="L27" s="121">
        <f t="shared" si="24"/>
        <v>0</v>
      </c>
      <c r="M27" s="121">
        <f t="shared" si="24"/>
        <v>0</v>
      </c>
      <c r="O27" s="121">
        <f t="shared" si="24"/>
        <v>0</v>
      </c>
    </row>
    <row r="28" spans="1:15" ht="21" hidden="1" customHeight="1" x14ac:dyDescent="0.15">
      <c r="C28" s="186"/>
      <c r="D28" s="116">
        <f t="shared" ref="D28:M28" si="31">D27/D$5*100</f>
        <v>0</v>
      </c>
      <c r="E28" s="117">
        <f t="shared" si="31"/>
        <v>0</v>
      </c>
      <c r="F28" s="118">
        <f t="shared" si="31"/>
        <v>0</v>
      </c>
      <c r="G28" s="118">
        <f t="shared" si="31"/>
        <v>0</v>
      </c>
      <c r="H28" s="118">
        <f t="shared" si="31"/>
        <v>0</v>
      </c>
      <c r="I28" s="118">
        <f t="shared" si="31"/>
        <v>0</v>
      </c>
      <c r="J28" s="118">
        <f t="shared" si="31"/>
        <v>0</v>
      </c>
      <c r="K28" s="118">
        <f t="shared" si="31"/>
        <v>0</v>
      </c>
      <c r="L28" s="118">
        <f t="shared" si="31"/>
        <v>0</v>
      </c>
      <c r="M28" s="118">
        <f t="shared" si="31"/>
        <v>0</v>
      </c>
      <c r="O28" s="118">
        <f t="shared" ref="O28" si="32">O27/O$5*100</f>
        <v>0</v>
      </c>
    </row>
    <row r="29" spans="1:15" ht="21" hidden="1" customHeight="1" x14ac:dyDescent="0.15">
      <c r="A29" s="106">
        <v>13</v>
      </c>
      <c r="C29" s="186">
        <f t="shared" ref="C29:D29" si="33">VLOOKUP($A29,$B$76:$Q$105,C$74,FALSE)</f>
        <v>0</v>
      </c>
      <c r="D29" s="119">
        <f t="shared" si="33"/>
        <v>0</v>
      </c>
      <c r="E29" s="120">
        <f t="shared" si="24"/>
        <v>0</v>
      </c>
      <c r="F29" s="121">
        <f t="shared" si="24"/>
        <v>0</v>
      </c>
      <c r="G29" s="121">
        <f t="shared" si="24"/>
        <v>0</v>
      </c>
      <c r="H29" s="121">
        <f t="shared" si="24"/>
        <v>0</v>
      </c>
      <c r="I29" s="121">
        <f t="shared" si="24"/>
        <v>0</v>
      </c>
      <c r="J29" s="121">
        <f t="shared" si="24"/>
        <v>0</v>
      </c>
      <c r="K29" s="121">
        <f t="shared" si="24"/>
        <v>0</v>
      </c>
      <c r="L29" s="121">
        <f t="shared" si="24"/>
        <v>0</v>
      </c>
      <c r="M29" s="121">
        <f t="shared" si="24"/>
        <v>0</v>
      </c>
      <c r="O29" s="121">
        <f t="shared" si="24"/>
        <v>0</v>
      </c>
    </row>
    <row r="30" spans="1:15" ht="21" hidden="1" customHeight="1" x14ac:dyDescent="0.15">
      <c r="C30" s="186"/>
      <c r="D30" s="116">
        <f t="shared" ref="D30:M30" si="34">D29/D$5*100</f>
        <v>0</v>
      </c>
      <c r="E30" s="117">
        <f t="shared" si="34"/>
        <v>0</v>
      </c>
      <c r="F30" s="118">
        <f t="shared" si="34"/>
        <v>0</v>
      </c>
      <c r="G30" s="118">
        <f t="shared" si="34"/>
        <v>0</v>
      </c>
      <c r="H30" s="118">
        <f t="shared" si="34"/>
        <v>0</v>
      </c>
      <c r="I30" s="118">
        <f t="shared" si="34"/>
        <v>0</v>
      </c>
      <c r="J30" s="118">
        <f t="shared" si="34"/>
        <v>0</v>
      </c>
      <c r="K30" s="118">
        <f t="shared" si="34"/>
        <v>0</v>
      </c>
      <c r="L30" s="118">
        <f t="shared" si="34"/>
        <v>0</v>
      </c>
      <c r="M30" s="118">
        <f t="shared" si="34"/>
        <v>0</v>
      </c>
      <c r="O30" s="118">
        <f t="shared" ref="O30" si="35">O29/O$5*100</f>
        <v>0</v>
      </c>
    </row>
    <row r="31" spans="1:15" ht="21" hidden="1" customHeight="1" x14ac:dyDescent="0.15">
      <c r="A31" s="106">
        <v>14</v>
      </c>
      <c r="D31" s="119">
        <v>358</v>
      </c>
      <c r="E31" s="120">
        <v>2</v>
      </c>
      <c r="F31" s="121">
        <v>6</v>
      </c>
      <c r="G31" s="121">
        <v>21</v>
      </c>
      <c r="H31" s="121">
        <v>42</v>
      </c>
      <c r="I31" s="121">
        <v>63</v>
      </c>
      <c r="J31" s="121">
        <v>24</v>
      </c>
      <c r="K31" s="121">
        <v>42</v>
      </c>
      <c r="L31" s="121">
        <v>72</v>
      </c>
      <c r="M31" s="121">
        <v>81</v>
      </c>
      <c r="O31" s="121">
        <v>5</v>
      </c>
    </row>
    <row r="32" spans="1:15" ht="21" hidden="1" customHeight="1" x14ac:dyDescent="0.15">
      <c r="D32" s="116">
        <v>29.6</v>
      </c>
      <c r="E32" s="117">
        <v>10.5</v>
      </c>
      <c r="F32" s="118">
        <v>9.8000000000000007</v>
      </c>
      <c r="G32" s="118">
        <v>18.399999999999999</v>
      </c>
      <c r="H32" s="118">
        <v>21.3</v>
      </c>
      <c r="I32" s="118">
        <v>26</v>
      </c>
      <c r="J32" s="118">
        <v>21.4</v>
      </c>
      <c r="K32" s="118">
        <v>44.2</v>
      </c>
      <c r="L32" s="118">
        <v>39.1</v>
      </c>
      <c r="M32" s="118">
        <v>47.9</v>
      </c>
      <c r="O32" s="118">
        <v>29.4</v>
      </c>
    </row>
    <row r="33" spans="3:13" ht="19.5" customHeight="1" thickBot="1" x14ac:dyDescent="0.2">
      <c r="C33" s="128"/>
      <c r="D33" s="128"/>
      <c r="E33" s="128"/>
      <c r="F33" s="129"/>
      <c r="G33" s="130"/>
      <c r="H33" s="131"/>
      <c r="I33" s="131"/>
      <c r="J33" s="131"/>
      <c r="K33" s="131"/>
      <c r="L33" s="131"/>
      <c r="M33" s="132" t="s">
        <v>22</v>
      </c>
    </row>
    <row r="34" spans="3:13" ht="19.5" customHeight="1" thickBot="1" x14ac:dyDescent="0.2">
      <c r="C34" s="128"/>
      <c r="D34" s="128"/>
      <c r="E34" s="128"/>
      <c r="F34" s="129"/>
      <c r="G34" s="133" t="s">
        <v>23</v>
      </c>
      <c r="H34" s="134"/>
      <c r="I34" s="129"/>
      <c r="J34" s="129"/>
      <c r="K34" s="129"/>
      <c r="L34" s="133" t="s">
        <v>24</v>
      </c>
      <c r="M34" s="135"/>
    </row>
    <row r="70" spans="2:21" s="138" customFormat="1" ht="14.25" x14ac:dyDescent="0.15">
      <c r="C70" s="138" t="s">
        <v>213</v>
      </c>
      <c r="D70" s="176">
        <f>MAX(D7,D9,D11,D13,D15)</f>
        <v>612</v>
      </c>
      <c r="E70" s="176">
        <f t="shared" ref="E70:M71" si="36">MAX(E7,E9,E11,E13,E15)</f>
        <v>12</v>
      </c>
      <c r="F70" s="176">
        <f t="shared" si="36"/>
        <v>33</v>
      </c>
      <c r="G70" s="176">
        <f t="shared" si="36"/>
        <v>71</v>
      </c>
      <c r="H70" s="176">
        <f t="shared" si="36"/>
        <v>92</v>
      </c>
      <c r="I70" s="176">
        <f t="shared" si="36"/>
        <v>121</v>
      </c>
      <c r="J70" s="176">
        <f t="shared" si="36"/>
        <v>63</v>
      </c>
      <c r="K70" s="176">
        <f t="shared" si="36"/>
        <v>52</v>
      </c>
      <c r="L70" s="176">
        <f t="shared" si="36"/>
        <v>84</v>
      </c>
      <c r="M70" s="176">
        <f t="shared" si="36"/>
        <v>86</v>
      </c>
      <c r="N70" s="176">
        <v>1</v>
      </c>
      <c r="O70" s="176">
        <f t="shared" ref="O70:O71" si="37">MAX(O7,O9,O11,O13,O15)</f>
        <v>4</v>
      </c>
      <c r="P70" s="176">
        <f t="shared" ref="P70:U70" si="38">MAX(P7,P9,P11,P13,P15,P17,P19,P21,P23,P25,P27,P29,P31,P33,P35,P37,P39,P41,P43,P45,P47,P49,P51,P53,P55,P57)</f>
        <v>0</v>
      </c>
      <c r="Q70" s="176">
        <f t="shared" si="38"/>
        <v>0</v>
      </c>
      <c r="R70" s="176">
        <f t="shared" si="38"/>
        <v>0</v>
      </c>
      <c r="S70" s="176">
        <f t="shared" si="38"/>
        <v>0</v>
      </c>
      <c r="T70" s="176">
        <f t="shared" si="38"/>
        <v>0</v>
      </c>
      <c r="U70" s="176">
        <f t="shared" si="38"/>
        <v>0</v>
      </c>
    </row>
    <row r="71" spans="2:21" s="138" customFormat="1" ht="14.25" x14ac:dyDescent="0.15">
      <c r="C71" s="138" t="s">
        <v>214</v>
      </c>
      <c r="D71" s="176">
        <f>MAX(D8,D10,D12,D14,D16)</f>
        <v>44.67153284671533</v>
      </c>
      <c r="E71" s="176">
        <f t="shared" si="36"/>
        <v>40</v>
      </c>
      <c r="F71" s="176">
        <f t="shared" si="36"/>
        <v>36.666666666666664</v>
      </c>
      <c r="G71" s="176">
        <f t="shared" si="36"/>
        <v>43.030303030303031</v>
      </c>
      <c r="H71" s="176">
        <f t="shared" si="36"/>
        <v>43.39622641509434</v>
      </c>
      <c r="I71" s="176">
        <f t="shared" si="36"/>
        <v>44.81481481481481</v>
      </c>
      <c r="J71" s="176">
        <f t="shared" si="36"/>
        <v>50.4</v>
      </c>
      <c r="K71" s="176">
        <f t="shared" si="36"/>
        <v>50.485436893203882</v>
      </c>
      <c r="L71" s="176">
        <f t="shared" si="36"/>
        <v>48.837209302325576</v>
      </c>
      <c r="M71" s="176">
        <f t="shared" si="36"/>
        <v>44.559585492227974</v>
      </c>
      <c r="N71" s="176">
        <v>1</v>
      </c>
      <c r="O71" s="176">
        <f t="shared" si="37"/>
        <v>40</v>
      </c>
      <c r="P71" s="176">
        <f t="shared" ref="P71:U71" si="39">MAX(P31,P33,P35,P37,P39,P41,P43,P45,P47,P49,P51,P53,P55,P57)</f>
        <v>0</v>
      </c>
      <c r="Q71" s="176">
        <f t="shared" si="39"/>
        <v>0</v>
      </c>
      <c r="R71" s="176">
        <f t="shared" si="39"/>
        <v>0</v>
      </c>
      <c r="S71" s="176">
        <f t="shared" si="39"/>
        <v>0</v>
      </c>
      <c r="T71" s="176">
        <f t="shared" si="39"/>
        <v>0</v>
      </c>
      <c r="U71" s="176">
        <f t="shared" si="39"/>
        <v>0</v>
      </c>
    </row>
    <row r="72" spans="2:21" s="138" customFormat="1" ht="14.25" x14ac:dyDescent="0.15">
      <c r="C72" s="138" t="s">
        <v>215</v>
      </c>
      <c r="D72" s="176">
        <f>LARGE(_xlfn.VSTACK(D7,D9,D11,D13,D15),2)</f>
        <v>358</v>
      </c>
      <c r="E72" s="176">
        <f t="shared" ref="E72:M73" si="40">LARGE(_xlfn.VSTACK(E7,E9,E11,E13,E15),2)</f>
        <v>9</v>
      </c>
      <c r="F72" s="176">
        <f t="shared" si="40"/>
        <v>27</v>
      </c>
      <c r="G72" s="176">
        <f t="shared" si="40"/>
        <v>64</v>
      </c>
      <c r="H72" s="176">
        <f t="shared" si="40"/>
        <v>66</v>
      </c>
      <c r="I72" s="176">
        <f t="shared" si="40"/>
        <v>85</v>
      </c>
      <c r="J72" s="176">
        <f t="shared" si="40"/>
        <v>35</v>
      </c>
      <c r="K72" s="176">
        <f t="shared" si="40"/>
        <v>30</v>
      </c>
      <c r="L72" s="176">
        <f t="shared" si="40"/>
        <v>30</v>
      </c>
      <c r="M72" s="176">
        <f t="shared" si="40"/>
        <v>43</v>
      </c>
      <c r="N72" s="176">
        <v>1</v>
      </c>
      <c r="O72" s="176">
        <f t="shared" ref="O72:O73" si="41">LARGE(_xlfn.VSTACK(O7,O9,O11,O13,O15),2)</f>
        <v>1</v>
      </c>
      <c r="P72" s="176" t="e">
        <f t="shared" ref="P72:U73" si="42">LARGE(_xlfn.VSTACK(P30,P32,P34,P36,P38,P40,P42,P44,P46,P48,P50,P52,P54,P56),2)</f>
        <v>#NUM!</v>
      </c>
      <c r="Q72" s="176" t="e">
        <f t="shared" si="42"/>
        <v>#NUM!</v>
      </c>
      <c r="R72" s="176" t="e">
        <f t="shared" si="42"/>
        <v>#NUM!</v>
      </c>
      <c r="S72" s="176" t="e">
        <f t="shared" si="42"/>
        <v>#NUM!</v>
      </c>
      <c r="T72" s="176" t="e">
        <f t="shared" si="42"/>
        <v>#NUM!</v>
      </c>
      <c r="U72" s="176" t="e">
        <f t="shared" si="42"/>
        <v>#NUM!</v>
      </c>
    </row>
    <row r="73" spans="2:21" s="138" customFormat="1" ht="14.25" x14ac:dyDescent="0.15">
      <c r="C73" s="138" t="s">
        <v>214</v>
      </c>
      <c r="D73" s="176">
        <f>LARGE(_xlfn.VSTACK(D8,D10,D12,D14,D16),2)</f>
        <v>26.131386861313871</v>
      </c>
      <c r="E73" s="176">
        <f t="shared" si="40"/>
        <v>30</v>
      </c>
      <c r="F73" s="176">
        <f t="shared" si="40"/>
        <v>30</v>
      </c>
      <c r="G73" s="176">
        <f t="shared" si="40"/>
        <v>38.787878787878789</v>
      </c>
      <c r="H73" s="176">
        <f t="shared" si="40"/>
        <v>31.132075471698112</v>
      </c>
      <c r="I73" s="176">
        <f t="shared" si="40"/>
        <v>31.481481481481481</v>
      </c>
      <c r="J73" s="176">
        <f t="shared" si="40"/>
        <v>28.000000000000004</v>
      </c>
      <c r="K73" s="176">
        <f t="shared" si="40"/>
        <v>29.126213592233007</v>
      </c>
      <c r="L73" s="176">
        <f t="shared" si="40"/>
        <v>17.441860465116278</v>
      </c>
      <c r="M73" s="176">
        <f t="shared" si="40"/>
        <v>22.279792746113987</v>
      </c>
      <c r="N73" s="176">
        <v>1</v>
      </c>
      <c r="O73" s="176">
        <f t="shared" si="41"/>
        <v>10</v>
      </c>
      <c r="P73" s="176" t="e">
        <f t="shared" si="42"/>
        <v>#NUM!</v>
      </c>
      <c r="Q73" s="176" t="e">
        <f t="shared" si="42"/>
        <v>#NUM!</v>
      </c>
      <c r="R73" s="176" t="e">
        <f t="shared" si="42"/>
        <v>#NUM!</v>
      </c>
      <c r="S73" s="176" t="e">
        <f t="shared" si="42"/>
        <v>#NUM!</v>
      </c>
      <c r="T73" s="176" t="e">
        <f t="shared" si="42"/>
        <v>#NUM!</v>
      </c>
      <c r="U73" s="176" t="e">
        <f t="shared" si="42"/>
        <v>#NUM!</v>
      </c>
    </row>
    <row r="74" spans="2:21" s="138" customFormat="1" ht="14.25" x14ac:dyDescent="0.15">
      <c r="C74" s="138">
        <v>2</v>
      </c>
      <c r="D74" s="138">
        <v>3</v>
      </c>
      <c r="E74" s="138">
        <v>4</v>
      </c>
      <c r="F74" s="138">
        <v>5</v>
      </c>
      <c r="G74" s="138">
        <v>6</v>
      </c>
      <c r="H74" s="138">
        <v>7</v>
      </c>
      <c r="I74" s="138">
        <v>8</v>
      </c>
      <c r="J74" s="138">
        <v>9</v>
      </c>
      <c r="K74" s="138">
        <v>10</v>
      </c>
      <c r="L74" s="138">
        <v>11</v>
      </c>
      <c r="M74" s="138">
        <v>12</v>
      </c>
      <c r="N74" s="176">
        <v>1</v>
      </c>
      <c r="O74" s="138">
        <v>14</v>
      </c>
      <c r="P74" s="138">
        <v>15</v>
      </c>
      <c r="Q74" s="138">
        <v>16</v>
      </c>
      <c r="R74" s="138">
        <v>17</v>
      </c>
      <c r="S74" s="138">
        <v>18</v>
      </c>
    </row>
    <row r="75" spans="2:21" s="177" customFormat="1" ht="14.25" x14ac:dyDescent="0.15">
      <c r="D75" s="177" t="s">
        <v>216</v>
      </c>
      <c r="E75" s="177" t="s">
        <v>8</v>
      </c>
      <c r="F75" s="177" t="s">
        <v>9</v>
      </c>
      <c r="G75" s="177" t="s">
        <v>10</v>
      </c>
      <c r="H75" s="177" t="s">
        <v>11</v>
      </c>
      <c r="I75" s="177" t="s">
        <v>12</v>
      </c>
      <c r="J75" s="177" t="s">
        <v>13</v>
      </c>
      <c r="K75" s="177" t="s">
        <v>14</v>
      </c>
      <c r="L75" s="177" t="s">
        <v>15</v>
      </c>
      <c r="M75" s="177" t="s">
        <v>16</v>
      </c>
      <c r="O75" s="177" t="s">
        <v>217</v>
      </c>
    </row>
    <row r="76" spans="2:21" ht="19.5" customHeight="1" x14ac:dyDescent="0.15">
      <c r="B76" s="106">
        <v>1</v>
      </c>
      <c r="C76" s="106" t="s">
        <v>218</v>
      </c>
      <c r="D76" s="106">
        <v>1370</v>
      </c>
      <c r="E76" s="106">
        <v>30</v>
      </c>
      <c r="F76" s="106">
        <v>90</v>
      </c>
      <c r="G76" s="106">
        <v>165</v>
      </c>
      <c r="H76" s="106">
        <v>212</v>
      </c>
      <c r="I76" s="106">
        <v>270</v>
      </c>
      <c r="J76" s="106">
        <v>125</v>
      </c>
      <c r="K76" s="106">
        <v>103</v>
      </c>
      <c r="L76" s="106">
        <v>172</v>
      </c>
      <c r="M76" s="106">
        <v>193</v>
      </c>
      <c r="O76" s="106">
        <v>10</v>
      </c>
    </row>
    <row r="77" spans="2:21" ht="19.5" customHeight="1" x14ac:dyDescent="0.15">
      <c r="B77" s="106">
        <v>2</v>
      </c>
      <c r="C77" s="106" t="s">
        <v>177</v>
      </c>
      <c r="D77" s="106">
        <v>283</v>
      </c>
      <c r="E77" s="106">
        <v>3</v>
      </c>
      <c r="F77" s="106">
        <v>20</v>
      </c>
      <c r="G77" s="106">
        <v>35</v>
      </c>
      <c r="H77" s="106">
        <v>41</v>
      </c>
      <c r="I77" s="106">
        <v>57</v>
      </c>
      <c r="J77" s="106">
        <v>23</v>
      </c>
      <c r="K77" s="106">
        <v>30</v>
      </c>
      <c r="L77" s="106">
        <v>30</v>
      </c>
      <c r="M77" s="106">
        <v>43</v>
      </c>
      <c r="O77" s="106">
        <v>1</v>
      </c>
    </row>
    <row r="78" spans="2:21" ht="19.5" customHeight="1" x14ac:dyDescent="0.15">
      <c r="B78" s="106">
        <v>3</v>
      </c>
      <c r="C78" s="106" t="s">
        <v>178</v>
      </c>
      <c r="D78" s="106">
        <v>185</v>
      </c>
      <c r="E78" s="106">
        <v>6</v>
      </c>
      <c r="F78" s="106">
        <v>19</v>
      </c>
      <c r="G78" s="106">
        <v>29</v>
      </c>
      <c r="H78" s="106">
        <v>41</v>
      </c>
      <c r="I78" s="106">
        <v>48</v>
      </c>
      <c r="J78" s="106">
        <v>13</v>
      </c>
      <c r="K78" s="106">
        <v>9</v>
      </c>
      <c r="L78" s="106">
        <v>9</v>
      </c>
      <c r="M78" s="106">
        <v>11</v>
      </c>
      <c r="O78" s="106">
        <v>0</v>
      </c>
    </row>
    <row r="79" spans="2:21" ht="19.5" customHeight="1" x14ac:dyDescent="0.15">
      <c r="B79" s="106">
        <v>4</v>
      </c>
      <c r="C79" s="106" t="s">
        <v>109</v>
      </c>
      <c r="D79" s="106">
        <v>612</v>
      </c>
      <c r="E79" s="106">
        <v>12</v>
      </c>
      <c r="F79" s="106">
        <v>27</v>
      </c>
      <c r="G79" s="106">
        <v>71</v>
      </c>
      <c r="H79" s="106">
        <v>92</v>
      </c>
      <c r="I79" s="106">
        <v>121</v>
      </c>
      <c r="J79" s="106">
        <v>63</v>
      </c>
      <c r="K79" s="106">
        <v>52</v>
      </c>
      <c r="L79" s="106">
        <v>84</v>
      </c>
      <c r="M79" s="106">
        <v>86</v>
      </c>
      <c r="O79" s="106">
        <v>4</v>
      </c>
    </row>
    <row r="80" spans="2:21" ht="19.5" customHeight="1" x14ac:dyDescent="0.15">
      <c r="B80" s="106">
        <v>5</v>
      </c>
      <c r="C80" s="106" t="s">
        <v>179</v>
      </c>
      <c r="D80" s="106">
        <v>358</v>
      </c>
      <c r="E80" s="106">
        <v>9</v>
      </c>
      <c r="F80" s="106">
        <v>33</v>
      </c>
      <c r="G80" s="106">
        <v>64</v>
      </c>
      <c r="H80" s="106">
        <v>66</v>
      </c>
      <c r="I80" s="106">
        <v>85</v>
      </c>
      <c r="J80" s="106">
        <v>35</v>
      </c>
      <c r="K80" s="106">
        <v>24</v>
      </c>
      <c r="L80" s="106">
        <v>22</v>
      </c>
      <c r="M80" s="106">
        <v>19</v>
      </c>
      <c r="O80" s="106">
        <v>1</v>
      </c>
    </row>
    <row r="81" spans="2:15" ht="19.5" customHeight="1" x14ac:dyDescent="0.15">
      <c r="B81" s="106">
        <v>6</v>
      </c>
      <c r="C81" s="106" t="s">
        <v>105</v>
      </c>
      <c r="D81" s="106">
        <v>144</v>
      </c>
      <c r="E81" s="106">
        <v>2</v>
      </c>
      <c r="F81" s="106">
        <v>11</v>
      </c>
      <c r="G81" s="106">
        <v>24</v>
      </c>
      <c r="H81" s="106">
        <v>32</v>
      </c>
      <c r="I81" s="106">
        <v>35</v>
      </c>
      <c r="J81" s="106">
        <v>11</v>
      </c>
      <c r="K81" s="106">
        <v>12</v>
      </c>
      <c r="L81" s="106">
        <v>7</v>
      </c>
      <c r="M81" s="106">
        <v>10</v>
      </c>
      <c r="O81" s="106">
        <v>0</v>
      </c>
    </row>
    <row r="82" spans="2:15" ht="19.5" customHeight="1" x14ac:dyDescent="0.15">
      <c r="B82" s="106">
        <v>7</v>
      </c>
      <c r="C82" s="106" t="s">
        <v>106</v>
      </c>
      <c r="D82" s="106">
        <v>51</v>
      </c>
      <c r="E82" s="106">
        <v>2</v>
      </c>
      <c r="F82" s="106">
        <v>1</v>
      </c>
      <c r="G82" s="106">
        <v>7</v>
      </c>
      <c r="H82" s="106">
        <v>8</v>
      </c>
      <c r="I82" s="106">
        <v>6</v>
      </c>
      <c r="J82" s="106">
        <v>4</v>
      </c>
      <c r="K82" s="106">
        <v>6</v>
      </c>
      <c r="L82" s="106">
        <v>10</v>
      </c>
      <c r="M82" s="106">
        <v>6</v>
      </c>
      <c r="O82" s="106">
        <v>1</v>
      </c>
    </row>
    <row r="83" spans="2:15" ht="19.5" customHeight="1" x14ac:dyDescent="0.15">
      <c r="B83" s="106">
        <v>8</v>
      </c>
      <c r="C83" s="106" t="s">
        <v>217</v>
      </c>
      <c r="D83" s="106">
        <v>174</v>
      </c>
      <c r="E83" s="106">
        <v>4</v>
      </c>
      <c r="F83" s="106">
        <v>4</v>
      </c>
      <c r="G83" s="106">
        <v>10</v>
      </c>
      <c r="H83" s="106">
        <v>10</v>
      </c>
      <c r="I83" s="106">
        <v>18</v>
      </c>
      <c r="J83" s="106">
        <v>17</v>
      </c>
      <c r="K83" s="106">
        <v>9</v>
      </c>
      <c r="L83" s="106">
        <v>41</v>
      </c>
      <c r="M83" s="106">
        <v>57</v>
      </c>
      <c r="O83" s="106">
        <v>4</v>
      </c>
    </row>
    <row r="84" spans="2:15" ht="19.5" customHeight="1" x14ac:dyDescent="0.15">
      <c r="B84" s="106">
        <v>9</v>
      </c>
    </row>
    <row r="85" spans="2:15" ht="19.5" customHeight="1" x14ac:dyDescent="0.15">
      <c r="B85" s="106">
        <v>10</v>
      </c>
    </row>
    <row r="86" spans="2:15" ht="19.5" customHeight="1" x14ac:dyDescent="0.15">
      <c r="B86" s="106">
        <v>11</v>
      </c>
    </row>
    <row r="87" spans="2:15" ht="19.5" customHeight="1" x14ac:dyDescent="0.15">
      <c r="B87" s="106">
        <v>12</v>
      </c>
    </row>
    <row r="88" spans="2:15" ht="19.5" customHeight="1" x14ac:dyDescent="0.15">
      <c r="B88" s="106">
        <v>13</v>
      </c>
    </row>
    <row r="89" spans="2:15" ht="19.5" customHeight="1" x14ac:dyDescent="0.15">
      <c r="B89" s="106">
        <v>14</v>
      </c>
    </row>
    <row r="90" spans="2:15" ht="19.5" customHeight="1" x14ac:dyDescent="0.15">
      <c r="B90" s="106">
        <v>15</v>
      </c>
    </row>
    <row r="91" spans="2:15" ht="19.5" customHeight="1" x14ac:dyDescent="0.15">
      <c r="B91" s="106">
        <v>16</v>
      </c>
    </row>
    <row r="92" spans="2:15" ht="19.5" customHeight="1" x14ac:dyDescent="0.15">
      <c r="B92" s="106">
        <v>17</v>
      </c>
    </row>
    <row r="93" spans="2:15" ht="19.5" customHeight="1" x14ac:dyDescent="0.15">
      <c r="B93" s="106">
        <v>18</v>
      </c>
    </row>
    <row r="94" spans="2:15" ht="19.5" customHeight="1" x14ac:dyDescent="0.15">
      <c r="B94" s="106">
        <v>19</v>
      </c>
    </row>
  </sheetData>
  <mergeCells count="13">
    <mergeCell ref="C23:C24"/>
    <mergeCell ref="C25:C26"/>
    <mergeCell ref="C29:C30"/>
    <mergeCell ref="C19:C20"/>
    <mergeCell ref="C27:C28"/>
    <mergeCell ref="C15:C16"/>
    <mergeCell ref="C17:C18"/>
    <mergeCell ref="C21:C22"/>
    <mergeCell ref="C5:C6"/>
    <mergeCell ref="C7:C8"/>
    <mergeCell ref="C9:C10"/>
    <mergeCell ref="C11:C12"/>
    <mergeCell ref="C13:C14"/>
  </mergeCells>
  <phoneticPr fontId="8"/>
  <conditionalFormatting sqref="D7:O16">
    <cfRule type="cellIs" dxfId="11" priority="1" operator="equal">
      <formula>D$71</formula>
    </cfRule>
    <cfRule type="cellIs" dxfId="10" priority="2" operator="equal">
      <formula>D$70</formula>
    </cfRule>
    <cfRule type="cellIs" dxfId="9" priority="3" operator="equal">
      <formula>D$73</formula>
    </cfRule>
    <cfRule type="cellIs" dxfId="8" priority="4" operator="equal">
      <formula>D$72</formula>
    </cfRule>
  </conditionalFormatting>
  <pageMargins left="0.7" right="0.7" top="0.75" bottom="0.75" header="0.3" footer="0.3"/>
  <ignoredErrors>
    <ignoredError sqref="D8:M20" formula="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A17"/>
  <sheetViews>
    <sheetView zoomScaleNormal="100" zoomScaleSheetLayoutView="100" workbookViewId="0">
      <selection activeCell="Z5" sqref="Z5:AA6"/>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9"/>
      <c r="C1" s="19" t="s">
        <v>182</v>
      </c>
    </row>
    <row r="2" spans="1:27" ht="19.899999999999999" customHeight="1" x14ac:dyDescent="0.15">
      <c r="Q2" s="2" t="s">
        <v>180</v>
      </c>
    </row>
    <row r="3" spans="1:27" ht="19.899999999999999" customHeight="1" x14ac:dyDescent="0.15">
      <c r="Q3" s="2" t="s">
        <v>147</v>
      </c>
    </row>
    <row r="4" spans="1:27" ht="19.899999999999999" customHeight="1" x14ac:dyDescent="0.15">
      <c r="Q4" s="10"/>
      <c r="R4" s="11"/>
      <c r="S4" s="12" t="s">
        <v>5</v>
      </c>
      <c r="T4" s="13">
        <v>1</v>
      </c>
      <c r="U4" s="13">
        <v>1</v>
      </c>
      <c r="V4" s="13">
        <v>1</v>
      </c>
      <c r="W4" s="13">
        <v>1</v>
      </c>
      <c r="X4" s="13">
        <v>1</v>
      </c>
      <c r="Y4" s="13">
        <v>1</v>
      </c>
    </row>
    <row r="5" spans="1:27" ht="19.899999999999999" customHeight="1" x14ac:dyDescent="0.15">
      <c r="Q5" s="10" t="s">
        <v>6</v>
      </c>
      <c r="R5" s="11" t="s">
        <v>4</v>
      </c>
      <c r="S5" s="10" t="s">
        <v>7</v>
      </c>
      <c r="T5" s="14" t="s">
        <v>81</v>
      </c>
      <c r="U5" s="14" t="s">
        <v>80</v>
      </c>
      <c r="V5" s="14" t="s">
        <v>79</v>
      </c>
      <c r="W5" s="14" t="s">
        <v>78</v>
      </c>
      <c r="X5" s="14" t="s">
        <v>47</v>
      </c>
      <c r="Y5" s="14" t="s">
        <v>21</v>
      </c>
      <c r="Z5" s="19" t="s">
        <v>77</v>
      </c>
      <c r="AA5" s="2" t="s">
        <v>192</v>
      </c>
    </row>
    <row r="6" spans="1:27" ht="19.899999999999999" customHeight="1" x14ac:dyDescent="0.15">
      <c r="Q6" s="15" t="s">
        <v>76</v>
      </c>
      <c r="R6" s="15">
        <v>1370</v>
      </c>
      <c r="S6" s="33" t="s">
        <v>76</v>
      </c>
      <c r="T6" s="17">
        <v>40.364963503649633</v>
      </c>
      <c r="U6" s="17">
        <v>42.262773722627742</v>
      </c>
      <c r="V6" s="17">
        <v>8.3941605839416056</v>
      </c>
      <c r="W6" s="17">
        <v>2.9197080291970803</v>
      </c>
      <c r="X6" s="17">
        <v>4.5255474452554747</v>
      </c>
      <c r="Y6" s="17">
        <v>1.5328467153284671</v>
      </c>
      <c r="Z6" s="25">
        <f>T6+U6</f>
        <v>82.627737226277375</v>
      </c>
      <c r="AA6" s="18">
        <f>V6+W6</f>
        <v>11.313868613138686</v>
      </c>
    </row>
    <row r="7" spans="1:27" ht="19.899999999999999" customHeight="1" x14ac:dyDescent="0.15">
      <c r="Q7" s="136" t="s">
        <v>69</v>
      </c>
      <c r="R7" s="15">
        <v>1370</v>
      </c>
      <c r="S7" s="33" t="s">
        <v>69</v>
      </c>
      <c r="T7" s="17">
        <v>10.145985401459855</v>
      </c>
      <c r="U7" s="17">
        <v>43.430656934306569</v>
      </c>
      <c r="V7" s="17">
        <v>31.313868613138684</v>
      </c>
      <c r="W7" s="17">
        <v>7.3722627737226283</v>
      </c>
      <c r="X7" s="17">
        <v>4.8175182481751824</v>
      </c>
      <c r="Y7" s="17">
        <v>2.9197080291970803</v>
      </c>
      <c r="Z7" s="25">
        <f t="shared" ref="Z7:Z17" si="0">T7+U7</f>
        <v>53.576642335766422</v>
      </c>
      <c r="AA7" s="18">
        <f t="shared" ref="AA7:AA17" si="1">V7+W7</f>
        <v>38.686131386861312</v>
      </c>
    </row>
    <row r="8" spans="1:27" ht="19.899999999999999" customHeight="1" x14ac:dyDescent="0.15">
      <c r="Q8" s="15" t="s">
        <v>90</v>
      </c>
      <c r="R8" s="15">
        <v>1370</v>
      </c>
      <c r="S8" s="33" t="s">
        <v>90</v>
      </c>
      <c r="T8" s="17">
        <v>6.0583941605839415</v>
      </c>
      <c r="U8" s="17">
        <v>40.583941605839421</v>
      </c>
      <c r="V8" s="17">
        <v>22.481751824817518</v>
      </c>
      <c r="W8" s="17">
        <v>13.649635036496349</v>
      </c>
      <c r="X8" s="17">
        <v>11.897810218978103</v>
      </c>
      <c r="Y8" s="17">
        <v>5.3284671532846719</v>
      </c>
      <c r="Z8" s="25">
        <f t="shared" si="0"/>
        <v>46.642335766423365</v>
      </c>
      <c r="AA8" s="18">
        <f t="shared" si="1"/>
        <v>36.131386861313871</v>
      </c>
    </row>
    <row r="9" spans="1:27" ht="19.899999999999999" customHeight="1" x14ac:dyDescent="0.15">
      <c r="Q9" s="15" t="s">
        <v>75</v>
      </c>
      <c r="R9" s="15">
        <v>1370</v>
      </c>
      <c r="S9" s="33" t="s">
        <v>75</v>
      </c>
      <c r="T9" s="17">
        <v>3.6496350364963499</v>
      </c>
      <c r="U9" s="17">
        <v>27.883211678832115</v>
      </c>
      <c r="V9" s="17">
        <v>28.102189781021895</v>
      </c>
      <c r="W9" s="17">
        <v>22.992700729927009</v>
      </c>
      <c r="X9" s="17">
        <v>12.627737226277372</v>
      </c>
      <c r="Y9" s="17">
        <v>4.7445255474452548</v>
      </c>
      <c r="Z9" s="25">
        <f t="shared" si="0"/>
        <v>31.532846715328464</v>
      </c>
      <c r="AA9" s="18">
        <f t="shared" si="1"/>
        <v>51.0948905109489</v>
      </c>
    </row>
    <row r="10" spans="1:27" ht="19.899999999999999" customHeight="1" x14ac:dyDescent="0.15">
      <c r="Q10" s="136" t="s">
        <v>89</v>
      </c>
      <c r="R10" s="15">
        <v>1370</v>
      </c>
      <c r="S10" s="33" t="s">
        <v>89</v>
      </c>
      <c r="T10" s="17">
        <v>15.036496350364963</v>
      </c>
      <c r="U10" s="17">
        <v>16.350364963503651</v>
      </c>
      <c r="V10" s="17">
        <v>16.058394160583941</v>
      </c>
      <c r="W10" s="17">
        <v>24.963503649635037</v>
      </c>
      <c r="X10" s="17">
        <v>21.459854014598541</v>
      </c>
      <c r="Y10" s="17">
        <v>6.1313868613138682</v>
      </c>
      <c r="Z10" s="25">
        <f t="shared" si="0"/>
        <v>31.386861313868614</v>
      </c>
      <c r="AA10" s="18">
        <f t="shared" si="1"/>
        <v>41.021897810218974</v>
      </c>
    </row>
    <row r="11" spans="1:27" ht="19.899999999999999" customHeight="1" x14ac:dyDescent="0.15">
      <c r="Q11" s="15" t="s">
        <v>74</v>
      </c>
      <c r="R11" s="15">
        <v>1370</v>
      </c>
      <c r="S11" s="33" t="s">
        <v>74</v>
      </c>
      <c r="T11" s="17">
        <v>14.160583941605839</v>
      </c>
      <c r="U11" s="17">
        <v>13.503649635036496</v>
      </c>
      <c r="V11" s="17">
        <v>13.795620437956204</v>
      </c>
      <c r="W11" s="17">
        <v>23.284671532846716</v>
      </c>
      <c r="X11" s="17">
        <v>30.21897810218978</v>
      </c>
      <c r="Y11" s="17">
        <v>5.0364963503649633</v>
      </c>
      <c r="Z11" s="25">
        <f t="shared" si="0"/>
        <v>27.664233576642335</v>
      </c>
      <c r="AA11" s="18">
        <f t="shared" si="1"/>
        <v>37.080291970802918</v>
      </c>
    </row>
    <row r="12" spans="1:27" ht="19.899999999999999" customHeight="1" x14ac:dyDescent="0.15">
      <c r="Q12" s="15" t="s">
        <v>73</v>
      </c>
      <c r="R12" s="15">
        <v>1370</v>
      </c>
      <c r="S12" s="33" t="s">
        <v>73</v>
      </c>
      <c r="T12" s="17">
        <v>6.1313868613138682</v>
      </c>
      <c r="U12" s="17">
        <v>15.036496350364963</v>
      </c>
      <c r="V12" s="17">
        <v>25.839416058394161</v>
      </c>
      <c r="W12" s="17">
        <v>32.262773722627735</v>
      </c>
      <c r="X12" s="17">
        <v>16.058394160583941</v>
      </c>
      <c r="Y12" s="17">
        <v>4.6715328467153281</v>
      </c>
      <c r="Z12" s="25">
        <f t="shared" si="0"/>
        <v>21.167883211678831</v>
      </c>
      <c r="AA12" s="18">
        <f t="shared" si="1"/>
        <v>58.102189781021892</v>
      </c>
    </row>
    <row r="13" spans="1:27" ht="19.899999999999999" customHeight="1" x14ac:dyDescent="0.15">
      <c r="Q13" s="15" t="s">
        <v>86</v>
      </c>
      <c r="R13" s="15">
        <v>1370</v>
      </c>
      <c r="S13" s="33" t="s">
        <v>86</v>
      </c>
      <c r="T13" s="17">
        <v>2.7007299270072993</v>
      </c>
      <c r="U13" s="17">
        <v>16.204379562043798</v>
      </c>
      <c r="V13" s="17">
        <v>25.036496350364963</v>
      </c>
      <c r="W13" s="17">
        <v>29.635036496350363</v>
      </c>
      <c r="X13" s="17">
        <v>16.861313868613141</v>
      </c>
      <c r="Y13" s="17">
        <v>9.562043795620438</v>
      </c>
      <c r="Z13" s="25">
        <f t="shared" si="0"/>
        <v>18.905109489051096</v>
      </c>
      <c r="AA13" s="18">
        <f t="shared" si="1"/>
        <v>54.671532846715323</v>
      </c>
    </row>
    <row r="14" spans="1:27" ht="19.899999999999999" customHeight="1" x14ac:dyDescent="0.15">
      <c r="Q14" s="136" t="s">
        <v>72</v>
      </c>
      <c r="R14" s="15">
        <v>1370</v>
      </c>
      <c r="S14" s="33" t="s">
        <v>72</v>
      </c>
      <c r="T14" s="17">
        <v>3.9416058394160585</v>
      </c>
      <c r="U14" s="17">
        <v>8.2481751824817504</v>
      </c>
      <c r="V14" s="17">
        <v>18.321167883211679</v>
      </c>
      <c r="W14" s="17">
        <v>35.693430656934304</v>
      </c>
      <c r="X14" s="17">
        <v>27.883211678832115</v>
      </c>
      <c r="Y14" s="17">
        <v>5.9124087591240873</v>
      </c>
      <c r="Z14" s="25">
        <f t="shared" si="0"/>
        <v>12.189781021897808</v>
      </c>
      <c r="AA14" s="18">
        <f t="shared" si="1"/>
        <v>54.014598540145982</v>
      </c>
    </row>
    <row r="15" spans="1:27" ht="19.899999999999999" customHeight="1" x14ac:dyDescent="0.15">
      <c r="Q15" s="15" t="s">
        <v>181</v>
      </c>
      <c r="R15" s="15">
        <v>1370</v>
      </c>
      <c r="S15" s="33" t="s">
        <v>181</v>
      </c>
      <c r="T15" s="17">
        <v>0.87591240875912413</v>
      </c>
      <c r="U15" s="17">
        <v>5.9854014598540148</v>
      </c>
      <c r="V15" s="17">
        <v>21.459854014598541</v>
      </c>
      <c r="W15" s="17">
        <v>38.175182481751825</v>
      </c>
      <c r="X15" s="17">
        <v>27.372262773722628</v>
      </c>
      <c r="Y15" s="17">
        <v>6.1313868613138682</v>
      </c>
      <c r="Z15" s="25">
        <f t="shared" si="0"/>
        <v>6.8613138686131387</v>
      </c>
      <c r="AA15" s="18">
        <f t="shared" si="1"/>
        <v>59.635036496350367</v>
      </c>
    </row>
    <row r="16" spans="1:27" ht="19.899999999999999" customHeight="1" x14ac:dyDescent="0.15">
      <c r="Q16" s="15" t="s">
        <v>135</v>
      </c>
      <c r="R16" s="15">
        <v>1370</v>
      </c>
      <c r="S16" s="33" t="s">
        <v>135</v>
      </c>
      <c r="T16" s="17">
        <v>0.8029197080291971</v>
      </c>
      <c r="U16" s="17">
        <v>3.2116788321167884</v>
      </c>
      <c r="V16" s="17">
        <v>19.197080291970803</v>
      </c>
      <c r="W16" s="17">
        <v>40.364963503649633</v>
      </c>
      <c r="X16" s="17">
        <v>29.781021897810216</v>
      </c>
      <c r="Y16" s="17">
        <v>6.6423357664233578</v>
      </c>
      <c r="Z16" s="25">
        <f t="shared" si="0"/>
        <v>4.0145985401459852</v>
      </c>
      <c r="AA16" s="18">
        <f t="shared" si="1"/>
        <v>59.56204379562044</v>
      </c>
    </row>
    <row r="17" spans="17:27" ht="19.899999999999999" customHeight="1" x14ac:dyDescent="0.15">
      <c r="Q17" s="15" t="s">
        <v>134</v>
      </c>
      <c r="R17" s="15">
        <v>1370</v>
      </c>
      <c r="S17" s="33" t="s">
        <v>134</v>
      </c>
      <c r="T17" s="17">
        <v>0.43795620437956206</v>
      </c>
      <c r="U17" s="17">
        <v>1.6058394160583942</v>
      </c>
      <c r="V17" s="17">
        <v>20.29197080291971</v>
      </c>
      <c r="W17" s="17">
        <v>41.459854014598541</v>
      </c>
      <c r="X17" s="17">
        <v>30.29197080291971</v>
      </c>
      <c r="Y17" s="17">
        <v>5.9124087591240873</v>
      </c>
      <c r="Z17" s="25">
        <f t="shared" si="0"/>
        <v>2.0437956204379564</v>
      </c>
      <c r="AA17" s="18">
        <f t="shared" si="1"/>
        <v>61.751824817518255</v>
      </c>
    </row>
  </sheetData>
  <sortState xmlns:xlrd2="http://schemas.microsoft.com/office/spreadsheetml/2017/richdata2" ref="S19:Z30">
    <sortCondition descending="1" ref="Z19:Z30"/>
  </sortState>
  <phoneticPr fontId="8"/>
  <pageMargins left="0" right="0" top="0.39370078740157483" bottom="0" header="0.31496062992125984" footer="0.31496062992125984"/>
  <pageSetup paperSize="9" scale="78"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B348"/>
  <sheetViews>
    <sheetView zoomScaleNormal="100" zoomScaleSheetLayoutView="100" workbookViewId="0">
      <selection activeCell="Z15" sqref="Z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8" ht="19.899999999999999" customHeight="1" x14ac:dyDescent="0.15">
      <c r="A1" s="9"/>
      <c r="C1" s="1"/>
    </row>
    <row r="2" spans="1:28" ht="19.899999999999999" customHeight="1" x14ac:dyDescent="0.15">
      <c r="Q2" s="2" t="s">
        <v>190</v>
      </c>
    </row>
    <row r="3" spans="1:28" ht="19.899999999999999" customHeight="1" x14ac:dyDescent="0.15">
      <c r="Q3" s="2" t="s">
        <v>76</v>
      </c>
    </row>
    <row r="4" spans="1:28" ht="19.899999999999999" customHeight="1" x14ac:dyDescent="0.15">
      <c r="Q4" s="10"/>
      <c r="R4" s="11"/>
      <c r="S4" s="12" t="s">
        <v>5</v>
      </c>
      <c r="T4" s="13">
        <v>1</v>
      </c>
      <c r="U4" s="13">
        <v>1</v>
      </c>
      <c r="V4" s="13">
        <v>1</v>
      </c>
      <c r="W4" s="13">
        <v>1</v>
      </c>
      <c r="X4" s="13">
        <v>1</v>
      </c>
      <c r="Y4" s="13">
        <v>1</v>
      </c>
    </row>
    <row r="5" spans="1:28" ht="19.899999999999999" customHeight="1" x14ac:dyDescent="0.15">
      <c r="Q5" s="10" t="s">
        <v>6</v>
      </c>
      <c r="R5" s="11" t="s">
        <v>4</v>
      </c>
      <c r="S5" s="10" t="s">
        <v>7</v>
      </c>
      <c r="T5" s="14" t="s">
        <v>82</v>
      </c>
      <c r="U5" s="14" t="s">
        <v>83</v>
      </c>
      <c r="V5" s="14" t="s">
        <v>91</v>
      </c>
      <c r="W5" s="14" t="s">
        <v>92</v>
      </c>
      <c r="X5" s="14" t="s">
        <v>47</v>
      </c>
      <c r="Y5" s="14" t="s">
        <v>21</v>
      </c>
      <c r="Z5" s="19" t="s">
        <v>77</v>
      </c>
      <c r="AA5" s="2" t="s">
        <v>193</v>
      </c>
    </row>
    <row r="6" spans="1:28" ht="19.899999999999999" customHeight="1" x14ac:dyDescent="0.15">
      <c r="Q6" s="15" t="s">
        <v>8</v>
      </c>
      <c r="R6" s="15">
        <v>30</v>
      </c>
      <c r="S6" s="16" t="str">
        <f t="shared" ref="S6:S15" si="0">Q6&amp;"(n="&amp;R6&amp;")"</f>
        <v>16～19歳(n=30)</v>
      </c>
      <c r="T6" s="17">
        <v>6.666666666666667</v>
      </c>
      <c r="U6" s="17">
        <v>26.666666666666668</v>
      </c>
      <c r="V6" s="17">
        <v>10</v>
      </c>
      <c r="W6" s="17">
        <v>10</v>
      </c>
      <c r="X6" s="17">
        <v>46.666666666666664</v>
      </c>
      <c r="Y6" s="17">
        <v>0</v>
      </c>
      <c r="Z6" s="25">
        <f>T6+U6</f>
        <v>33.333333333333336</v>
      </c>
      <c r="AA6" s="18">
        <f>SUM(V6:X6)</f>
        <v>66.666666666666657</v>
      </c>
      <c r="AB6" s="23"/>
    </row>
    <row r="7" spans="1:28" ht="19.899999999999999" customHeight="1" x14ac:dyDescent="0.15">
      <c r="Q7" s="15" t="s">
        <v>9</v>
      </c>
      <c r="R7" s="15">
        <v>90</v>
      </c>
      <c r="S7" s="16" t="str">
        <f t="shared" si="0"/>
        <v>20～29歳(n=90)</v>
      </c>
      <c r="T7" s="17">
        <v>12.222222222222221</v>
      </c>
      <c r="U7" s="17">
        <v>37.777777777777779</v>
      </c>
      <c r="V7" s="17">
        <v>22.222222222222221</v>
      </c>
      <c r="W7" s="17">
        <v>7.7777777777777777</v>
      </c>
      <c r="X7" s="17">
        <v>18.888888888888889</v>
      </c>
      <c r="Y7" s="17">
        <v>1.1111111111111112</v>
      </c>
      <c r="Z7" s="25">
        <f t="shared" ref="Z7:Z14" si="1">T7+U7</f>
        <v>50</v>
      </c>
      <c r="AA7" s="18">
        <f t="shared" ref="AA7:AA14" si="2">SUM(V7:X7)</f>
        <v>48.888888888888886</v>
      </c>
      <c r="AB7" s="23"/>
    </row>
    <row r="8" spans="1:28" ht="19.899999999999999" customHeight="1" x14ac:dyDescent="0.15">
      <c r="Q8" s="15" t="s">
        <v>10</v>
      </c>
      <c r="R8" s="15">
        <v>165</v>
      </c>
      <c r="S8" s="16" t="str">
        <f t="shared" si="0"/>
        <v>30～39歳(n=165)</v>
      </c>
      <c r="T8" s="17">
        <v>30.303030303030305</v>
      </c>
      <c r="U8" s="17">
        <v>44.242424242424242</v>
      </c>
      <c r="V8" s="17">
        <v>12.727272727272727</v>
      </c>
      <c r="W8" s="17">
        <v>3.0303030303030303</v>
      </c>
      <c r="X8" s="17">
        <v>9.0909090909090917</v>
      </c>
      <c r="Y8" s="17">
        <v>0.60606060606060608</v>
      </c>
      <c r="Z8" s="25">
        <f t="shared" si="1"/>
        <v>74.545454545454547</v>
      </c>
      <c r="AA8" s="18">
        <f t="shared" si="2"/>
        <v>24.848484848484851</v>
      </c>
      <c r="AB8" s="23"/>
    </row>
    <row r="9" spans="1:28" ht="19.899999999999999" customHeight="1" x14ac:dyDescent="0.15">
      <c r="Q9" s="15" t="s">
        <v>11</v>
      </c>
      <c r="R9" s="15">
        <v>212</v>
      </c>
      <c r="S9" s="16" t="str">
        <f t="shared" si="0"/>
        <v>40～49歳(n=212)</v>
      </c>
      <c r="T9" s="17">
        <v>38.679245283018872</v>
      </c>
      <c r="U9" s="17">
        <v>44.339622641509436</v>
      </c>
      <c r="V9" s="17">
        <v>10.849056603773585</v>
      </c>
      <c r="W9" s="17">
        <v>2.8301886792452833</v>
      </c>
      <c r="X9" s="17">
        <v>2.8301886792452833</v>
      </c>
      <c r="Y9" s="17">
        <v>0.47169811320754718</v>
      </c>
      <c r="Z9" s="25">
        <f t="shared" si="1"/>
        <v>83.018867924528308</v>
      </c>
      <c r="AA9" s="18">
        <f t="shared" si="2"/>
        <v>16.509433962264151</v>
      </c>
      <c r="AB9" s="23"/>
    </row>
    <row r="10" spans="1:28" ht="19.899999999999999" customHeight="1" x14ac:dyDescent="0.15">
      <c r="Q10" s="15" t="s">
        <v>12</v>
      </c>
      <c r="R10" s="15">
        <v>270</v>
      </c>
      <c r="S10" s="16" t="str">
        <f t="shared" si="0"/>
        <v>50～59歳(n=270)</v>
      </c>
      <c r="T10" s="17">
        <v>41.111111111111107</v>
      </c>
      <c r="U10" s="17">
        <v>47.037037037037038</v>
      </c>
      <c r="V10" s="17">
        <v>7.0370370370370372</v>
      </c>
      <c r="W10" s="17">
        <v>2.5925925925925926</v>
      </c>
      <c r="X10" s="17">
        <v>1.4814814814814816</v>
      </c>
      <c r="Y10" s="17">
        <v>0.74074074074074081</v>
      </c>
      <c r="Z10" s="25">
        <f t="shared" si="1"/>
        <v>88.148148148148152</v>
      </c>
      <c r="AA10" s="18">
        <f t="shared" si="2"/>
        <v>11.111111111111111</v>
      </c>
      <c r="AB10" s="23"/>
    </row>
    <row r="11" spans="1:28" ht="19.899999999999999" customHeight="1" x14ac:dyDescent="0.15">
      <c r="Q11" s="15" t="s">
        <v>13</v>
      </c>
      <c r="R11" s="15">
        <v>125</v>
      </c>
      <c r="S11" s="16" t="str">
        <f t="shared" si="0"/>
        <v>60～64歳(n=125)</v>
      </c>
      <c r="T11" s="17">
        <v>39.200000000000003</v>
      </c>
      <c r="U11" s="17">
        <v>46.400000000000006</v>
      </c>
      <c r="V11" s="17">
        <v>7.1999999999999993</v>
      </c>
      <c r="W11" s="17">
        <v>4</v>
      </c>
      <c r="X11" s="17">
        <v>2.4</v>
      </c>
      <c r="Y11" s="17">
        <v>0.8</v>
      </c>
      <c r="Z11" s="25">
        <f t="shared" si="1"/>
        <v>85.600000000000009</v>
      </c>
      <c r="AA11" s="18">
        <f t="shared" si="2"/>
        <v>13.6</v>
      </c>
      <c r="AB11" s="23"/>
    </row>
    <row r="12" spans="1:28" ht="19.899999999999999" customHeight="1" x14ac:dyDescent="0.15">
      <c r="Q12" s="15" t="s">
        <v>14</v>
      </c>
      <c r="R12" s="15">
        <v>103</v>
      </c>
      <c r="S12" s="16" t="str">
        <f t="shared" si="0"/>
        <v>65～69歳(n=103)</v>
      </c>
      <c r="T12" s="17">
        <v>40.776699029126213</v>
      </c>
      <c r="U12" s="17">
        <v>49.514563106796118</v>
      </c>
      <c r="V12" s="17">
        <v>4.8543689320388346</v>
      </c>
      <c r="W12" s="17">
        <v>0.97087378640776689</v>
      </c>
      <c r="X12" s="17">
        <v>1.9417475728155338</v>
      </c>
      <c r="Y12" s="17">
        <v>1.9417475728155338</v>
      </c>
      <c r="Z12" s="25">
        <f t="shared" si="1"/>
        <v>90.291262135922324</v>
      </c>
      <c r="AA12" s="18">
        <f t="shared" si="2"/>
        <v>7.7669902912621351</v>
      </c>
      <c r="AB12" s="23"/>
    </row>
    <row r="13" spans="1:28" ht="19.899999999999999" customHeight="1" x14ac:dyDescent="0.15">
      <c r="Q13" s="15" t="s">
        <v>15</v>
      </c>
      <c r="R13" s="15">
        <v>172</v>
      </c>
      <c r="S13" s="16" t="str">
        <f t="shared" si="0"/>
        <v>70～74歳(n=172)</v>
      </c>
      <c r="T13" s="17">
        <v>48.255813953488378</v>
      </c>
      <c r="U13" s="17">
        <v>41.860465116279073</v>
      </c>
      <c r="V13" s="17">
        <v>5.2325581395348841</v>
      </c>
      <c r="W13" s="17">
        <v>1.7441860465116279</v>
      </c>
      <c r="X13" s="17">
        <v>0</v>
      </c>
      <c r="Y13" s="17">
        <v>2.9069767441860463</v>
      </c>
      <c r="Z13" s="25">
        <f t="shared" si="1"/>
        <v>90.116279069767444</v>
      </c>
      <c r="AA13" s="18">
        <f t="shared" si="2"/>
        <v>6.9767441860465116</v>
      </c>
      <c r="AB13" s="23"/>
    </row>
    <row r="14" spans="1:28" ht="19.899999999999999" customHeight="1" x14ac:dyDescent="0.15">
      <c r="Q14" s="15" t="s">
        <v>16</v>
      </c>
      <c r="R14" s="15">
        <v>193</v>
      </c>
      <c r="S14" s="16" t="str">
        <f t="shared" si="0"/>
        <v>75歳以上(n=193)</v>
      </c>
      <c r="T14" s="17">
        <v>61.139896373056992</v>
      </c>
      <c r="U14" s="17">
        <v>31.088082901554404</v>
      </c>
      <c r="V14" s="17">
        <v>2.0725388601036272</v>
      </c>
      <c r="W14" s="17">
        <v>1.5544041450777202</v>
      </c>
      <c r="X14" s="17">
        <v>0.5181347150259068</v>
      </c>
      <c r="Y14" s="17">
        <v>3.6269430051813467</v>
      </c>
      <c r="Z14" s="25">
        <f t="shared" si="1"/>
        <v>92.2279792746114</v>
      </c>
      <c r="AA14" s="18">
        <f t="shared" si="2"/>
        <v>4.1450777202072544</v>
      </c>
      <c r="AB14" s="23"/>
    </row>
    <row r="15" spans="1:28" ht="19.899999999999999" customHeight="1" x14ac:dyDescent="0.15">
      <c r="Q15" s="15" t="s">
        <v>21</v>
      </c>
      <c r="R15" s="15">
        <v>10</v>
      </c>
      <c r="S15" s="16" t="str">
        <f t="shared" si="0"/>
        <v>（無効回答）(n=10)</v>
      </c>
      <c r="T15" s="17">
        <v>50</v>
      </c>
      <c r="U15" s="17">
        <v>20</v>
      </c>
      <c r="V15" s="17">
        <v>20</v>
      </c>
      <c r="W15" s="17">
        <v>0</v>
      </c>
      <c r="X15" s="17">
        <v>0</v>
      </c>
      <c r="Y15" s="17">
        <v>10</v>
      </c>
      <c r="Z15" s="19"/>
    </row>
    <row r="17" spans="17:17" ht="19.899999999999999" customHeight="1" x14ac:dyDescent="0.15">
      <c r="Q17" s="1"/>
    </row>
    <row r="18" spans="17:17" ht="19.899999999999999" customHeight="1" x14ac:dyDescent="0.15">
      <c r="Q18" s="1"/>
    </row>
    <row r="19" spans="17:17" ht="19.899999999999999" customHeight="1" x14ac:dyDescent="0.15">
      <c r="Q19" s="26"/>
    </row>
    <row r="32" spans="17:17" ht="19.899999999999999" customHeight="1" x14ac:dyDescent="0.15">
      <c r="Q32" s="2" t="s">
        <v>190</v>
      </c>
    </row>
    <row r="33" spans="17:28" ht="19.899999999999999" customHeight="1" x14ac:dyDescent="0.15">
      <c r="Q33" s="2" t="s">
        <v>75</v>
      </c>
    </row>
    <row r="34" spans="17:28" ht="19.899999999999999" customHeight="1" x14ac:dyDescent="0.15">
      <c r="Q34" s="10"/>
      <c r="R34" s="11"/>
      <c r="S34" s="12" t="s">
        <v>5</v>
      </c>
      <c r="T34" s="13">
        <v>1</v>
      </c>
      <c r="U34" s="13">
        <v>1</v>
      </c>
      <c r="V34" s="13">
        <v>1</v>
      </c>
      <c r="W34" s="13">
        <v>1</v>
      </c>
      <c r="X34" s="13">
        <v>1</v>
      </c>
      <c r="Y34" s="13">
        <v>1</v>
      </c>
    </row>
    <row r="35" spans="17:28" ht="19.899999999999999" customHeight="1" x14ac:dyDescent="0.15">
      <c r="Q35" s="10" t="s">
        <v>6</v>
      </c>
      <c r="R35" s="11" t="s">
        <v>4</v>
      </c>
      <c r="S35" s="10" t="s">
        <v>7</v>
      </c>
      <c r="T35" s="14" t="s">
        <v>84</v>
      </c>
      <c r="U35" s="14" t="s">
        <v>85</v>
      </c>
      <c r="V35" s="14" t="s">
        <v>93</v>
      </c>
      <c r="W35" s="14" t="s">
        <v>94</v>
      </c>
      <c r="X35" s="14" t="s">
        <v>47</v>
      </c>
      <c r="Y35" s="14" t="s">
        <v>21</v>
      </c>
      <c r="Z35" s="19" t="s">
        <v>77</v>
      </c>
      <c r="AA35" s="2" t="s">
        <v>193</v>
      </c>
    </row>
    <row r="36" spans="17:28" ht="19.899999999999999" customHeight="1" x14ac:dyDescent="0.15">
      <c r="Q36" s="15" t="s">
        <v>8</v>
      </c>
      <c r="R36" s="15">
        <v>30</v>
      </c>
      <c r="S36" s="16" t="str">
        <f t="shared" ref="S36:S45" si="3">Q36&amp;"(n="&amp;R36&amp;")"</f>
        <v>16～19歳(n=30)</v>
      </c>
      <c r="T36" s="17">
        <v>6.666666666666667</v>
      </c>
      <c r="U36" s="17">
        <v>10</v>
      </c>
      <c r="V36" s="17">
        <v>26.666666666666668</v>
      </c>
      <c r="W36" s="17">
        <v>26.666666666666668</v>
      </c>
      <c r="X36" s="17">
        <v>26.666666666666668</v>
      </c>
      <c r="Y36" s="17">
        <v>3.3333333333333335</v>
      </c>
      <c r="Z36" s="25">
        <f>T36+U36</f>
        <v>16.666666666666668</v>
      </c>
      <c r="AA36" s="18">
        <f>SUM(V36:X36)</f>
        <v>80</v>
      </c>
      <c r="AB36" s="23"/>
    </row>
    <row r="37" spans="17:28" ht="19.899999999999999" customHeight="1" x14ac:dyDescent="0.15">
      <c r="Q37" s="15" t="s">
        <v>9</v>
      </c>
      <c r="R37" s="15">
        <v>90</v>
      </c>
      <c r="S37" s="16" t="str">
        <f t="shared" si="3"/>
        <v>20～29歳(n=90)</v>
      </c>
      <c r="T37" s="17">
        <v>0</v>
      </c>
      <c r="U37" s="17">
        <v>18.888888888888889</v>
      </c>
      <c r="V37" s="17">
        <v>22.222222222222221</v>
      </c>
      <c r="W37" s="17">
        <v>27.777777777777779</v>
      </c>
      <c r="X37" s="17">
        <v>28.888888888888886</v>
      </c>
      <c r="Y37" s="17">
        <v>2.2222222222222223</v>
      </c>
      <c r="Z37" s="25">
        <f t="shared" ref="Z37:Z44" si="4">T37+U37</f>
        <v>18.888888888888889</v>
      </c>
      <c r="AA37" s="18">
        <f t="shared" ref="AA37:AA44" si="5">SUM(V37:X37)</f>
        <v>78.888888888888886</v>
      </c>
      <c r="AB37" s="23"/>
    </row>
    <row r="38" spans="17:28" ht="19.899999999999999" customHeight="1" x14ac:dyDescent="0.15">
      <c r="Q38" s="15" t="s">
        <v>10</v>
      </c>
      <c r="R38" s="15">
        <v>165</v>
      </c>
      <c r="S38" s="16" t="str">
        <f t="shared" si="3"/>
        <v>30～39歳(n=165)</v>
      </c>
      <c r="T38" s="17">
        <v>2.4242424242424243</v>
      </c>
      <c r="U38" s="17">
        <v>16.363636363636363</v>
      </c>
      <c r="V38" s="17">
        <v>27.27272727272727</v>
      </c>
      <c r="W38" s="17">
        <v>27.27272727272727</v>
      </c>
      <c r="X38" s="17">
        <v>26.060606060606062</v>
      </c>
      <c r="Y38" s="17">
        <v>0.60606060606060608</v>
      </c>
      <c r="Z38" s="25">
        <f t="shared" si="4"/>
        <v>18.787878787878789</v>
      </c>
      <c r="AA38" s="18">
        <f t="shared" si="5"/>
        <v>80.606060606060595</v>
      </c>
      <c r="AB38" s="23"/>
    </row>
    <row r="39" spans="17:28" ht="19.899999999999999" customHeight="1" x14ac:dyDescent="0.15">
      <c r="Q39" s="15" t="s">
        <v>11</v>
      </c>
      <c r="R39" s="15">
        <v>212</v>
      </c>
      <c r="S39" s="16" t="str">
        <f t="shared" si="3"/>
        <v>40～49歳(n=212)</v>
      </c>
      <c r="T39" s="17">
        <v>2.358490566037736</v>
      </c>
      <c r="U39" s="17">
        <v>23.584905660377359</v>
      </c>
      <c r="V39" s="17">
        <v>28.30188679245283</v>
      </c>
      <c r="W39" s="17">
        <v>30.188679245283019</v>
      </c>
      <c r="X39" s="17">
        <v>14.622641509433961</v>
      </c>
      <c r="Y39" s="17">
        <v>0.94339622641509435</v>
      </c>
      <c r="Z39" s="25">
        <f t="shared" si="4"/>
        <v>25.943396226415096</v>
      </c>
      <c r="AA39" s="18">
        <f t="shared" si="5"/>
        <v>73.113207547169807</v>
      </c>
      <c r="AB39" s="23"/>
    </row>
    <row r="40" spans="17:28" ht="19.899999999999999" customHeight="1" x14ac:dyDescent="0.15">
      <c r="Q40" s="15" t="s">
        <v>12</v>
      </c>
      <c r="R40" s="15">
        <v>270</v>
      </c>
      <c r="S40" s="16" t="str">
        <f t="shared" si="3"/>
        <v>50～59歳(n=270)</v>
      </c>
      <c r="T40" s="17">
        <v>2.5925925925925926</v>
      </c>
      <c r="U40" s="17">
        <v>31.111111111111111</v>
      </c>
      <c r="V40" s="17">
        <v>32.962962962962962</v>
      </c>
      <c r="W40" s="17">
        <v>21.851851851851851</v>
      </c>
      <c r="X40" s="17">
        <v>9.2592592592592595</v>
      </c>
      <c r="Y40" s="17">
        <v>2.2222222222222223</v>
      </c>
      <c r="Z40" s="25">
        <f t="shared" si="4"/>
        <v>33.703703703703702</v>
      </c>
      <c r="AA40" s="18">
        <f t="shared" si="5"/>
        <v>64.074074074074076</v>
      </c>
      <c r="AB40" s="23"/>
    </row>
    <row r="41" spans="17:28" ht="19.899999999999999" customHeight="1" x14ac:dyDescent="0.15">
      <c r="Q41" s="15" t="s">
        <v>13</v>
      </c>
      <c r="R41" s="15">
        <v>125</v>
      </c>
      <c r="S41" s="16" t="str">
        <f t="shared" si="3"/>
        <v>60～64歳(n=125)</v>
      </c>
      <c r="T41" s="17">
        <v>2.4</v>
      </c>
      <c r="U41" s="17">
        <v>32.800000000000004</v>
      </c>
      <c r="V41" s="17">
        <v>35.199999999999996</v>
      </c>
      <c r="W41" s="17">
        <v>15.2</v>
      </c>
      <c r="X41" s="17">
        <v>10.4</v>
      </c>
      <c r="Y41" s="17">
        <v>4</v>
      </c>
      <c r="Z41" s="25">
        <f t="shared" si="4"/>
        <v>35.200000000000003</v>
      </c>
      <c r="AA41" s="18">
        <f t="shared" si="5"/>
        <v>60.79999999999999</v>
      </c>
      <c r="AB41" s="23"/>
    </row>
    <row r="42" spans="17:28" ht="19.899999999999999" customHeight="1" x14ac:dyDescent="0.15">
      <c r="Q42" s="15" t="s">
        <v>14</v>
      </c>
      <c r="R42" s="15">
        <v>103</v>
      </c>
      <c r="S42" s="16" t="str">
        <f t="shared" si="3"/>
        <v>65～69歳(n=103)</v>
      </c>
      <c r="T42" s="17">
        <v>6.7961165048543686</v>
      </c>
      <c r="U42" s="17">
        <v>39.805825242718448</v>
      </c>
      <c r="V42" s="17">
        <v>23.300970873786408</v>
      </c>
      <c r="W42" s="17">
        <v>17.475728155339805</v>
      </c>
      <c r="X42" s="17">
        <v>8.7378640776699026</v>
      </c>
      <c r="Y42" s="17">
        <v>3.8834951456310676</v>
      </c>
      <c r="Z42" s="25">
        <f t="shared" si="4"/>
        <v>46.601941747572816</v>
      </c>
      <c r="AA42" s="18">
        <f t="shared" si="5"/>
        <v>49.514563106796118</v>
      </c>
      <c r="AB42" s="23"/>
    </row>
    <row r="43" spans="17:28" ht="19.899999999999999" customHeight="1" x14ac:dyDescent="0.15">
      <c r="Q43" s="15" t="s">
        <v>15</v>
      </c>
      <c r="R43" s="15">
        <v>172</v>
      </c>
      <c r="S43" s="16" t="str">
        <f t="shared" si="3"/>
        <v>70～74歳(n=172)</v>
      </c>
      <c r="T43" s="17">
        <v>3.4883720930232558</v>
      </c>
      <c r="U43" s="17">
        <v>33.720930232558139</v>
      </c>
      <c r="V43" s="17">
        <v>26.744186046511626</v>
      </c>
      <c r="W43" s="17">
        <v>21.511627906976745</v>
      </c>
      <c r="X43" s="17">
        <v>4.0697674418604652</v>
      </c>
      <c r="Y43" s="17">
        <v>10.465116279069768</v>
      </c>
      <c r="Z43" s="25">
        <f t="shared" si="4"/>
        <v>37.209302325581397</v>
      </c>
      <c r="AA43" s="18">
        <f t="shared" si="5"/>
        <v>52.325581395348834</v>
      </c>
      <c r="AB43" s="23"/>
    </row>
    <row r="44" spans="17:28" ht="19.899999999999999" customHeight="1" x14ac:dyDescent="0.15">
      <c r="Q44" s="15" t="s">
        <v>16</v>
      </c>
      <c r="R44" s="15">
        <v>193</v>
      </c>
      <c r="S44" s="16" t="str">
        <f t="shared" si="3"/>
        <v>75歳以上(n=193)</v>
      </c>
      <c r="T44" s="17">
        <v>7.7720207253886011</v>
      </c>
      <c r="U44" s="17">
        <v>30.569948186528496</v>
      </c>
      <c r="V44" s="17">
        <v>23.316062176165804</v>
      </c>
      <c r="W44" s="17">
        <v>20.207253886010363</v>
      </c>
      <c r="X44" s="17">
        <v>5.6994818652849739</v>
      </c>
      <c r="Y44" s="17">
        <v>12.435233160621761</v>
      </c>
      <c r="Z44" s="25">
        <f t="shared" si="4"/>
        <v>38.3419689119171</v>
      </c>
      <c r="AA44" s="18">
        <f t="shared" si="5"/>
        <v>49.222797927461137</v>
      </c>
      <c r="AB44" s="23"/>
    </row>
    <row r="45" spans="17:28" ht="19.899999999999999" customHeight="1" x14ac:dyDescent="0.15">
      <c r="Q45" s="15" t="s">
        <v>21</v>
      </c>
      <c r="R45" s="15">
        <v>10</v>
      </c>
      <c r="S45" s="16" t="str">
        <f t="shared" si="3"/>
        <v>（無効回答）(n=10)</v>
      </c>
      <c r="T45" s="17">
        <v>10</v>
      </c>
      <c r="U45" s="17">
        <v>20</v>
      </c>
      <c r="V45" s="17">
        <v>40</v>
      </c>
      <c r="W45" s="17">
        <v>10</v>
      </c>
      <c r="X45" s="17">
        <v>0</v>
      </c>
      <c r="Y45" s="17">
        <v>20</v>
      </c>
      <c r="Z45" s="19"/>
    </row>
    <row r="47" spans="17:28" ht="19.899999999999999" customHeight="1" x14ac:dyDescent="0.15">
      <c r="Q47" s="1"/>
    </row>
    <row r="62" spans="17:25" ht="19.899999999999999" customHeight="1" x14ac:dyDescent="0.15">
      <c r="Q62" s="2" t="s">
        <v>148</v>
      </c>
    </row>
    <row r="63" spans="17:25" ht="19.899999999999999" customHeight="1" x14ac:dyDescent="0.15">
      <c r="Q63" s="2" t="s">
        <v>86</v>
      </c>
    </row>
    <row r="64" spans="17:25" ht="19.899999999999999" customHeight="1" x14ac:dyDescent="0.15">
      <c r="Q64" s="10"/>
      <c r="R64" s="11"/>
      <c r="S64" s="12" t="s">
        <v>5</v>
      </c>
      <c r="T64" s="13">
        <v>1</v>
      </c>
      <c r="U64" s="13">
        <v>1</v>
      </c>
      <c r="V64" s="13">
        <v>1</v>
      </c>
      <c r="W64" s="13">
        <v>1</v>
      </c>
      <c r="X64" s="13">
        <v>1</v>
      </c>
      <c r="Y64" s="13">
        <v>1</v>
      </c>
    </row>
    <row r="65" spans="17:28" ht="19.899999999999999" customHeight="1" x14ac:dyDescent="0.15">
      <c r="Q65" s="10" t="s">
        <v>6</v>
      </c>
      <c r="R65" s="11" t="s">
        <v>4</v>
      </c>
      <c r="S65" s="10" t="s">
        <v>7</v>
      </c>
      <c r="T65" s="14" t="s">
        <v>87</v>
      </c>
      <c r="U65" s="14" t="s">
        <v>88</v>
      </c>
      <c r="V65" s="14" t="s">
        <v>95</v>
      </c>
      <c r="W65" s="14" t="s">
        <v>96</v>
      </c>
      <c r="X65" s="14" t="s">
        <v>47</v>
      </c>
      <c r="Y65" s="14" t="s">
        <v>21</v>
      </c>
      <c r="Z65" s="19" t="s">
        <v>77</v>
      </c>
      <c r="AA65" s="2" t="s">
        <v>193</v>
      </c>
    </row>
    <row r="66" spans="17:28" ht="19.899999999999999" customHeight="1" x14ac:dyDescent="0.15">
      <c r="Q66" s="15" t="s">
        <v>8</v>
      </c>
      <c r="R66" s="15">
        <v>30</v>
      </c>
      <c r="S66" s="16" t="str">
        <f t="shared" ref="S66:S75" si="6">Q66&amp;"(n="&amp;R66&amp;")"</f>
        <v>16～19歳(n=30)</v>
      </c>
      <c r="T66" s="17">
        <v>0</v>
      </c>
      <c r="U66" s="17">
        <v>6.666666666666667</v>
      </c>
      <c r="V66" s="17">
        <v>16.666666666666664</v>
      </c>
      <c r="W66" s="17">
        <v>33.333333333333329</v>
      </c>
      <c r="X66" s="17">
        <v>36.666666666666664</v>
      </c>
      <c r="Y66" s="17">
        <v>6.666666666666667</v>
      </c>
      <c r="Z66" s="25">
        <f>T66+U66</f>
        <v>6.666666666666667</v>
      </c>
      <c r="AA66" s="18">
        <f>SUM(V66:X66)</f>
        <v>86.666666666666657</v>
      </c>
      <c r="AB66" s="23"/>
    </row>
    <row r="67" spans="17:28" ht="19.899999999999999" customHeight="1" x14ac:dyDescent="0.15">
      <c r="Q67" s="15" t="s">
        <v>9</v>
      </c>
      <c r="R67" s="15">
        <v>90</v>
      </c>
      <c r="S67" s="16" t="str">
        <f t="shared" si="6"/>
        <v>20～29歳(n=90)</v>
      </c>
      <c r="T67" s="17">
        <v>3.3333333333333335</v>
      </c>
      <c r="U67" s="17">
        <v>11.111111111111111</v>
      </c>
      <c r="V67" s="17">
        <v>18.888888888888889</v>
      </c>
      <c r="W67" s="17">
        <v>31.111111111111111</v>
      </c>
      <c r="X67" s="17">
        <v>34.444444444444443</v>
      </c>
      <c r="Y67" s="17">
        <v>1.1111111111111112</v>
      </c>
      <c r="Z67" s="25">
        <f t="shared" ref="Z67:Z74" si="7">T67+U67</f>
        <v>14.444444444444445</v>
      </c>
      <c r="AA67" s="18">
        <f t="shared" ref="AA67:AA74" si="8">SUM(V67:X67)</f>
        <v>84.444444444444443</v>
      </c>
      <c r="AB67" s="23"/>
    </row>
    <row r="68" spans="17:28" ht="19.899999999999999" customHeight="1" x14ac:dyDescent="0.15">
      <c r="Q68" s="15" t="s">
        <v>10</v>
      </c>
      <c r="R68" s="15">
        <v>165</v>
      </c>
      <c r="S68" s="16" t="str">
        <f t="shared" si="6"/>
        <v>30～39歳(n=165)</v>
      </c>
      <c r="T68" s="17">
        <v>4.8484848484848486</v>
      </c>
      <c r="U68" s="17">
        <v>15.757575757575756</v>
      </c>
      <c r="V68" s="17">
        <v>21.212121212121211</v>
      </c>
      <c r="W68" s="17">
        <v>25.454545454545453</v>
      </c>
      <c r="X68" s="17">
        <v>30.303030303030305</v>
      </c>
      <c r="Y68" s="17">
        <v>2.4242424242424243</v>
      </c>
      <c r="Z68" s="25">
        <f t="shared" si="7"/>
        <v>20.606060606060606</v>
      </c>
      <c r="AA68" s="18">
        <f t="shared" si="8"/>
        <v>76.969696969696969</v>
      </c>
      <c r="AB68" s="23"/>
    </row>
    <row r="69" spans="17:28" ht="19.899999999999999" customHeight="1" x14ac:dyDescent="0.15">
      <c r="Q69" s="15" t="s">
        <v>11</v>
      </c>
      <c r="R69" s="15">
        <v>212</v>
      </c>
      <c r="S69" s="16" t="str">
        <f t="shared" si="6"/>
        <v>40～49歳(n=212)</v>
      </c>
      <c r="T69" s="17">
        <v>1.8867924528301887</v>
      </c>
      <c r="U69" s="17">
        <v>24.056603773584907</v>
      </c>
      <c r="V69" s="17">
        <v>26.415094339622641</v>
      </c>
      <c r="W69" s="17">
        <v>27.358490566037734</v>
      </c>
      <c r="X69" s="17">
        <v>17.924528301886792</v>
      </c>
      <c r="Y69" s="17">
        <v>2.358490566037736</v>
      </c>
      <c r="Z69" s="25">
        <f t="shared" si="7"/>
        <v>25.943396226415096</v>
      </c>
      <c r="AA69" s="18">
        <f t="shared" si="8"/>
        <v>71.698113207547166</v>
      </c>
      <c r="AB69" s="23"/>
    </row>
    <row r="70" spans="17:28" ht="19.899999999999999" customHeight="1" x14ac:dyDescent="0.15">
      <c r="Q70" s="15" t="s">
        <v>12</v>
      </c>
      <c r="R70" s="15">
        <v>270</v>
      </c>
      <c r="S70" s="16" t="str">
        <f t="shared" si="6"/>
        <v>50～59歳(n=270)</v>
      </c>
      <c r="T70" s="17">
        <v>3.3333333333333335</v>
      </c>
      <c r="U70" s="17">
        <v>17.407407407407408</v>
      </c>
      <c r="V70" s="17">
        <v>32.962962962962962</v>
      </c>
      <c r="W70" s="17">
        <v>27.777777777777779</v>
      </c>
      <c r="X70" s="17">
        <v>12.222222222222221</v>
      </c>
      <c r="Y70" s="17">
        <v>6.2962962962962958</v>
      </c>
      <c r="Z70" s="25">
        <f t="shared" si="7"/>
        <v>20.74074074074074</v>
      </c>
      <c r="AA70" s="18">
        <f t="shared" si="8"/>
        <v>72.962962962962962</v>
      </c>
      <c r="AB70" s="23"/>
    </row>
    <row r="71" spans="17:28" ht="19.899999999999999" customHeight="1" x14ac:dyDescent="0.15">
      <c r="Q71" s="15" t="s">
        <v>13</v>
      </c>
      <c r="R71" s="15">
        <v>125</v>
      </c>
      <c r="S71" s="16" t="str">
        <f t="shared" si="6"/>
        <v>60～64歳(n=125)</v>
      </c>
      <c r="T71" s="17">
        <v>1.6</v>
      </c>
      <c r="U71" s="17">
        <v>20.8</v>
      </c>
      <c r="V71" s="17">
        <v>25.6</v>
      </c>
      <c r="W71" s="17">
        <v>32</v>
      </c>
      <c r="X71" s="17">
        <v>8.7999999999999989</v>
      </c>
      <c r="Y71" s="17">
        <v>11.200000000000001</v>
      </c>
      <c r="Z71" s="25">
        <f t="shared" si="7"/>
        <v>22.400000000000002</v>
      </c>
      <c r="AA71" s="18">
        <f t="shared" si="8"/>
        <v>66.400000000000006</v>
      </c>
      <c r="AB71" s="23"/>
    </row>
    <row r="72" spans="17:28" ht="19.899999999999999" customHeight="1" x14ac:dyDescent="0.15">
      <c r="Q72" s="15" t="s">
        <v>14</v>
      </c>
      <c r="R72" s="15">
        <v>103</v>
      </c>
      <c r="S72" s="16" t="str">
        <f t="shared" si="6"/>
        <v>65～69歳(n=103)</v>
      </c>
      <c r="T72" s="17">
        <v>1.9417475728155338</v>
      </c>
      <c r="U72" s="17">
        <v>18.446601941747574</v>
      </c>
      <c r="V72" s="17">
        <v>28.155339805825243</v>
      </c>
      <c r="W72" s="17">
        <v>28.155339805825243</v>
      </c>
      <c r="X72" s="17">
        <v>11.650485436893204</v>
      </c>
      <c r="Y72" s="17">
        <v>11.650485436893204</v>
      </c>
      <c r="Z72" s="25">
        <f t="shared" si="7"/>
        <v>20.388349514563107</v>
      </c>
      <c r="AA72" s="18">
        <f t="shared" si="8"/>
        <v>67.961165048543691</v>
      </c>
      <c r="AB72" s="23"/>
    </row>
    <row r="73" spans="17:28" ht="19.899999999999999" customHeight="1" x14ac:dyDescent="0.15">
      <c r="Q73" s="15" t="s">
        <v>15</v>
      </c>
      <c r="R73" s="15">
        <v>172</v>
      </c>
      <c r="S73" s="16" t="str">
        <f t="shared" si="6"/>
        <v>70～74歳(n=172)</v>
      </c>
      <c r="T73" s="17">
        <v>1.7441860465116279</v>
      </c>
      <c r="U73" s="17">
        <v>13.372093023255813</v>
      </c>
      <c r="V73" s="17">
        <v>22.674418604651162</v>
      </c>
      <c r="W73" s="17">
        <v>31.395348837209301</v>
      </c>
      <c r="X73" s="17">
        <v>13.953488372093023</v>
      </c>
      <c r="Y73" s="17">
        <v>16.86046511627907</v>
      </c>
      <c r="Z73" s="25">
        <f t="shared" si="7"/>
        <v>15.11627906976744</v>
      </c>
      <c r="AA73" s="18">
        <f t="shared" si="8"/>
        <v>68.023255813953483</v>
      </c>
      <c r="AB73" s="23"/>
    </row>
    <row r="74" spans="17:28" ht="19.899999999999999" customHeight="1" x14ac:dyDescent="0.15">
      <c r="Q74" s="15" t="s">
        <v>16</v>
      </c>
      <c r="R74" s="15">
        <v>193</v>
      </c>
      <c r="S74" s="16" t="str">
        <f t="shared" si="6"/>
        <v>75歳以上(n=193)</v>
      </c>
      <c r="T74" s="17">
        <v>2.5906735751295336</v>
      </c>
      <c r="U74" s="17">
        <v>9.3264248704663206</v>
      </c>
      <c r="V74" s="17">
        <v>19.689119170984455</v>
      </c>
      <c r="W74" s="17">
        <v>34.715025906735754</v>
      </c>
      <c r="X74" s="17">
        <v>10.880829015544041</v>
      </c>
      <c r="Y74" s="17">
        <v>22.797927461139896</v>
      </c>
      <c r="Z74" s="25">
        <f t="shared" si="7"/>
        <v>11.917098445595855</v>
      </c>
      <c r="AA74" s="18">
        <f t="shared" si="8"/>
        <v>65.284974093264253</v>
      </c>
      <c r="AB74" s="23"/>
    </row>
    <row r="75" spans="17:28" ht="19.899999999999999" customHeight="1" x14ac:dyDescent="0.15">
      <c r="Q75" s="15" t="s">
        <v>21</v>
      </c>
      <c r="R75" s="15">
        <v>10</v>
      </c>
      <c r="S75" s="16" t="str">
        <f t="shared" si="6"/>
        <v>（無効回答）(n=10)</v>
      </c>
      <c r="T75" s="17">
        <v>10</v>
      </c>
      <c r="U75" s="17">
        <v>0</v>
      </c>
      <c r="V75" s="17">
        <v>30</v>
      </c>
      <c r="W75" s="17">
        <v>30</v>
      </c>
      <c r="X75" s="17">
        <v>0</v>
      </c>
      <c r="Y75" s="17">
        <v>30</v>
      </c>
      <c r="Z75" s="19"/>
    </row>
    <row r="77" spans="17:28" ht="19.899999999999999" customHeight="1" x14ac:dyDescent="0.15">
      <c r="Q77" s="1"/>
    </row>
    <row r="92" spans="17:28" ht="19.899999999999999" customHeight="1" x14ac:dyDescent="0.15">
      <c r="Q92" s="2" t="s">
        <v>148</v>
      </c>
    </row>
    <row r="93" spans="17:28" ht="19.899999999999999" customHeight="1" x14ac:dyDescent="0.15">
      <c r="Q93" s="2" t="s">
        <v>73</v>
      </c>
    </row>
    <row r="94" spans="17:28" ht="19.899999999999999" customHeight="1" x14ac:dyDescent="0.15">
      <c r="Q94" s="10"/>
      <c r="R94" s="11"/>
      <c r="S94" s="12" t="s">
        <v>5</v>
      </c>
      <c r="T94" s="13">
        <v>1</v>
      </c>
      <c r="U94" s="13">
        <v>1</v>
      </c>
      <c r="V94" s="13">
        <v>1</v>
      </c>
      <c r="W94" s="13">
        <v>1</v>
      </c>
      <c r="X94" s="13">
        <v>1</v>
      </c>
      <c r="Y94" s="13">
        <v>1</v>
      </c>
    </row>
    <row r="95" spans="17:28" ht="19.899999999999999" customHeight="1" x14ac:dyDescent="0.15">
      <c r="Q95" s="10" t="s">
        <v>6</v>
      </c>
      <c r="R95" s="11" t="s">
        <v>4</v>
      </c>
      <c r="S95" s="10" t="s">
        <v>7</v>
      </c>
      <c r="T95" s="14" t="s">
        <v>84</v>
      </c>
      <c r="U95" s="14" t="s">
        <v>85</v>
      </c>
      <c r="V95" s="14" t="s">
        <v>93</v>
      </c>
      <c r="W95" s="14" t="s">
        <v>94</v>
      </c>
      <c r="X95" s="14" t="s">
        <v>47</v>
      </c>
      <c r="Y95" s="14" t="s">
        <v>21</v>
      </c>
      <c r="Z95" s="19" t="s">
        <v>77</v>
      </c>
      <c r="AA95" s="2" t="s">
        <v>193</v>
      </c>
    </row>
    <row r="96" spans="17:28" ht="19.899999999999999" customHeight="1" x14ac:dyDescent="0.15">
      <c r="Q96" s="15" t="s">
        <v>8</v>
      </c>
      <c r="R96" s="15">
        <v>30</v>
      </c>
      <c r="S96" s="16" t="str">
        <f t="shared" ref="S96:S105" si="9">Q96&amp;"(n="&amp;R96&amp;")"</f>
        <v>16～19歳(n=30)</v>
      </c>
      <c r="T96" s="17">
        <v>3.3333333333333335</v>
      </c>
      <c r="U96" s="17">
        <v>0</v>
      </c>
      <c r="V96" s="17">
        <v>23.333333333333332</v>
      </c>
      <c r="W96" s="17">
        <v>36.666666666666664</v>
      </c>
      <c r="X96" s="17">
        <v>33.333333333333329</v>
      </c>
      <c r="Y96" s="17">
        <v>3.3333333333333335</v>
      </c>
      <c r="Z96" s="25">
        <f>T96+U96</f>
        <v>3.3333333333333335</v>
      </c>
      <c r="AA96" s="18">
        <f>SUM(V96:X96)</f>
        <v>93.333333333333329</v>
      </c>
      <c r="AB96" s="23"/>
    </row>
    <row r="97" spans="17:28" ht="19.899999999999999" customHeight="1" x14ac:dyDescent="0.15">
      <c r="Q97" s="15" t="s">
        <v>9</v>
      </c>
      <c r="R97" s="15">
        <v>90</v>
      </c>
      <c r="S97" s="16" t="str">
        <f t="shared" si="9"/>
        <v>20～29歳(n=90)</v>
      </c>
      <c r="T97" s="17">
        <v>3.3333333333333335</v>
      </c>
      <c r="U97" s="17">
        <v>8.8888888888888893</v>
      </c>
      <c r="V97" s="17">
        <v>17.777777777777779</v>
      </c>
      <c r="W97" s="17">
        <v>37.777777777777779</v>
      </c>
      <c r="X97" s="17">
        <v>30</v>
      </c>
      <c r="Y97" s="17">
        <v>2.2222222222222223</v>
      </c>
      <c r="Z97" s="25">
        <f t="shared" ref="Z97:Z104" si="10">T97+U97</f>
        <v>12.222222222222223</v>
      </c>
      <c r="AA97" s="18">
        <f t="shared" ref="AA97:AA104" si="11">SUM(V97:X97)</f>
        <v>85.555555555555557</v>
      </c>
      <c r="AB97" s="23"/>
    </row>
    <row r="98" spans="17:28" ht="19.899999999999999" customHeight="1" x14ac:dyDescent="0.15">
      <c r="Q98" s="15" t="s">
        <v>10</v>
      </c>
      <c r="R98" s="15">
        <v>165</v>
      </c>
      <c r="S98" s="16" t="str">
        <f t="shared" si="9"/>
        <v>30～39歳(n=165)</v>
      </c>
      <c r="T98" s="17">
        <v>1.8181818181818181</v>
      </c>
      <c r="U98" s="17">
        <v>9.0909090909090917</v>
      </c>
      <c r="V98" s="17">
        <v>24.848484848484848</v>
      </c>
      <c r="W98" s="17">
        <v>35.757575757575758</v>
      </c>
      <c r="X98" s="17">
        <v>27.27272727272727</v>
      </c>
      <c r="Y98" s="17">
        <v>1.2121212121212122</v>
      </c>
      <c r="Z98" s="25">
        <f t="shared" si="10"/>
        <v>10.90909090909091</v>
      </c>
      <c r="AA98" s="18">
        <f t="shared" si="11"/>
        <v>87.878787878787875</v>
      </c>
      <c r="AB98" s="23"/>
    </row>
    <row r="99" spans="17:28" ht="19.899999999999999" customHeight="1" x14ac:dyDescent="0.15">
      <c r="Q99" s="15" t="s">
        <v>11</v>
      </c>
      <c r="R99" s="15">
        <v>212</v>
      </c>
      <c r="S99" s="16" t="str">
        <f t="shared" si="9"/>
        <v>40～49歳(n=212)</v>
      </c>
      <c r="T99" s="17">
        <v>4.2452830188679247</v>
      </c>
      <c r="U99" s="17">
        <v>12.735849056603774</v>
      </c>
      <c r="V99" s="17">
        <v>25.471698113207548</v>
      </c>
      <c r="W99" s="17">
        <v>36.79245283018868</v>
      </c>
      <c r="X99" s="17">
        <v>19.811320754716981</v>
      </c>
      <c r="Y99" s="17">
        <v>0.94339622641509435</v>
      </c>
      <c r="Z99" s="25">
        <f t="shared" si="10"/>
        <v>16.981132075471699</v>
      </c>
      <c r="AA99" s="18">
        <f t="shared" si="11"/>
        <v>82.075471698113205</v>
      </c>
      <c r="AB99" s="23"/>
    </row>
    <row r="100" spans="17:28" ht="19.899999999999999" customHeight="1" x14ac:dyDescent="0.15">
      <c r="Q100" s="15" t="s">
        <v>12</v>
      </c>
      <c r="R100" s="15">
        <v>270</v>
      </c>
      <c r="S100" s="16" t="str">
        <f t="shared" si="9"/>
        <v>50～59歳(n=270)</v>
      </c>
      <c r="T100" s="17">
        <v>6.2962962962962958</v>
      </c>
      <c r="U100" s="17">
        <v>12.962962962962962</v>
      </c>
      <c r="V100" s="17">
        <v>33.333333333333329</v>
      </c>
      <c r="W100" s="17">
        <v>32.962962962962962</v>
      </c>
      <c r="X100" s="17">
        <v>11.481481481481481</v>
      </c>
      <c r="Y100" s="17">
        <v>2.9629629629629632</v>
      </c>
      <c r="Z100" s="25">
        <f t="shared" si="10"/>
        <v>19.25925925925926</v>
      </c>
      <c r="AA100" s="18">
        <f t="shared" si="11"/>
        <v>77.777777777777771</v>
      </c>
      <c r="AB100" s="23"/>
    </row>
    <row r="101" spans="17:28" ht="19.899999999999999" customHeight="1" x14ac:dyDescent="0.15">
      <c r="Q101" s="15" t="s">
        <v>13</v>
      </c>
      <c r="R101" s="15">
        <v>125</v>
      </c>
      <c r="S101" s="16" t="str">
        <f t="shared" si="9"/>
        <v>60～64歳(n=125)</v>
      </c>
      <c r="T101" s="17">
        <v>12</v>
      </c>
      <c r="U101" s="17">
        <v>16</v>
      </c>
      <c r="V101" s="17">
        <v>29.599999999999998</v>
      </c>
      <c r="W101" s="17">
        <v>28.799999999999997</v>
      </c>
      <c r="X101" s="17">
        <v>10.4</v>
      </c>
      <c r="Y101" s="17">
        <v>3.2</v>
      </c>
      <c r="Z101" s="25">
        <f t="shared" si="10"/>
        <v>28</v>
      </c>
      <c r="AA101" s="18">
        <f t="shared" si="11"/>
        <v>68.8</v>
      </c>
      <c r="AB101" s="23"/>
    </row>
    <row r="102" spans="17:28" ht="19.899999999999999" customHeight="1" x14ac:dyDescent="0.15">
      <c r="Q102" s="15" t="s">
        <v>14</v>
      </c>
      <c r="R102" s="15">
        <v>103</v>
      </c>
      <c r="S102" s="16" t="str">
        <f t="shared" si="9"/>
        <v>65～69歳(n=103)</v>
      </c>
      <c r="T102" s="17">
        <v>6.7961165048543686</v>
      </c>
      <c r="U102" s="17">
        <v>24.271844660194176</v>
      </c>
      <c r="V102" s="17">
        <v>25.242718446601941</v>
      </c>
      <c r="W102" s="17">
        <v>23.300970873786408</v>
      </c>
      <c r="X102" s="17">
        <v>13.592233009708737</v>
      </c>
      <c r="Y102" s="17">
        <v>6.7961165048543686</v>
      </c>
      <c r="Z102" s="25">
        <f t="shared" si="10"/>
        <v>31.067961165048544</v>
      </c>
      <c r="AA102" s="18">
        <f t="shared" si="11"/>
        <v>62.135922330097088</v>
      </c>
      <c r="AB102" s="23"/>
    </row>
    <row r="103" spans="17:28" ht="19.899999999999999" customHeight="1" x14ac:dyDescent="0.15">
      <c r="Q103" s="15" t="s">
        <v>15</v>
      </c>
      <c r="R103" s="15">
        <v>172</v>
      </c>
      <c r="S103" s="16" t="str">
        <f t="shared" si="9"/>
        <v>70～74歳(n=172)</v>
      </c>
      <c r="T103" s="17">
        <v>11.046511627906977</v>
      </c>
      <c r="U103" s="17">
        <v>23.255813953488371</v>
      </c>
      <c r="V103" s="17">
        <v>22.093023255813954</v>
      </c>
      <c r="W103" s="17">
        <v>29.651162790697676</v>
      </c>
      <c r="X103" s="17">
        <v>7.5581395348837201</v>
      </c>
      <c r="Y103" s="17">
        <v>6.395348837209303</v>
      </c>
      <c r="Z103" s="25">
        <f t="shared" si="10"/>
        <v>34.302325581395351</v>
      </c>
      <c r="AA103" s="18">
        <f t="shared" si="11"/>
        <v>59.302325581395351</v>
      </c>
      <c r="AB103" s="23"/>
    </row>
    <row r="104" spans="17:28" ht="19.899999999999999" customHeight="1" x14ac:dyDescent="0.15">
      <c r="Q104" s="15" t="s">
        <v>16</v>
      </c>
      <c r="R104" s="15">
        <v>193</v>
      </c>
      <c r="S104" s="16" t="str">
        <f t="shared" si="9"/>
        <v>75歳以上(n=193)</v>
      </c>
      <c r="T104" s="17">
        <v>4.6632124352331603</v>
      </c>
      <c r="U104" s="17">
        <v>18.652849740932641</v>
      </c>
      <c r="V104" s="17">
        <v>20.725388601036268</v>
      </c>
      <c r="W104" s="17">
        <v>30.569948186528496</v>
      </c>
      <c r="X104" s="17">
        <v>12.953367875647666</v>
      </c>
      <c r="Y104" s="17">
        <v>12.435233160621761</v>
      </c>
      <c r="Z104" s="25">
        <f t="shared" si="10"/>
        <v>23.316062176165801</v>
      </c>
      <c r="AA104" s="18">
        <f t="shared" si="11"/>
        <v>64.248704663212436</v>
      </c>
      <c r="AB104" s="23"/>
    </row>
    <row r="105" spans="17:28" ht="19.899999999999999" customHeight="1" x14ac:dyDescent="0.15">
      <c r="Q105" s="15" t="s">
        <v>21</v>
      </c>
      <c r="R105" s="15">
        <v>10</v>
      </c>
      <c r="S105" s="16" t="str">
        <f t="shared" si="9"/>
        <v>（無効回答）(n=10)</v>
      </c>
      <c r="T105" s="17">
        <v>10</v>
      </c>
      <c r="U105" s="17">
        <v>0</v>
      </c>
      <c r="V105" s="17">
        <v>50</v>
      </c>
      <c r="W105" s="17">
        <v>10</v>
      </c>
      <c r="X105" s="17">
        <v>0</v>
      </c>
      <c r="Y105" s="17">
        <v>30</v>
      </c>
      <c r="Z105" s="19"/>
    </row>
    <row r="122" spans="17:28" ht="19.899999999999999" customHeight="1" x14ac:dyDescent="0.15">
      <c r="Q122" s="2" t="s">
        <v>190</v>
      </c>
    </row>
    <row r="123" spans="17:28" ht="19.899999999999999" customHeight="1" x14ac:dyDescent="0.15">
      <c r="Q123" s="2" t="s">
        <v>133</v>
      </c>
    </row>
    <row r="124" spans="17:28" ht="19.899999999999999" customHeight="1" x14ac:dyDescent="0.15">
      <c r="Q124" s="10"/>
      <c r="R124" s="11"/>
      <c r="S124" s="12" t="s">
        <v>5</v>
      </c>
      <c r="T124" s="13">
        <v>1</v>
      </c>
      <c r="U124" s="13">
        <v>1</v>
      </c>
      <c r="V124" s="13">
        <v>1</v>
      </c>
      <c r="W124" s="13">
        <v>1</v>
      </c>
      <c r="X124" s="13">
        <v>1</v>
      </c>
      <c r="Y124" s="13">
        <v>1</v>
      </c>
    </row>
    <row r="125" spans="17:28" ht="19.899999999999999" customHeight="1" x14ac:dyDescent="0.15">
      <c r="Q125" s="10" t="s">
        <v>6</v>
      </c>
      <c r="R125" s="11" t="s">
        <v>4</v>
      </c>
      <c r="S125" s="10" t="s">
        <v>7</v>
      </c>
      <c r="T125" s="14" t="s">
        <v>84</v>
      </c>
      <c r="U125" s="14" t="s">
        <v>85</v>
      </c>
      <c r="V125" s="14" t="s">
        <v>93</v>
      </c>
      <c r="W125" s="14" t="s">
        <v>94</v>
      </c>
      <c r="X125" s="14" t="s">
        <v>47</v>
      </c>
      <c r="Y125" s="14" t="s">
        <v>21</v>
      </c>
      <c r="Z125" s="19" t="s">
        <v>77</v>
      </c>
      <c r="AA125" s="2" t="s">
        <v>193</v>
      </c>
    </row>
    <row r="126" spans="17:28" ht="19.899999999999999" customHeight="1" x14ac:dyDescent="0.15">
      <c r="Q126" s="15" t="s">
        <v>8</v>
      </c>
      <c r="R126" s="15">
        <v>30</v>
      </c>
      <c r="S126" s="16" t="str">
        <f t="shared" ref="S126:S135" si="12">Q126&amp;"(n="&amp;R126&amp;")"</f>
        <v>16～19歳(n=30)</v>
      </c>
      <c r="T126" s="17">
        <v>0</v>
      </c>
      <c r="U126" s="17">
        <v>3.3333333333333335</v>
      </c>
      <c r="V126" s="17">
        <v>13.333333333333334</v>
      </c>
      <c r="W126" s="17">
        <v>36.666666666666664</v>
      </c>
      <c r="X126" s="17">
        <v>43.333333333333336</v>
      </c>
      <c r="Y126" s="17">
        <v>3.3333333333333335</v>
      </c>
      <c r="Z126" s="25">
        <f>T126+U126</f>
        <v>3.3333333333333335</v>
      </c>
      <c r="AA126" s="18">
        <f>SUM(V126:X126)</f>
        <v>93.333333333333343</v>
      </c>
      <c r="AB126" s="23"/>
    </row>
    <row r="127" spans="17:28" ht="19.899999999999999" customHeight="1" x14ac:dyDescent="0.15">
      <c r="Q127" s="15" t="s">
        <v>9</v>
      </c>
      <c r="R127" s="15">
        <v>90</v>
      </c>
      <c r="S127" s="16" t="str">
        <f t="shared" si="12"/>
        <v>20～29歳(n=90)</v>
      </c>
      <c r="T127" s="17">
        <v>2.2222222222222223</v>
      </c>
      <c r="U127" s="17">
        <v>10</v>
      </c>
      <c r="V127" s="17">
        <v>16.666666666666664</v>
      </c>
      <c r="W127" s="17">
        <v>35.555555555555557</v>
      </c>
      <c r="X127" s="17">
        <v>33.333333333333329</v>
      </c>
      <c r="Y127" s="17">
        <v>2.2222222222222223</v>
      </c>
      <c r="Z127" s="25">
        <f t="shared" ref="Z127:Z134" si="13">T127+U127</f>
        <v>12.222222222222221</v>
      </c>
      <c r="AA127" s="18">
        <f t="shared" ref="AA127:AA134" si="14">SUM(V127:X127)</f>
        <v>85.555555555555543</v>
      </c>
      <c r="AB127" s="23"/>
    </row>
    <row r="128" spans="17:28" ht="19.899999999999999" customHeight="1" x14ac:dyDescent="0.15">
      <c r="Q128" s="15" t="s">
        <v>10</v>
      </c>
      <c r="R128" s="15">
        <v>165</v>
      </c>
      <c r="S128" s="16" t="str">
        <f t="shared" si="12"/>
        <v>30～39歳(n=165)</v>
      </c>
      <c r="T128" s="17">
        <v>1.2121212121212122</v>
      </c>
      <c r="U128" s="17">
        <v>10.909090909090908</v>
      </c>
      <c r="V128" s="17">
        <v>20.606060606060606</v>
      </c>
      <c r="W128" s="17">
        <v>30.303030303030305</v>
      </c>
      <c r="X128" s="17">
        <v>35.757575757575758</v>
      </c>
      <c r="Y128" s="17">
        <v>1.2121212121212122</v>
      </c>
      <c r="Z128" s="25">
        <f t="shared" si="13"/>
        <v>12.121212121212121</v>
      </c>
      <c r="AA128" s="18">
        <f t="shared" si="14"/>
        <v>86.666666666666657</v>
      </c>
      <c r="AB128" s="23"/>
    </row>
    <row r="129" spans="17:28" ht="19.899999999999999" customHeight="1" x14ac:dyDescent="0.15">
      <c r="Q129" s="15" t="s">
        <v>11</v>
      </c>
      <c r="R129" s="15">
        <v>212</v>
      </c>
      <c r="S129" s="16" t="str">
        <f t="shared" si="12"/>
        <v>40～49歳(n=212)</v>
      </c>
      <c r="T129" s="17">
        <v>1.4150943396226416</v>
      </c>
      <c r="U129" s="17">
        <v>8.4905660377358494</v>
      </c>
      <c r="V129" s="17">
        <v>20.754716981132077</v>
      </c>
      <c r="W129" s="17">
        <v>42.924528301886795</v>
      </c>
      <c r="X129" s="17">
        <v>25</v>
      </c>
      <c r="Y129" s="17">
        <v>1.4150943396226416</v>
      </c>
      <c r="Z129" s="25">
        <f t="shared" si="13"/>
        <v>9.9056603773584904</v>
      </c>
      <c r="AA129" s="18">
        <f t="shared" si="14"/>
        <v>88.679245283018872</v>
      </c>
      <c r="AB129" s="23"/>
    </row>
    <row r="130" spans="17:28" ht="19.899999999999999" customHeight="1" x14ac:dyDescent="0.15">
      <c r="Q130" s="15" t="s">
        <v>12</v>
      </c>
      <c r="R130" s="15">
        <v>270</v>
      </c>
      <c r="S130" s="16" t="str">
        <f t="shared" si="12"/>
        <v>50～59歳(n=270)</v>
      </c>
      <c r="T130" s="17">
        <v>1.1111111111111112</v>
      </c>
      <c r="U130" s="17">
        <v>7.0370370370370372</v>
      </c>
      <c r="V130" s="17">
        <v>24.444444444444443</v>
      </c>
      <c r="W130" s="17">
        <v>37.777777777777779</v>
      </c>
      <c r="X130" s="17">
        <v>25.925925925925924</v>
      </c>
      <c r="Y130" s="17">
        <v>3.7037037037037033</v>
      </c>
      <c r="Z130" s="25">
        <f t="shared" si="13"/>
        <v>8.1481481481481488</v>
      </c>
      <c r="AA130" s="18">
        <f t="shared" si="14"/>
        <v>88.148148148148152</v>
      </c>
      <c r="AB130" s="23"/>
    </row>
    <row r="131" spans="17:28" ht="19.899999999999999" customHeight="1" x14ac:dyDescent="0.15">
      <c r="Q131" s="15" t="s">
        <v>13</v>
      </c>
      <c r="R131" s="15">
        <v>125</v>
      </c>
      <c r="S131" s="16" t="str">
        <f t="shared" si="12"/>
        <v>60～64歳(n=125)</v>
      </c>
      <c r="T131" s="17">
        <v>0.8</v>
      </c>
      <c r="U131" s="17">
        <v>4</v>
      </c>
      <c r="V131" s="17">
        <v>26.400000000000002</v>
      </c>
      <c r="W131" s="17">
        <v>40</v>
      </c>
      <c r="X131" s="17">
        <v>25.6</v>
      </c>
      <c r="Y131" s="17">
        <v>3.2</v>
      </c>
      <c r="Z131" s="25">
        <f t="shared" si="13"/>
        <v>4.8</v>
      </c>
      <c r="AA131" s="18">
        <f t="shared" si="14"/>
        <v>92</v>
      </c>
      <c r="AB131" s="23"/>
    </row>
    <row r="132" spans="17:28" ht="19.899999999999999" customHeight="1" x14ac:dyDescent="0.15">
      <c r="Q132" s="15" t="s">
        <v>14</v>
      </c>
      <c r="R132" s="15">
        <v>103</v>
      </c>
      <c r="S132" s="16" t="str">
        <f t="shared" si="12"/>
        <v>65～69歳(n=103)</v>
      </c>
      <c r="T132" s="17">
        <v>0.97087378640776689</v>
      </c>
      <c r="U132" s="17">
        <v>3.8834951456310676</v>
      </c>
      <c r="V132" s="17">
        <v>22.330097087378643</v>
      </c>
      <c r="W132" s="17">
        <v>35.922330097087382</v>
      </c>
      <c r="X132" s="17">
        <v>30.097087378640776</v>
      </c>
      <c r="Y132" s="17">
        <v>6.7961165048543686</v>
      </c>
      <c r="Z132" s="25">
        <f t="shared" si="13"/>
        <v>4.8543689320388346</v>
      </c>
      <c r="AA132" s="18">
        <f t="shared" si="14"/>
        <v>88.349514563106808</v>
      </c>
      <c r="AB132" s="23"/>
    </row>
    <row r="133" spans="17:28" ht="19.899999999999999" customHeight="1" x14ac:dyDescent="0.15">
      <c r="Q133" s="15" t="s">
        <v>15</v>
      </c>
      <c r="R133" s="15">
        <v>172</v>
      </c>
      <c r="S133" s="16" t="str">
        <f t="shared" si="12"/>
        <v>70～74歳(n=172)</v>
      </c>
      <c r="T133" s="17">
        <v>0</v>
      </c>
      <c r="U133" s="17">
        <v>1.7441860465116279</v>
      </c>
      <c r="V133" s="17">
        <v>19.186046511627907</v>
      </c>
      <c r="W133" s="17">
        <v>44.186046511627907</v>
      </c>
      <c r="X133" s="17">
        <v>22.093023255813954</v>
      </c>
      <c r="Y133" s="17">
        <v>12.790697674418606</v>
      </c>
      <c r="Z133" s="25">
        <f t="shared" si="13"/>
        <v>1.7441860465116279</v>
      </c>
      <c r="AA133" s="18">
        <f t="shared" si="14"/>
        <v>85.465116279069775</v>
      </c>
      <c r="AB133" s="23"/>
    </row>
    <row r="134" spans="17:28" ht="19.899999999999999" customHeight="1" x14ac:dyDescent="0.15">
      <c r="Q134" s="15" t="s">
        <v>16</v>
      </c>
      <c r="R134" s="15">
        <v>193</v>
      </c>
      <c r="S134" s="16" t="str">
        <f t="shared" si="12"/>
        <v>75歳以上(n=193)</v>
      </c>
      <c r="T134" s="17">
        <v>0</v>
      </c>
      <c r="U134" s="17">
        <v>2.5906735751295336</v>
      </c>
      <c r="V134" s="17">
        <v>19.170984455958546</v>
      </c>
      <c r="W134" s="17">
        <v>37.823834196891191</v>
      </c>
      <c r="X134" s="17">
        <v>25.388601036269431</v>
      </c>
      <c r="Y134" s="17">
        <v>15.025906735751295</v>
      </c>
      <c r="Z134" s="25">
        <f t="shared" si="13"/>
        <v>2.5906735751295336</v>
      </c>
      <c r="AA134" s="18">
        <f t="shared" si="14"/>
        <v>82.383419689119165</v>
      </c>
      <c r="AB134" s="23"/>
    </row>
    <row r="135" spans="17:28" ht="19.899999999999999" customHeight="1" x14ac:dyDescent="0.15">
      <c r="Q135" s="15" t="s">
        <v>21</v>
      </c>
      <c r="R135" s="15">
        <v>10</v>
      </c>
      <c r="S135" s="16" t="str">
        <f t="shared" si="12"/>
        <v>（無効回答）(n=10)</v>
      </c>
      <c r="T135" s="17">
        <v>0</v>
      </c>
      <c r="U135" s="17">
        <v>0</v>
      </c>
      <c r="V135" s="17">
        <v>50</v>
      </c>
      <c r="W135" s="17">
        <v>10</v>
      </c>
      <c r="X135" s="17">
        <v>0</v>
      </c>
      <c r="Y135" s="17">
        <v>40</v>
      </c>
      <c r="Z135" s="19"/>
    </row>
    <row r="152" spans="17:28" ht="19.899999999999999" customHeight="1" x14ac:dyDescent="0.15">
      <c r="Q152" s="2" t="s">
        <v>190</v>
      </c>
    </row>
    <row r="153" spans="17:28" ht="19.899999999999999" customHeight="1" x14ac:dyDescent="0.15">
      <c r="Q153" s="2" t="s">
        <v>194</v>
      </c>
    </row>
    <row r="154" spans="17:28" ht="19.899999999999999" customHeight="1" x14ac:dyDescent="0.15">
      <c r="Q154" s="10"/>
      <c r="R154" s="11"/>
      <c r="S154" s="12" t="s">
        <v>5</v>
      </c>
      <c r="T154" s="13">
        <v>1</v>
      </c>
      <c r="U154" s="13">
        <v>1</v>
      </c>
      <c r="V154" s="13">
        <v>1</v>
      </c>
      <c r="W154" s="13">
        <v>1</v>
      </c>
      <c r="X154" s="13">
        <v>1</v>
      </c>
      <c r="Y154" s="13">
        <v>1</v>
      </c>
    </row>
    <row r="155" spans="17:28" ht="19.899999999999999" customHeight="1" x14ac:dyDescent="0.15">
      <c r="Q155" s="10" t="s">
        <v>6</v>
      </c>
      <c r="R155" s="11" t="s">
        <v>4</v>
      </c>
      <c r="S155" s="10" t="s">
        <v>7</v>
      </c>
      <c r="T155" s="14" t="s">
        <v>84</v>
      </c>
      <c r="U155" s="14" t="s">
        <v>85</v>
      </c>
      <c r="V155" s="14" t="s">
        <v>93</v>
      </c>
      <c r="W155" s="14" t="s">
        <v>94</v>
      </c>
      <c r="X155" s="14" t="s">
        <v>47</v>
      </c>
      <c r="Y155" s="14" t="s">
        <v>21</v>
      </c>
      <c r="Z155" s="19" t="s">
        <v>77</v>
      </c>
      <c r="AA155" s="2" t="s">
        <v>193</v>
      </c>
    </row>
    <row r="156" spans="17:28" ht="19.899999999999999" customHeight="1" x14ac:dyDescent="0.15">
      <c r="Q156" s="15" t="s">
        <v>8</v>
      </c>
      <c r="R156" s="15">
        <v>30</v>
      </c>
      <c r="S156" s="16" t="str">
        <f t="shared" ref="S156:S165" si="15">Q156&amp;"(n="&amp;R156&amp;")"</f>
        <v>16～19歳(n=30)</v>
      </c>
      <c r="T156" s="17">
        <v>0</v>
      </c>
      <c r="U156" s="17">
        <v>0</v>
      </c>
      <c r="V156" s="17">
        <v>10</v>
      </c>
      <c r="W156" s="17">
        <v>40</v>
      </c>
      <c r="X156" s="17">
        <v>46.666666666666664</v>
      </c>
      <c r="Y156" s="17">
        <v>3.3333333333333335</v>
      </c>
      <c r="Z156" s="25">
        <f>T156+U156</f>
        <v>0</v>
      </c>
      <c r="AA156" s="18">
        <f>SUM(V156:X156)</f>
        <v>96.666666666666657</v>
      </c>
      <c r="AB156" s="23"/>
    </row>
    <row r="157" spans="17:28" ht="19.899999999999999" customHeight="1" x14ac:dyDescent="0.15">
      <c r="Q157" s="15" t="s">
        <v>9</v>
      </c>
      <c r="R157" s="15">
        <v>90</v>
      </c>
      <c r="S157" s="16" t="str">
        <f t="shared" si="15"/>
        <v>20～29歳(n=90)</v>
      </c>
      <c r="T157" s="17">
        <v>0</v>
      </c>
      <c r="U157" s="17">
        <v>0</v>
      </c>
      <c r="V157" s="17">
        <v>13.333333333333334</v>
      </c>
      <c r="W157" s="17">
        <v>43.333333333333336</v>
      </c>
      <c r="X157" s="17">
        <v>41.111111111111107</v>
      </c>
      <c r="Y157" s="17">
        <v>2.2222222222222223</v>
      </c>
      <c r="Z157" s="25">
        <f t="shared" ref="Z157:Z164" si="16">T157+U157</f>
        <v>0</v>
      </c>
      <c r="AA157" s="18">
        <f t="shared" ref="AA157:AA164" si="17">SUM(V157:X157)</f>
        <v>97.777777777777771</v>
      </c>
      <c r="AB157" s="23"/>
    </row>
    <row r="158" spans="17:28" ht="19.899999999999999" customHeight="1" x14ac:dyDescent="0.15">
      <c r="Q158" s="15" t="s">
        <v>10</v>
      </c>
      <c r="R158" s="15">
        <v>165</v>
      </c>
      <c r="S158" s="16" t="str">
        <f t="shared" si="15"/>
        <v>30～39歳(n=165)</v>
      </c>
      <c r="T158" s="17">
        <v>0</v>
      </c>
      <c r="U158" s="17">
        <v>1.2121212121212122</v>
      </c>
      <c r="V158" s="17">
        <v>18.181818181818183</v>
      </c>
      <c r="W158" s="17">
        <v>36.363636363636367</v>
      </c>
      <c r="X158" s="17">
        <v>43.030303030303031</v>
      </c>
      <c r="Y158" s="17">
        <v>1.2121212121212122</v>
      </c>
      <c r="Z158" s="25">
        <f t="shared" si="16"/>
        <v>1.2121212121212122</v>
      </c>
      <c r="AA158" s="18">
        <f t="shared" si="17"/>
        <v>97.575757575757578</v>
      </c>
      <c r="AB158" s="23"/>
    </row>
    <row r="159" spans="17:28" ht="19.899999999999999" customHeight="1" x14ac:dyDescent="0.15">
      <c r="Q159" s="15" t="s">
        <v>11</v>
      </c>
      <c r="R159" s="15">
        <v>212</v>
      </c>
      <c r="S159" s="16" t="str">
        <f t="shared" si="15"/>
        <v>40～49歳(n=212)</v>
      </c>
      <c r="T159" s="17">
        <v>0.94339622641509435</v>
      </c>
      <c r="U159" s="17">
        <v>1.4150943396226416</v>
      </c>
      <c r="V159" s="17">
        <v>19.339622641509436</v>
      </c>
      <c r="W159" s="17">
        <v>47.169811320754718</v>
      </c>
      <c r="X159" s="17">
        <v>30.188679245283019</v>
      </c>
      <c r="Y159" s="17">
        <v>0.94339622641509435</v>
      </c>
      <c r="Z159" s="25">
        <f t="shared" si="16"/>
        <v>2.358490566037736</v>
      </c>
      <c r="AA159" s="18">
        <f t="shared" si="17"/>
        <v>96.698113207547181</v>
      </c>
      <c r="AB159" s="23"/>
    </row>
    <row r="160" spans="17:28" ht="19.899999999999999" customHeight="1" x14ac:dyDescent="0.15">
      <c r="Q160" s="15" t="s">
        <v>12</v>
      </c>
      <c r="R160" s="15">
        <v>270</v>
      </c>
      <c r="S160" s="16" t="str">
        <f t="shared" si="15"/>
        <v>50～59歳(n=270)</v>
      </c>
      <c r="T160" s="17">
        <v>0.37037037037037041</v>
      </c>
      <c r="U160" s="17">
        <v>2.2222222222222223</v>
      </c>
      <c r="V160" s="17">
        <v>22.962962962962962</v>
      </c>
      <c r="W160" s="17">
        <v>42.222222222222221</v>
      </c>
      <c r="X160" s="17">
        <v>28.888888888888886</v>
      </c>
      <c r="Y160" s="17">
        <v>3.3333333333333335</v>
      </c>
      <c r="Z160" s="25">
        <f t="shared" si="16"/>
        <v>2.5925925925925926</v>
      </c>
      <c r="AA160" s="18">
        <f t="shared" si="17"/>
        <v>94.074074074074076</v>
      </c>
      <c r="AB160" s="23"/>
    </row>
    <row r="161" spans="17:28" ht="19.899999999999999" customHeight="1" x14ac:dyDescent="0.15">
      <c r="Q161" s="15" t="s">
        <v>13</v>
      </c>
      <c r="R161" s="15">
        <v>125</v>
      </c>
      <c r="S161" s="16" t="str">
        <f t="shared" si="15"/>
        <v>60～64歳(n=125)</v>
      </c>
      <c r="T161" s="17">
        <v>1.6</v>
      </c>
      <c r="U161" s="17">
        <v>1.6</v>
      </c>
      <c r="V161" s="17">
        <v>24</v>
      </c>
      <c r="W161" s="17">
        <v>43.2</v>
      </c>
      <c r="X161" s="17">
        <v>26.400000000000002</v>
      </c>
      <c r="Y161" s="17">
        <v>3.2</v>
      </c>
      <c r="Z161" s="25">
        <f t="shared" si="16"/>
        <v>3.2</v>
      </c>
      <c r="AA161" s="18">
        <f t="shared" si="17"/>
        <v>93.600000000000009</v>
      </c>
      <c r="AB161" s="23"/>
    </row>
    <row r="162" spans="17:28" ht="19.899999999999999" customHeight="1" x14ac:dyDescent="0.15">
      <c r="Q162" s="15" t="s">
        <v>14</v>
      </c>
      <c r="R162" s="15">
        <v>103</v>
      </c>
      <c r="S162" s="16" t="str">
        <f t="shared" si="15"/>
        <v>65～69歳(n=103)</v>
      </c>
      <c r="T162" s="17">
        <v>0.97087378640776689</v>
      </c>
      <c r="U162" s="17">
        <v>2.912621359223301</v>
      </c>
      <c r="V162" s="17">
        <v>23.300970873786408</v>
      </c>
      <c r="W162" s="17">
        <v>34.95145631067961</v>
      </c>
      <c r="X162" s="17">
        <v>31.067961165048541</v>
      </c>
      <c r="Y162" s="17">
        <v>6.7961165048543686</v>
      </c>
      <c r="Z162" s="25">
        <f t="shared" si="16"/>
        <v>3.883495145631068</v>
      </c>
      <c r="AA162" s="18">
        <f t="shared" si="17"/>
        <v>89.320388349514559</v>
      </c>
      <c r="AB162" s="23"/>
    </row>
    <row r="163" spans="17:28" ht="19.899999999999999" customHeight="1" x14ac:dyDescent="0.15">
      <c r="Q163" s="15" t="s">
        <v>15</v>
      </c>
      <c r="R163" s="15">
        <v>172</v>
      </c>
      <c r="S163" s="16" t="str">
        <f t="shared" si="15"/>
        <v>70～74歳(n=172)</v>
      </c>
      <c r="T163" s="17">
        <v>0</v>
      </c>
      <c r="U163" s="17">
        <v>1.7441860465116279</v>
      </c>
      <c r="V163" s="17">
        <v>19.767441860465116</v>
      </c>
      <c r="W163" s="17">
        <v>45.930232558139537</v>
      </c>
      <c r="X163" s="17">
        <v>20.348837209302324</v>
      </c>
      <c r="Y163" s="17">
        <v>12.209302325581394</v>
      </c>
      <c r="Z163" s="25">
        <f t="shared" si="16"/>
        <v>1.7441860465116279</v>
      </c>
      <c r="AA163" s="18">
        <f t="shared" si="17"/>
        <v>86.046511627906966</v>
      </c>
      <c r="AB163" s="23"/>
    </row>
    <row r="164" spans="17:28" ht="19.899999999999999" customHeight="1" x14ac:dyDescent="0.15">
      <c r="Q164" s="15" t="s">
        <v>16</v>
      </c>
      <c r="R164" s="15">
        <v>193</v>
      </c>
      <c r="S164" s="16" t="str">
        <f t="shared" si="15"/>
        <v>75歳以上(n=193)</v>
      </c>
      <c r="T164" s="17">
        <v>0</v>
      </c>
      <c r="U164" s="17">
        <v>1.5544041450777202</v>
      </c>
      <c r="V164" s="17">
        <v>19.170984455958546</v>
      </c>
      <c r="W164" s="17">
        <v>37.823834196891191</v>
      </c>
      <c r="X164" s="17">
        <v>26.424870466321241</v>
      </c>
      <c r="Y164" s="17">
        <v>15.025906735751295</v>
      </c>
      <c r="Z164" s="25">
        <f t="shared" si="16"/>
        <v>1.5544041450777202</v>
      </c>
      <c r="AA164" s="18">
        <f t="shared" si="17"/>
        <v>83.419689119170982</v>
      </c>
      <c r="AB164" s="23"/>
    </row>
    <row r="165" spans="17:28" ht="19.899999999999999" customHeight="1" x14ac:dyDescent="0.15">
      <c r="Q165" s="15" t="s">
        <v>21</v>
      </c>
      <c r="R165" s="15">
        <v>10</v>
      </c>
      <c r="S165" s="16" t="str">
        <f t="shared" si="15"/>
        <v>（無効回答）(n=10)</v>
      </c>
      <c r="T165" s="17">
        <v>0</v>
      </c>
      <c r="U165" s="17">
        <v>0</v>
      </c>
      <c r="V165" s="17">
        <v>50</v>
      </c>
      <c r="W165" s="17">
        <v>10</v>
      </c>
      <c r="X165" s="17">
        <v>0</v>
      </c>
      <c r="Y165" s="17">
        <v>40</v>
      </c>
      <c r="Z165" s="19"/>
    </row>
    <row r="167" spans="17:28" ht="19.899999999999999" customHeight="1" x14ac:dyDescent="0.15">
      <c r="Q167" s="1"/>
    </row>
    <row r="182" spans="17:28" ht="19.899999999999999" customHeight="1" x14ac:dyDescent="0.15">
      <c r="Q182" s="2" t="s">
        <v>148</v>
      </c>
    </row>
    <row r="183" spans="17:28" ht="19.899999999999999" customHeight="1" x14ac:dyDescent="0.15">
      <c r="Q183" s="2" t="s">
        <v>195</v>
      </c>
    </row>
    <row r="184" spans="17:28" ht="19.899999999999999" customHeight="1" x14ac:dyDescent="0.15">
      <c r="Q184" s="10"/>
      <c r="R184" s="11"/>
      <c r="S184" s="12" t="s">
        <v>5</v>
      </c>
      <c r="T184" s="13">
        <v>1</v>
      </c>
      <c r="U184" s="13">
        <v>1</v>
      </c>
      <c r="V184" s="13">
        <v>1</v>
      </c>
      <c r="W184" s="13">
        <v>1</v>
      </c>
      <c r="X184" s="13">
        <v>1</v>
      </c>
      <c r="Y184" s="13">
        <v>1</v>
      </c>
    </row>
    <row r="185" spans="17:28" ht="19.899999999999999" customHeight="1" x14ac:dyDescent="0.15">
      <c r="Q185" s="10" t="s">
        <v>6</v>
      </c>
      <c r="R185" s="11" t="s">
        <v>4</v>
      </c>
      <c r="S185" s="10" t="s">
        <v>7</v>
      </c>
      <c r="T185" s="14" t="s">
        <v>84</v>
      </c>
      <c r="U185" s="14" t="s">
        <v>85</v>
      </c>
      <c r="V185" s="14" t="s">
        <v>93</v>
      </c>
      <c r="W185" s="14" t="s">
        <v>94</v>
      </c>
      <c r="X185" s="14" t="s">
        <v>47</v>
      </c>
      <c r="Y185" s="14" t="s">
        <v>21</v>
      </c>
      <c r="Z185" s="19" t="s">
        <v>77</v>
      </c>
      <c r="AA185" s="2" t="s">
        <v>193</v>
      </c>
    </row>
    <row r="186" spans="17:28" ht="19.899999999999999" customHeight="1" x14ac:dyDescent="0.15">
      <c r="Q186" s="15" t="s">
        <v>8</v>
      </c>
      <c r="R186" s="15">
        <v>30</v>
      </c>
      <c r="S186" s="16" t="str">
        <f t="shared" ref="S186:S195" si="18">Q186&amp;"(n="&amp;R186&amp;")"</f>
        <v>16～19歳(n=30)</v>
      </c>
      <c r="T186" s="17">
        <v>3.3333333333333335</v>
      </c>
      <c r="U186" s="17">
        <v>0</v>
      </c>
      <c r="V186" s="17">
        <v>6.666666666666667</v>
      </c>
      <c r="W186" s="17">
        <v>40</v>
      </c>
      <c r="X186" s="17">
        <v>46.666666666666664</v>
      </c>
      <c r="Y186" s="17">
        <v>3.3333333333333335</v>
      </c>
      <c r="Z186" s="25">
        <f>T186+U186</f>
        <v>3.3333333333333335</v>
      </c>
      <c r="AA186" s="18">
        <f>SUM(V186:X186)</f>
        <v>93.333333333333329</v>
      </c>
      <c r="AB186" s="23"/>
    </row>
    <row r="187" spans="17:28" ht="19.899999999999999" customHeight="1" x14ac:dyDescent="0.15">
      <c r="Q187" s="15" t="s">
        <v>9</v>
      </c>
      <c r="R187" s="15">
        <v>90</v>
      </c>
      <c r="S187" s="16" t="str">
        <f t="shared" si="18"/>
        <v>20～29歳(n=90)</v>
      </c>
      <c r="T187" s="17">
        <v>3.3333333333333335</v>
      </c>
      <c r="U187" s="17">
        <v>12.222222222222221</v>
      </c>
      <c r="V187" s="17">
        <v>8.8888888888888893</v>
      </c>
      <c r="W187" s="17">
        <v>34.444444444444443</v>
      </c>
      <c r="X187" s="17">
        <v>38.888888888888893</v>
      </c>
      <c r="Y187" s="17">
        <v>2.2222222222222223</v>
      </c>
      <c r="Z187" s="25">
        <f t="shared" ref="Z187:Z194" si="19">T187+U187</f>
        <v>15.555555555555555</v>
      </c>
      <c r="AA187" s="18">
        <f t="shared" ref="AA187:AA194" si="20">SUM(V187:X187)</f>
        <v>82.222222222222229</v>
      </c>
      <c r="AB187" s="23"/>
    </row>
    <row r="188" spans="17:28" ht="19.899999999999999" customHeight="1" x14ac:dyDescent="0.15">
      <c r="Q188" s="15" t="s">
        <v>10</v>
      </c>
      <c r="R188" s="15">
        <v>165</v>
      </c>
      <c r="S188" s="16" t="str">
        <f t="shared" si="18"/>
        <v>30～39歳(n=165)</v>
      </c>
      <c r="T188" s="17">
        <v>3.0303030303030303</v>
      </c>
      <c r="U188" s="17">
        <v>12.727272727272727</v>
      </c>
      <c r="V188" s="17">
        <v>12.727272727272727</v>
      </c>
      <c r="W188" s="17">
        <v>29.696969696969699</v>
      </c>
      <c r="X188" s="17">
        <v>40.606060606060609</v>
      </c>
      <c r="Y188" s="17">
        <v>1.2121212121212122</v>
      </c>
      <c r="Z188" s="25">
        <f t="shared" si="19"/>
        <v>15.757575757575758</v>
      </c>
      <c r="AA188" s="18">
        <f t="shared" si="20"/>
        <v>83.030303030303031</v>
      </c>
      <c r="AB188" s="23"/>
    </row>
    <row r="189" spans="17:28" ht="19.899999999999999" customHeight="1" x14ac:dyDescent="0.15">
      <c r="Q189" s="15" t="s">
        <v>11</v>
      </c>
      <c r="R189" s="15">
        <v>212</v>
      </c>
      <c r="S189" s="16" t="str">
        <f t="shared" si="18"/>
        <v>40～49歳(n=212)</v>
      </c>
      <c r="T189" s="17">
        <v>4.716981132075472</v>
      </c>
      <c r="U189" s="17">
        <v>12.735849056603774</v>
      </c>
      <c r="V189" s="17">
        <v>16.037735849056602</v>
      </c>
      <c r="W189" s="17">
        <v>38.20754716981132</v>
      </c>
      <c r="X189" s="17">
        <v>26.886792452830189</v>
      </c>
      <c r="Y189" s="17">
        <v>1.4150943396226416</v>
      </c>
      <c r="Z189" s="25">
        <f t="shared" si="19"/>
        <v>17.452830188679247</v>
      </c>
      <c r="AA189" s="18">
        <f t="shared" si="20"/>
        <v>81.132075471698116</v>
      </c>
      <c r="AB189" s="23"/>
    </row>
    <row r="190" spans="17:28" ht="19.899999999999999" customHeight="1" x14ac:dyDescent="0.15">
      <c r="Q190" s="15" t="s">
        <v>12</v>
      </c>
      <c r="R190" s="15">
        <v>270</v>
      </c>
      <c r="S190" s="16" t="str">
        <f t="shared" si="18"/>
        <v>50～59歳(n=270)</v>
      </c>
      <c r="T190" s="17">
        <v>7.4074074074074066</v>
      </c>
      <c r="U190" s="17">
        <v>8.8888888888888893</v>
      </c>
      <c r="V190" s="17">
        <v>21.481481481481481</v>
      </c>
      <c r="W190" s="17">
        <v>34.814814814814817</v>
      </c>
      <c r="X190" s="17">
        <v>23.703703703703706</v>
      </c>
      <c r="Y190" s="17">
        <v>3.7037037037037033</v>
      </c>
      <c r="Z190" s="25">
        <f t="shared" si="19"/>
        <v>16.296296296296298</v>
      </c>
      <c r="AA190" s="18">
        <f t="shared" si="20"/>
        <v>80</v>
      </c>
      <c r="AB190" s="23"/>
    </row>
    <row r="191" spans="17:28" ht="19.899999999999999" customHeight="1" x14ac:dyDescent="0.15">
      <c r="Q191" s="15" t="s">
        <v>13</v>
      </c>
      <c r="R191" s="15">
        <v>125</v>
      </c>
      <c r="S191" s="16" t="str">
        <f t="shared" si="18"/>
        <v>60～64歳(n=125)</v>
      </c>
      <c r="T191" s="17">
        <v>3.2</v>
      </c>
      <c r="U191" s="17">
        <v>7.1999999999999993</v>
      </c>
      <c r="V191" s="17">
        <v>25.6</v>
      </c>
      <c r="W191" s="17">
        <v>35.199999999999996</v>
      </c>
      <c r="X191" s="17">
        <v>25.6</v>
      </c>
      <c r="Y191" s="17">
        <v>3.2</v>
      </c>
      <c r="Z191" s="25">
        <f t="shared" si="19"/>
        <v>10.399999999999999</v>
      </c>
      <c r="AA191" s="18">
        <f t="shared" si="20"/>
        <v>86.4</v>
      </c>
      <c r="AB191" s="23"/>
    </row>
    <row r="192" spans="17:28" ht="19.899999999999999" customHeight="1" x14ac:dyDescent="0.15">
      <c r="Q192" s="15" t="s">
        <v>14</v>
      </c>
      <c r="R192" s="15">
        <v>103</v>
      </c>
      <c r="S192" s="16" t="str">
        <f t="shared" si="18"/>
        <v>65～69歳(n=103)</v>
      </c>
      <c r="T192" s="17">
        <v>5.825242718446602</v>
      </c>
      <c r="U192" s="17">
        <v>5.825242718446602</v>
      </c>
      <c r="V192" s="17">
        <v>21.359223300970871</v>
      </c>
      <c r="W192" s="17">
        <v>33.980582524271846</v>
      </c>
      <c r="X192" s="17">
        <v>27.184466019417474</v>
      </c>
      <c r="Y192" s="17">
        <v>5.825242718446602</v>
      </c>
      <c r="Z192" s="25">
        <f t="shared" si="19"/>
        <v>11.650485436893204</v>
      </c>
      <c r="AA192" s="18">
        <f t="shared" si="20"/>
        <v>82.524271844660191</v>
      </c>
      <c r="AB192" s="23"/>
    </row>
    <row r="193" spans="17:28" ht="19.899999999999999" customHeight="1" x14ac:dyDescent="0.15">
      <c r="Q193" s="15" t="s">
        <v>15</v>
      </c>
      <c r="R193" s="15">
        <v>172</v>
      </c>
      <c r="S193" s="16" t="str">
        <f t="shared" si="18"/>
        <v>70～74歳(n=172)</v>
      </c>
      <c r="T193" s="17">
        <v>1.7441860465116279</v>
      </c>
      <c r="U193" s="17">
        <v>4.6511627906976747</v>
      </c>
      <c r="V193" s="17">
        <v>20.348837209302324</v>
      </c>
      <c r="W193" s="17">
        <v>40.697674418604649</v>
      </c>
      <c r="X193" s="17">
        <v>20.930232558139537</v>
      </c>
      <c r="Y193" s="17">
        <v>11.627906976744185</v>
      </c>
      <c r="Z193" s="25">
        <f t="shared" si="19"/>
        <v>6.395348837209303</v>
      </c>
      <c r="AA193" s="18">
        <f t="shared" si="20"/>
        <v>81.976744186046517</v>
      </c>
      <c r="AB193" s="23"/>
    </row>
    <row r="194" spans="17:28" ht="19.899999999999999" customHeight="1" x14ac:dyDescent="0.15">
      <c r="Q194" s="15" t="s">
        <v>16</v>
      </c>
      <c r="R194" s="15">
        <v>193</v>
      </c>
      <c r="S194" s="16" t="str">
        <f t="shared" si="18"/>
        <v>75歳以上(n=193)</v>
      </c>
      <c r="T194" s="17">
        <v>1.0362694300518136</v>
      </c>
      <c r="U194" s="17">
        <v>3.1088082901554404</v>
      </c>
      <c r="V194" s="17">
        <v>18.134715025906736</v>
      </c>
      <c r="W194" s="17">
        <v>37.305699481865283</v>
      </c>
      <c r="X194" s="17">
        <v>25.388601036269431</v>
      </c>
      <c r="Y194" s="17">
        <v>15.025906735751295</v>
      </c>
      <c r="Z194" s="25">
        <f t="shared" si="19"/>
        <v>4.1450777202072544</v>
      </c>
      <c r="AA194" s="18">
        <f t="shared" si="20"/>
        <v>80.829015544041454</v>
      </c>
      <c r="AB194" s="23"/>
    </row>
    <row r="195" spans="17:28" ht="19.899999999999999" customHeight="1" x14ac:dyDescent="0.15">
      <c r="Q195" s="15" t="s">
        <v>21</v>
      </c>
      <c r="R195" s="15">
        <v>10</v>
      </c>
      <c r="S195" s="16" t="str">
        <f t="shared" si="18"/>
        <v>（無効回答）(n=10)</v>
      </c>
      <c r="T195" s="17">
        <v>0</v>
      </c>
      <c r="U195" s="17">
        <v>10</v>
      </c>
      <c r="V195" s="17">
        <v>40</v>
      </c>
      <c r="W195" s="17">
        <v>10</v>
      </c>
      <c r="X195" s="17">
        <v>0</v>
      </c>
      <c r="Y195" s="17">
        <v>40</v>
      </c>
      <c r="Z195" s="19"/>
    </row>
    <row r="197" spans="17:28" ht="19.899999999999999" customHeight="1" x14ac:dyDescent="0.15">
      <c r="Q197" s="1"/>
    </row>
    <row r="212" spans="17:28" ht="19.899999999999999" customHeight="1" x14ac:dyDescent="0.15">
      <c r="Q212" s="2" t="s">
        <v>190</v>
      </c>
    </row>
    <row r="213" spans="17:28" ht="19.899999999999999" customHeight="1" x14ac:dyDescent="0.15">
      <c r="Q213" s="2" t="s">
        <v>196</v>
      </c>
    </row>
    <row r="214" spans="17:28" ht="19.899999999999999" customHeight="1" x14ac:dyDescent="0.15">
      <c r="Q214" s="10"/>
      <c r="R214" s="11"/>
      <c r="S214" s="12" t="s">
        <v>5</v>
      </c>
      <c r="T214" s="13">
        <v>1</v>
      </c>
      <c r="U214" s="13">
        <v>1</v>
      </c>
      <c r="V214" s="13">
        <v>1</v>
      </c>
      <c r="W214" s="13">
        <v>1</v>
      </c>
      <c r="X214" s="13">
        <v>1</v>
      </c>
      <c r="Y214" s="13">
        <v>1</v>
      </c>
    </row>
    <row r="215" spans="17:28" ht="19.899999999999999" customHeight="1" x14ac:dyDescent="0.15">
      <c r="Q215" s="10" t="s">
        <v>6</v>
      </c>
      <c r="R215" s="11" t="s">
        <v>4</v>
      </c>
      <c r="S215" s="10" t="s">
        <v>7</v>
      </c>
      <c r="T215" s="14" t="s">
        <v>84</v>
      </c>
      <c r="U215" s="14" t="s">
        <v>85</v>
      </c>
      <c r="V215" s="14" t="s">
        <v>93</v>
      </c>
      <c r="W215" s="14" t="s">
        <v>94</v>
      </c>
      <c r="X215" s="14" t="s">
        <v>47</v>
      </c>
      <c r="Y215" s="14" t="s">
        <v>21</v>
      </c>
      <c r="Z215" s="19" t="s">
        <v>77</v>
      </c>
      <c r="AA215" s="2" t="s">
        <v>193</v>
      </c>
    </row>
    <row r="216" spans="17:28" ht="19.899999999999999" customHeight="1" x14ac:dyDescent="0.15">
      <c r="Q216" s="15" t="s">
        <v>8</v>
      </c>
      <c r="R216" s="15">
        <v>30</v>
      </c>
      <c r="S216" s="16" t="str">
        <f t="shared" ref="S216:S225" si="21">Q216&amp;"(n="&amp;R216&amp;")"</f>
        <v>16～19歳(n=30)</v>
      </c>
      <c r="T216" s="17">
        <v>3.3333333333333335</v>
      </c>
      <c r="U216" s="17">
        <v>3.3333333333333335</v>
      </c>
      <c r="V216" s="17">
        <v>16.666666666666664</v>
      </c>
      <c r="W216" s="17">
        <v>33.333333333333329</v>
      </c>
      <c r="X216" s="17">
        <v>40</v>
      </c>
      <c r="Y216" s="17">
        <v>3.3333333333333335</v>
      </c>
      <c r="Z216" s="25">
        <f>T216+U216</f>
        <v>6.666666666666667</v>
      </c>
      <c r="AA216" s="18">
        <f>SUM(V216:X216)</f>
        <v>90</v>
      </c>
      <c r="AB216" s="23"/>
    </row>
    <row r="217" spans="17:28" ht="19.899999999999999" customHeight="1" x14ac:dyDescent="0.15">
      <c r="Q217" s="15" t="s">
        <v>9</v>
      </c>
      <c r="R217" s="15">
        <v>90</v>
      </c>
      <c r="S217" s="16" t="str">
        <f t="shared" si="21"/>
        <v>20～29歳(n=90)</v>
      </c>
      <c r="T217" s="17">
        <v>1.1111111111111112</v>
      </c>
      <c r="U217" s="17">
        <v>5.5555555555555554</v>
      </c>
      <c r="V217" s="17">
        <v>12.222222222222221</v>
      </c>
      <c r="W217" s="17">
        <v>36.666666666666664</v>
      </c>
      <c r="X217" s="17">
        <v>42.222222222222221</v>
      </c>
      <c r="Y217" s="17">
        <v>2.2222222222222223</v>
      </c>
      <c r="Z217" s="25">
        <f t="shared" ref="Z217:Z224" si="22">T217+U217</f>
        <v>6.6666666666666661</v>
      </c>
      <c r="AA217" s="18">
        <f t="shared" ref="AA217:AA224" si="23">SUM(V217:X217)</f>
        <v>91.111111111111114</v>
      </c>
      <c r="AB217" s="23"/>
    </row>
    <row r="218" spans="17:28" ht="19.899999999999999" customHeight="1" x14ac:dyDescent="0.15">
      <c r="Q218" s="15" t="s">
        <v>10</v>
      </c>
      <c r="R218" s="15">
        <v>165</v>
      </c>
      <c r="S218" s="16" t="str">
        <f t="shared" si="21"/>
        <v>30～39歳(n=165)</v>
      </c>
      <c r="T218" s="17">
        <v>0.60606060606060608</v>
      </c>
      <c r="U218" s="17">
        <v>4.2424242424242431</v>
      </c>
      <c r="V218" s="17">
        <v>15.151515151515152</v>
      </c>
      <c r="W218" s="17">
        <v>36.969696969696969</v>
      </c>
      <c r="X218" s="17">
        <v>41.212121212121211</v>
      </c>
      <c r="Y218" s="17">
        <v>1.8181818181818181</v>
      </c>
      <c r="Z218" s="25">
        <f t="shared" si="22"/>
        <v>4.8484848484848495</v>
      </c>
      <c r="AA218" s="18">
        <f t="shared" si="23"/>
        <v>93.333333333333343</v>
      </c>
      <c r="AB218" s="23"/>
    </row>
    <row r="219" spans="17:28" ht="19.899999999999999" customHeight="1" x14ac:dyDescent="0.15">
      <c r="Q219" s="15" t="s">
        <v>11</v>
      </c>
      <c r="R219" s="15">
        <v>212</v>
      </c>
      <c r="S219" s="16" t="str">
        <f t="shared" si="21"/>
        <v>40～49歳(n=212)</v>
      </c>
      <c r="T219" s="17">
        <v>0.94339622641509435</v>
      </c>
      <c r="U219" s="17">
        <v>5.1886792452830193</v>
      </c>
      <c r="V219" s="17">
        <v>15.566037735849056</v>
      </c>
      <c r="W219" s="17">
        <v>45.754716981132077</v>
      </c>
      <c r="X219" s="17">
        <v>31.60377358490566</v>
      </c>
      <c r="Y219" s="17">
        <v>0.94339622641509435</v>
      </c>
      <c r="Z219" s="25">
        <f t="shared" si="22"/>
        <v>6.1320754716981138</v>
      </c>
      <c r="AA219" s="18">
        <f t="shared" si="23"/>
        <v>92.924528301886795</v>
      </c>
      <c r="AB219" s="23"/>
    </row>
    <row r="220" spans="17:28" ht="19.899999999999999" customHeight="1" x14ac:dyDescent="0.15">
      <c r="Q220" s="15" t="s">
        <v>12</v>
      </c>
      <c r="R220" s="15">
        <v>270</v>
      </c>
      <c r="S220" s="16" t="str">
        <f t="shared" si="21"/>
        <v>50～59歳(n=270)</v>
      </c>
      <c r="T220" s="17">
        <v>1.1111111111111112</v>
      </c>
      <c r="U220" s="17">
        <v>2.2222222222222223</v>
      </c>
      <c r="V220" s="17">
        <v>22.592592592592592</v>
      </c>
      <c r="W220" s="17">
        <v>42.592592592592595</v>
      </c>
      <c r="X220" s="17">
        <v>27.037037037037038</v>
      </c>
      <c r="Y220" s="17">
        <v>4.4444444444444446</v>
      </c>
      <c r="Z220" s="25">
        <f t="shared" si="22"/>
        <v>3.3333333333333335</v>
      </c>
      <c r="AA220" s="18">
        <f t="shared" si="23"/>
        <v>92.222222222222229</v>
      </c>
      <c r="AB220" s="23"/>
    </row>
    <row r="221" spans="17:28" ht="19.899999999999999" customHeight="1" x14ac:dyDescent="0.15">
      <c r="Q221" s="15" t="s">
        <v>13</v>
      </c>
      <c r="R221" s="15">
        <v>125</v>
      </c>
      <c r="S221" s="16" t="str">
        <f t="shared" si="21"/>
        <v>60～64歳(n=125)</v>
      </c>
      <c r="T221" s="17">
        <v>1.6</v>
      </c>
      <c r="U221" s="17">
        <v>1.6</v>
      </c>
      <c r="V221" s="17">
        <v>25.6</v>
      </c>
      <c r="W221" s="17">
        <v>40.799999999999997</v>
      </c>
      <c r="X221" s="17">
        <v>26.400000000000002</v>
      </c>
      <c r="Y221" s="17">
        <v>4</v>
      </c>
      <c r="Z221" s="25">
        <f t="shared" si="22"/>
        <v>3.2</v>
      </c>
      <c r="AA221" s="18">
        <f t="shared" si="23"/>
        <v>92.800000000000011</v>
      </c>
      <c r="AB221" s="23"/>
    </row>
    <row r="222" spans="17:28" ht="19.899999999999999" customHeight="1" x14ac:dyDescent="0.15">
      <c r="Q222" s="15" t="s">
        <v>14</v>
      </c>
      <c r="R222" s="15">
        <v>103</v>
      </c>
      <c r="S222" s="16" t="str">
        <f t="shared" si="21"/>
        <v>65～69歳(n=103)</v>
      </c>
      <c r="T222" s="17">
        <v>0.97087378640776689</v>
      </c>
      <c r="U222" s="17">
        <v>3.8834951456310676</v>
      </c>
      <c r="V222" s="17">
        <v>22.330097087378643</v>
      </c>
      <c r="W222" s="17">
        <v>35.922330097087382</v>
      </c>
      <c r="X222" s="17">
        <v>30.097087378640776</v>
      </c>
      <c r="Y222" s="17">
        <v>6.7961165048543686</v>
      </c>
      <c r="Z222" s="25">
        <f t="shared" si="22"/>
        <v>4.8543689320388346</v>
      </c>
      <c r="AA222" s="18">
        <f t="shared" si="23"/>
        <v>88.349514563106808</v>
      </c>
      <c r="AB222" s="23"/>
    </row>
    <row r="223" spans="17:28" ht="19.899999999999999" customHeight="1" x14ac:dyDescent="0.15">
      <c r="Q223" s="15" t="s">
        <v>15</v>
      </c>
      <c r="R223" s="15">
        <v>172</v>
      </c>
      <c r="S223" s="16" t="str">
        <f t="shared" si="21"/>
        <v>70～74歳(n=172)</v>
      </c>
      <c r="T223" s="17">
        <v>0</v>
      </c>
      <c r="U223" s="17">
        <v>1.7441860465116279</v>
      </c>
      <c r="V223" s="17">
        <v>19.767441860465116</v>
      </c>
      <c r="W223" s="17">
        <v>43.604651162790695</v>
      </c>
      <c r="X223" s="17">
        <v>21.511627906976745</v>
      </c>
      <c r="Y223" s="17">
        <v>13.372093023255813</v>
      </c>
      <c r="Z223" s="25">
        <f t="shared" si="22"/>
        <v>1.7441860465116279</v>
      </c>
      <c r="AA223" s="18">
        <f t="shared" si="23"/>
        <v>84.883720930232556</v>
      </c>
      <c r="AB223" s="23"/>
    </row>
    <row r="224" spans="17:28" ht="19.899999999999999" customHeight="1" x14ac:dyDescent="0.15">
      <c r="Q224" s="15" t="s">
        <v>16</v>
      </c>
      <c r="R224" s="15">
        <v>193</v>
      </c>
      <c r="S224" s="16" t="str">
        <f t="shared" si="21"/>
        <v>75歳以上(n=193)</v>
      </c>
      <c r="T224" s="17">
        <v>0</v>
      </c>
      <c r="U224" s="17">
        <v>2.5906735751295336</v>
      </c>
      <c r="V224" s="17">
        <v>17.616580310880828</v>
      </c>
      <c r="W224" s="17">
        <v>37.823834196891191</v>
      </c>
      <c r="X224" s="17">
        <v>25.388601036269431</v>
      </c>
      <c r="Y224" s="17">
        <v>16.580310880829018</v>
      </c>
      <c r="Z224" s="25">
        <f t="shared" si="22"/>
        <v>2.5906735751295336</v>
      </c>
      <c r="AA224" s="18">
        <f t="shared" si="23"/>
        <v>80.829015544041454</v>
      </c>
      <c r="AB224" s="23"/>
    </row>
    <row r="225" spans="17:26" ht="19.899999999999999" customHeight="1" x14ac:dyDescent="0.15">
      <c r="Q225" s="15" t="s">
        <v>21</v>
      </c>
      <c r="R225" s="15">
        <v>10</v>
      </c>
      <c r="S225" s="16" t="str">
        <f t="shared" si="21"/>
        <v>（無効回答）(n=10)</v>
      </c>
      <c r="T225" s="17">
        <v>0</v>
      </c>
      <c r="U225" s="17">
        <v>0</v>
      </c>
      <c r="V225" s="17">
        <v>50</v>
      </c>
      <c r="W225" s="17">
        <v>10</v>
      </c>
      <c r="X225" s="17">
        <v>0</v>
      </c>
      <c r="Y225" s="17">
        <v>40</v>
      </c>
      <c r="Z225" s="19"/>
    </row>
    <row r="227" spans="17:26" ht="19.899999999999999" customHeight="1" x14ac:dyDescent="0.15">
      <c r="Q227" s="1"/>
    </row>
    <row r="228" spans="17:26" ht="19.899999999999999" customHeight="1" x14ac:dyDescent="0.15">
      <c r="Q228" s="1"/>
    </row>
    <row r="242" spans="17:28" ht="19.899999999999999" customHeight="1" x14ac:dyDescent="0.15">
      <c r="Q242" s="2" t="s">
        <v>148</v>
      </c>
    </row>
    <row r="243" spans="17:28" ht="19.899999999999999" customHeight="1" x14ac:dyDescent="0.15">
      <c r="Q243" s="2" t="s">
        <v>197</v>
      </c>
    </row>
    <row r="244" spans="17:28" ht="19.899999999999999" customHeight="1" x14ac:dyDescent="0.15">
      <c r="Q244" s="10"/>
      <c r="R244" s="11"/>
      <c r="S244" s="12" t="s">
        <v>5</v>
      </c>
      <c r="T244" s="13">
        <v>1</v>
      </c>
      <c r="U244" s="13">
        <v>1</v>
      </c>
      <c r="V244" s="13">
        <v>1</v>
      </c>
      <c r="W244" s="13">
        <v>1</v>
      </c>
      <c r="X244" s="13">
        <v>1</v>
      </c>
      <c r="Y244" s="13">
        <v>1</v>
      </c>
    </row>
    <row r="245" spans="17:28" ht="19.899999999999999" customHeight="1" x14ac:dyDescent="0.15">
      <c r="Q245" s="10" t="s">
        <v>6</v>
      </c>
      <c r="R245" s="11" t="s">
        <v>4</v>
      </c>
      <c r="S245" s="10" t="s">
        <v>7</v>
      </c>
      <c r="T245" s="14" t="s">
        <v>84</v>
      </c>
      <c r="U245" s="14" t="s">
        <v>85</v>
      </c>
      <c r="V245" s="14" t="s">
        <v>93</v>
      </c>
      <c r="W245" s="14" t="s">
        <v>94</v>
      </c>
      <c r="X245" s="14" t="s">
        <v>47</v>
      </c>
      <c r="Y245" s="14" t="s">
        <v>21</v>
      </c>
      <c r="Z245" s="19" t="s">
        <v>77</v>
      </c>
      <c r="AA245" s="2" t="s">
        <v>193</v>
      </c>
    </row>
    <row r="246" spans="17:28" ht="19.899999999999999" customHeight="1" x14ac:dyDescent="0.15">
      <c r="Q246" s="15" t="s">
        <v>8</v>
      </c>
      <c r="R246" s="15">
        <v>30</v>
      </c>
      <c r="S246" s="16" t="str">
        <f t="shared" ref="S246:S255" si="24">Q246&amp;"(n="&amp;R246&amp;")"</f>
        <v>16～19歳(n=30)</v>
      </c>
      <c r="T246" s="17">
        <v>3.3333333333333335</v>
      </c>
      <c r="U246" s="17">
        <v>13.333333333333334</v>
      </c>
      <c r="V246" s="17">
        <v>20</v>
      </c>
      <c r="W246" s="17">
        <v>20</v>
      </c>
      <c r="X246" s="17">
        <v>40</v>
      </c>
      <c r="Y246" s="17">
        <v>3.3333333333333335</v>
      </c>
      <c r="Z246" s="25">
        <f>T246+U246</f>
        <v>16.666666666666668</v>
      </c>
      <c r="AA246" s="18">
        <f>SUM(V246:X246)</f>
        <v>80</v>
      </c>
      <c r="AB246" s="23"/>
    </row>
    <row r="247" spans="17:28" ht="19.899999999999999" customHeight="1" x14ac:dyDescent="0.15">
      <c r="Q247" s="15" t="s">
        <v>9</v>
      </c>
      <c r="R247" s="15">
        <v>90</v>
      </c>
      <c r="S247" s="16" t="str">
        <f t="shared" si="24"/>
        <v>20～29歳(n=90)</v>
      </c>
      <c r="T247" s="17">
        <v>3.3333333333333335</v>
      </c>
      <c r="U247" s="17">
        <v>14.444444444444443</v>
      </c>
      <c r="V247" s="17">
        <v>13.333333333333334</v>
      </c>
      <c r="W247" s="17">
        <v>40</v>
      </c>
      <c r="X247" s="17">
        <v>26.666666666666668</v>
      </c>
      <c r="Y247" s="17">
        <v>2.2222222222222223</v>
      </c>
      <c r="Z247" s="25">
        <f t="shared" ref="Z247:Z254" si="25">T247+U247</f>
        <v>17.777777777777775</v>
      </c>
      <c r="AA247" s="18">
        <f t="shared" ref="AA247:AA254" si="26">SUM(V247:X247)</f>
        <v>80</v>
      </c>
      <c r="AB247" s="23"/>
    </row>
    <row r="248" spans="17:28" ht="19.899999999999999" customHeight="1" x14ac:dyDescent="0.15">
      <c r="Q248" s="15" t="s">
        <v>10</v>
      </c>
      <c r="R248" s="15">
        <v>165</v>
      </c>
      <c r="S248" s="16" t="str">
        <f t="shared" si="24"/>
        <v>30～39歳(n=165)</v>
      </c>
      <c r="T248" s="17">
        <v>7.2727272727272725</v>
      </c>
      <c r="U248" s="17">
        <v>10.909090909090908</v>
      </c>
      <c r="V248" s="17">
        <v>13.939393939393941</v>
      </c>
      <c r="W248" s="17">
        <v>29.09090909090909</v>
      </c>
      <c r="X248" s="17">
        <v>38.181818181818187</v>
      </c>
      <c r="Y248" s="17">
        <v>0.60606060606060608</v>
      </c>
      <c r="Z248" s="25">
        <f t="shared" si="25"/>
        <v>18.18181818181818</v>
      </c>
      <c r="AA248" s="18">
        <f t="shared" si="26"/>
        <v>81.212121212121218</v>
      </c>
      <c r="AB248" s="23"/>
    </row>
    <row r="249" spans="17:28" ht="19.899999999999999" customHeight="1" x14ac:dyDescent="0.15">
      <c r="Q249" s="15" t="s">
        <v>11</v>
      </c>
      <c r="R249" s="15">
        <v>212</v>
      </c>
      <c r="S249" s="16" t="str">
        <f t="shared" si="24"/>
        <v>40～49歳(n=212)</v>
      </c>
      <c r="T249" s="17">
        <v>30.660377358490564</v>
      </c>
      <c r="U249" s="17">
        <v>16.981132075471699</v>
      </c>
      <c r="V249" s="17">
        <v>10.377358490566039</v>
      </c>
      <c r="W249" s="17">
        <v>23.584905660377359</v>
      </c>
      <c r="X249" s="17">
        <v>17.924528301886792</v>
      </c>
      <c r="Y249" s="17">
        <v>0.47169811320754718</v>
      </c>
      <c r="Z249" s="25">
        <f t="shared" si="25"/>
        <v>47.641509433962263</v>
      </c>
      <c r="AA249" s="18">
        <f t="shared" si="26"/>
        <v>51.886792452830193</v>
      </c>
      <c r="AB249" s="23"/>
    </row>
    <row r="250" spans="17:28" ht="19.899999999999999" customHeight="1" x14ac:dyDescent="0.15">
      <c r="Q250" s="15" t="s">
        <v>12</v>
      </c>
      <c r="R250" s="15">
        <v>270</v>
      </c>
      <c r="S250" s="16" t="str">
        <f t="shared" si="24"/>
        <v>50～59歳(n=270)</v>
      </c>
      <c r="T250" s="17">
        <v>22.592592592592592</v>
      </c>
      <c r="U250" s="17">
        <v>21.481481481481481</v>
      </c>
      <c r="V250" s="17">
        <v>19.62962962962963</v>
      </c>
      <c r="W250" s="17">
        <v>18.888888888888889</v>
      </c>
      <c r="X250" s="17">
        <v>14.074074074074074</v>
      </c>
      <c r="Y250" s="17">
        <v>3.3333333333333335</v>
      </c>
      <c r="Z250" s="25">
        <f t="shared" si="25"/>
        <v>44.074074074074076</v>
      </c>
      <c r="AA250" s="18">
        <f t="shared" si="26"/>
        <v>52.592592592592595</v>
      </c>
      <c r="AB250" s="23"/>
    </row>
    <row r="251" spans="17:28" ht="19.899999999999999" customHeight="1" x14ac:dyDescent="0.15">
      <c r="Q251" s="15" t="s">
        <v>13</v>
      </c>
      <c r="R251" s="15">
        <v>125</v>
      </c>
      <c r="S251" s="16" t="str">
        <f t="shared" si="24"/>
        <v>60～64歳(n=125)</v>
      </c>
      <c r="T251" s="17">
        <v>16</v>
      </c>
      <c r="U251" s="17">
        <v>20</v>
      </c>
      <c r="V251" s="17">
        <v>20</v>
      </c>
      <c r="W251" s="17">
        <v>20</v>
      </c>
      <c r="X251" s="17">
        <v>20</v>
      </c>
      <c r="Y251" s="17">
        <v>4</v>
      </c>
      <c r="Z251" s="25">
        <f t="shared" si="25"/>
        <v>36</v>
      </c>
      <c r="AA251" s="18">
        <f t="shared" si="26"/>
        <v>60</v>
      </c>
      <c r="AB251" s="23"/>
    </row>
    <row r="252" spans="17:28" ht="19.899999999999999" customHeight="1" x14ac:dyDescent="0.15">
      <c r="Q252" s="15" t="s">
        <v>14</v>
      </c>
      <c r="R252" s="15">
        <v>103</v>
      </c>
      <c r="S252" s="16" t="str">
        <f t="shared" si="24"/>
        <v>65～69歳(n=103)</v>
      </c>
      <c r="T252" s="17">
        <v>12.621359223300971</v>
      </c>
      <c r="U252" s="17">
        <v>20.388349514563107</v>
      </c>
      <c r="V252" s="17">
        <v>15.53398058252427</v>
      </c>
      <c r="W252" s="17">
        <v>22.330097087378643</v>
      </c>
      <c r="X252" s="17">
        <v>23.300970873786408</v>
      </c>
      <c r="Y252" s="17">
        <v>5.825242718446602</v>
      </c>
      <c r="Z252" s="25">
        <f t="shared" si="25"/>
        <v>33.009708737864074</v>
      </c>
      <c r="AA252" s="18">
        <f t="shared" si="26"/>
        <v>61.165048543689323</v>
      </c>
      <c r="AB252" s="23"/>
    </row>
    <row r="253" spans="17:28" ht="19.899999999999999" customHeight="1" x14ac:dyDescent="0.15">
      <c r="Q253" s="15" t="s">
        <v>15</v>
      </c>
      <c r="R253" s="15">
        <v>172</v>
      </c>
      <c r="S253" s="16" t="str">
        <f t="shared" si="24"/>
        <v>70～74歳(n=172)</v>
      </c>
      <c r="T253" s="17">
        <v>9.8837209302325579</v>
      </c>
      <c r="U253" s="17">
        <v>13.953488372093023</v>
      </c>
      <c r="V253" s="17">
        <v>15.697674418604651</v>
      </c>
      <c r="W253" s="17">
        <v>28.488372093023255</v>
      </c>
      <c r="X253" s="17">
        <v>19.186046511627907</v>
      </c>
      <c r="Y253" s="17">
        <v>12.790697674418606</v>
      </c>
      <c r="Z253" s="25">
        <f t="shared" si="25"/>
        <v>23.837209302325583</v>
      </c>
      <c r="AA253" s="18">
        <f t="shared" si="26"/>
        <v>63.372093023255815</v>
      </c>
      <c r="AB253" s="23"/>
    </row>
    <row r="254" spans="17:28" ht="19.899999999999999" customHeight="1" x14ac:dyDescent="0.15">
      <c r="Q254" s="15" t="s">
        <v>16</v>
      </c>
      <c r="R254" s="15">
        <v>193</v>
      </c>
      <c r="S254" s="16" t="str">
        <f t="shared" si="24"/>
        <v>75歳以上(n=193)</v>
      </c>
      <c r="T254" s="17">
        <v>7.2538860103626934</v>
      </c>
      <c r="U254" s="17">
        <v>11.917098445595855</v>
      </c>
      <c r="V254" s="17">
        <v>17.098445595854923</v>
      </c>
      <c r="W254" s="17">
        <v>27.461139896373055</v>
      </c>
      <c r="X254" s="17">
        <v>19.170984455958546</v>
      </c>
      <c r="Y254" s="17">
        <v>17.098445595854923</v>
      </c>
      <c r="Z254" s="25">
        <f t="shared" si="25"/>
        <v>19.170984455958546</v>
      </c>
      <c r="AA254" s="18">
        <f t="shared" si="26"/>
        <v>63.730569948186528</v>
      </c>
      <c r="AB254" s="23"/>
    </row>
    <row r="255" spans="17:28" ht="19.899999999999999" customHeight="1" x14ac:dyDescent="0.15">
      <c r="Q255" s="15" t="s">
        <v>21</v>
      </c>
      <c r="R255" s="15">
        <v>10</v>
      </c>
      <c r="S255" s="16" t="str">
        <f t="shared" si="24"/>
        <v>（無効回答）(n=10)</v>
      </c>
      <c r="T255" s="17">
        <v>0</v>
      </c>
      <c r="U255" s="17">
        <v>20</v>
      </c>
      <c r="V255" s="17">
        <v>30</v>
      </c>
      <c r="W255" s="17">
        <v>10</v>
      </c>
      <c r="X255" s="17">
        <v>0</v>
      </c>
      <c r="Y255" s="17">
        <v>40</v>
      </c>
      <c r="Z255" s="19"/>
    </row>
    <row r="272" spans="17:17" ht="19.899999999999999" customHeight="1" x14ac:dyDescent="0.15">
      <c r="Q272" s="2" t="s">
        <v>148</v>
      </c>
    </row>
    <row r="273" spans="17:28" ht="19.899999999999999" customHeight="1" x14ac:dyDescent="0.15">
      <c r="Q273" s="2" t="s">
        <v>198</v>
      </c>
    </row>
    <row r="274" spans="17:28" ht="19.899999999999999" customHeight="1" x14ac:dyDescent="0.15">
      <c r="Q274" s="10"/>
      <c r="R274" s="11"/>
      <c r="S274" s="12" t="s">
        <v>5</v>
      </c>
      <c r="T274" s="13">
        <v>1</v>
      </c>
      <c r="U274" s="13">
        <v>1</v>
      </c>
      <c r="V274" s="13">
        <v>1</v>
      </c>
      <c r="W274" s="13">
        <v>1</v>
      </c>
      <c r="X274" s="13">
        <v>1</v>
      </c>
      <c r="Y274" s="13">
        <v>1</v>
      </c>
    </row>
    <row r="275" spans="17:28" ht="19.899999999999999" customHeight="1" x14ac:dyDescent="0.15">
      <c r="Q275" s="10" t="s">
        <v>6</v>
      </c>
      <c r="R275" s="11" t="s">
        <v>4</v>
      </c>
      <c r="S275" s="10" t="s">
        <v>7</v>
      </c>
      <c r="T275" s="14" t="s">
        <v>84</v>
      </c>
      <c r="U275" s="14" t="s">
        <v>85</v>
      </c>
      <c r="V275" s="14" t="s">
        <v>93</v>
      </c>
      <c r="W275" s="14" t="s">
        <v>94</v>
      </c>
      <c r="X275" s="14" t="s">
        <v>47</v>
      </c>
      <c r="Y275" s="14" t="s">
        <v>21</v>
      </c>
      <c r="Z275" s="19" t="s">
        <v>77</v>
      </c>
      <c r="AA275" s="2" t="s">
        <v>193</v>
      </c>
    </row>
    <row r="276" spans="17:28" ht="19.899999999999999" customHeight="1" x14ac:dyDescent="0.15">
      <c r="Q276" s="15" t="s">
        <v>8</v>
      </c>
      <c r="R276" s="15">
        <v>30</v>
      </c>
      <c r="S276" s="16" t="str">
        <f t="shared" ref="S276:S285" si="27">Q276&amp;"(n="&amp;R276&amp;")"</f>
        <v>16～19歳(n=30)</v>
      </c>
      <c r="T276" s="17">
        <v>0</v>
      </c>
      <c r="U276" s="17">
        <v>26.666666666666668</v>
      </c>
      <c r="V276" s="17">
        <v>20</v>
      </c>
      <c r="W276" s="17">
        <v>16.666666666666664</v>
      </c>
      <c r="X276" s="17">
        <v>33.333333333333329</v>
      </c>
      <c r="Y276" s="17">
        <v>3.3333333333333335</v>
      </c>
      <c r="Z276" s="25">
        <f>T276+U276</f>
        <v>26.666666666666668</v>
      </c>
      <c r="AA276" s="18">
        <f>SUM(V276:X276)</f>
        <v>70</v>
      </c>
      <c r="AB276" s="23"/>
    </row>
    <row r="277" spans="17:28" ht="19.899999999999999" customHeight="1" x14ac:dyDescent="0.15">
      <c r="Q277" s="15" t="s">
        <v>9</v>
      </c>
      <c r="R277" s="15">
        <v>90</v>
      </c>
      <c r="S277" s="16" t="str">
        <f t="shared" si="27"/>
        <v>20～29歳(n=90)</v>
      </c>
      <c r="T277" s="17">
        <v>6.666666666666667</v>
      </c>
      <c r="U277" s="17">
        <v>30</v>
      </c>
      <c r="V277" s="17">
        <v>14.444444444444443</v>
      </c>
      <c r="W277" s="17">
        <v>22.222222222222221</v>
      </c>
      <c r="X277" s="17">
        <v>24.444444444444443</v>
      </c>
      <c r="Y277" s="17">
        <v>2.2222222222222223</v>
      </c>
      <c r="Z277" s="25">
        <f t="shared" ref="Z277:Z284" si="28">T277+U277</f>
        <v>36.666666666666664</v>
      </c>
      <c r="AA277" s="18">
        <f t="shared" ref="AA277:AA284" si="29">SUM(V277:X277)</f>
        <v>61.111111111111107</v>
      </c>
      <c r="AB277" s="23"/>
    </row>
    <row r="278" spans="17:28" ht="19.899999999999999" customHeight="1" x14ac:dyDescent="0.15">
      <c r="Q278" s="15" t="s">
        <v>10</v>
      </c>
      <c r="R278" s="15">
        <v>165</v>
      </c>
      <c r="S278" s="16" t="str">
        <f t="shared" si="27"/>
        <v>30～39歳(n=165)</v>
      </c>
      <c r="T278" s="17">
        <v>5.4545454545454541</v>
      </c>
      <c r="U278" s="17">
        <v>31.515151515151512</v>
      </c>
      <c r="V278" s="17">
        <v>26.666666666666668</v>
      </c>
      <c r="W278" s="17">
        <v>15.151515151515152</v>
      </c>
      <c r="X278" s="17">
        <v>20.606060606060606</v>
      </c>
      <c r="Y278" s="17">
        <v>0.60606060606060608</v>
      </c>
      <c r="Z278" s="25">
        <f t="shared" si="28"/>
        <v>36.969696969696969</v>
      </c>
      <c r="AA278" s="18">
        <f t="shared" si="29"/>
        <v>62.424242424242422</v>
      </c>
      <c r="AB278" s="23"/>
    </row>
    <row r="279" spans="17:28" ht="19.899999999999999" customHeight="1" x14ac:dyDescent="0.15">
      <c r="Q279" s="15" t="s">
        <v>11</v>
      </c>
      <c r="R279" s="15">
        <v>212</v>
      </c>
      <c r="S279" s="16" t="str">
        <f t="shared" si="27"/>
        <v>40～49歳(n=212)</v>
      </c>
      <c r="T279" s="17">
        <v>6.6037735849056602</v>
      </c>
      <c r="U279" s="17">
        <v>46.698113207547173</v>
      </c>
      <c r="V279" s="17">
        <v>23.584905660377359</v>
      </c>
      <c r="W279" s="17">
        <v>13.20754716981132</v>
      </c>
      <c r="X279" s="17">
        <v>8.9622641509433958</v>
      </c>
      <c r="Y279" s="17">
        <v>0.94339622641509435</v>
      </c>
      <c r="Z279" s="200">
        <f t="shared" si="28"/>
        <v>53.301886792452834</v>
      </c>
      <c r="AA279" s="18">
        <f t="shared" si="29"/>
        <v>45.754716981132077</v>
      </c>
      <c r="AB279" s="23"/>
    </row>
    <row r="280" spans="17:28" ht="19.899999999999999" customHeight="1" x14ac:dyDescent="0.15">
      <c r="Q280" s="15" t="s">
        <v>12</v>
      </c>
      <c r="R280" s="15">
        <v>270</v>
      </c>
      <c r="S280" s="16" t="str">
        <f t="shared" si="27"/>
        <v>50～59歳(n=270)</v>
      </c>
      <c r="T280" s="17">
        <v>5.5555555555555554</v>
      </c>
      <c r="U280" s="17">
        <v>47.037037037037038</v>
      </c>
      <c r="V280" s="17">
        <v>23.703703703703706</v>
      </c>
      <c r="W280" s="17">
        <v>12.222222222222221</v>
      </c>
      <c r="X280" s="17">
        <v>8.1481481481481488</v>
      </c>
      <c r="Y280" s="17">
        <v>3.3333333333333335</v>
      </c>
      <c r="Z280" s="200">
        <f t="shared" si="28"/>
        <v>52.592592592592595</v>
      </c>
      <c r="AA280" s="18">
        <f t="shared" si="29"/>
        <v>44.074074074074076</v>
      </c>
      <c r="AB280" s="23"/>
    </row>
    <row r="281" spans="17:28" ht="19.899999999999999" customHeight="1" x14ac:dyDescent="0.15">
      <c r="Q281" s="15" t="s">
        <v>13</v>
      </c>
      <c r="R281" s="15">
        <v>125</v>
      </c>
      <c r="S281" s="16" t="str">
        <f t="shared" si="27"/>
        <v>60～64歳(n=125)</v>
      </c>
      <c r="T281" s="17">
        <v>2.4</v>
      </c>
      <c r="U281" s="17">
        <v>43.2</v>
      </c>
      <c r="V281" s="17">
        <v>27.200000000000003</v>
      </c>
      <c r="W281" s="17">
        <v>11.200000000000001</v>
      </c>
      <c r="X281" s="17">
        <v>12</v>
      </c>
      <c r="Y281" s="17">
        <v>4</v>
      </c>
      <c r="Z281" s="200">
        <f t="shared" si="28"/>
        <v>45.6</v>
      </c>
      <c r="AA281" s="18">
        <f t="shared" si="29"/>
        <v>50.400000000000006</v>
      </c>
      <c r="AB281" s="23"/>
    </row>
    <row r="282" spans="17:28" ht="19.899999999999999" customHeight="1" x14ac:dyDescent="0.15">
      <c r="Q282" s="15" t="s">
        <v>14</v>
      </c>
      <c r="R282" s="15">
        <v>103</v>
      </c>
      <c r="S282" s="16" t="str">
        <f t="shared" si="27"/>
        <v>65～69歳(n=103)</v>
      </c>
      <c r="T282" s="17">
        <v>5.825242718446602</v>
      </c>
      <c r="U282" s="17">
        <v>38.834951456310677</v>
      </c>
      <c r="V282" s="17">
        <v>26.21359223300971</v>
      </c>
      <c r="W282" s="17">
        <v>10.679611650485436</v>
      </c>
      <c r="X282" s="17">
        <v>12.621359223300971</v>
      </c>
      <c r="Y282" s="17">
        <v>5.825242718446602</v>
      </c>
      <c r="Z282" s="200">
        <f t="shared" si="28"/>
        <v>44.660194174757279</v>
      </c>
      <c r="AA282" s="18">
        <f t="shared" si="29"/>
        <v>49.514563106796118</v>
      </c>
      <c r="AB282" s="23"/>
    </row>
    <row r="283" spans="17:28" ht="19.899999999999999" customHeight="1" x14ac:dyDescent="0.15">
      <c r="Q283" s="15" t="s">
        <v>15</v>
      </c>
      <c r="R283" s="15">
        <v>172</v>
      </c>
      <c r="S283" s="16" t="str">
        <f t="shared" si="27"/>
        <v>70～74歳(n=172)</v>
      </c>
      <c r="T283" s="17">
        <v>6.9767441860465116</v>
      </c>
      <c r="U283" s="17">
        <v>38.953488372093027</v>
      </c>
      <c r="V283" s="17">
        <v>22.093023255813954</v>
      </c>
      <c r="W283" s="17">
        <v>12.209302325581394</v>
      </c>
      <c r="X283" s="17">
        <v>7.5581395348837201</v>
      </c>
      <c r="Y283" s="17">
        <v>12.209302325581394</v>
      </c>
      <c r="Z283" s="200">
        <f t="shared" si="28"/>
        <v>45.930232558139537</v>
      </c>
      <c r="AA283" s="18">
        <f t="shared" si="29"/>
        <v>41.860465116279073</v>
      </c>
      <c r="AB283" s="23"/>
    </row>
    <row r="284" spans="17:28" ht="19.899999999999999" customHeight="1" x14ac:dyDescent="0.15">
      <c r="Q284" s="15" t="s">
        <v>16</v>
      </c>
      <c r="R284" s="15">
        <v>193</v>
      </c>
      <c r="S284" s="16" t="str">
        <f t="shared" si="27"/>
        <v>75歳以上(n=193)</v>
      </c>
      <c r="T284" s="17">
        <v>8.2901554404145088</v>
      </c>
      <c r="U284" s="17">
        <v>40.932642487046635</v>
      </c>
      <c r="V284" s="17">
        <v>15.544041450777202</v>
      </c>
      <c r="W284" s="17">
        <v>15.544041450777202</v>
      </c>
      <c r="X284" s="17">
        <v>7.7720207253886011</v>
      </c>
      <c r="Y284" s="17">
        <v>11.917098445595855</v>
      </c>
      <c r="Z284" s="200">
        <f t="shared" si="28"/>
        <v>49.222797927461144</v>
      </c>
      <c r="AA284" s="18">
        <f t="shared" si="29"/>
        <v>38.860103626943008</v>
      </c>
      <c r="AB284" s="23"/>
    </row>
    <row r="285" spans="17:28" ht="19.899999999999999" customHeight="1" x14ac:dyDescent="0.15">
      <c r="Q285" s="15" t="s">
        <v>21</v>
      </c>
      <c r="R285" s="15">
        <v>10</v>
      </c>
      <c r="S285" s="16" t="str">
        <f t="shared" si="27"/>
        <v>（無効回答）(n=10)</v>
      </c>
      <c r="T285" s="17">
        <v>20</v>
      </c>
      <c r="U285" s="17">
        <v>30</v>
      </c>
      <c r="V285" s="17">
        <v>20</v>
      </c>
      <c r="W285" s="17">
        <v>0</v>
      </c>
      <c r="X285" s="17">
        <v>0</v>
      </c>
      <c r="Y285" s="17">
        <v>30</v>
      </c>
      <c r="Z285" s="19"/>
    </row>
    <row r="302" spans="17:25" ht="19.899999999999999" customHeight="1" x14ac:dyDescent="0.15">
      <c r="Q302" s="2" t="s">
        <v>148</v>
      </c>
    </row>
    <row r="303" spans="17:25" ht="19.899999999999999" customHeight="1" x14ac:dyDescent="0.15">
      <c r="Q303" s="2" t="s">
        <v>199</v>
      </c>
    </row>
    <row r="304" spans="17:25" ht="19.899999999999999" customHeight="1" x14ac:dyDescent="0.15">
      <c r="Q304" s="10"/>
      <c r="R304" s="11"/>
      <c r="S304" s="12" t="s">
        <v>5</v>
      </c>
      <c r="T304" s="13">
        <v>1</v>
      </c>
      <c r="U304" s="13">
        <v>1</v>
      </c>
      <c r="V304" s="13">
        <v>1</v>
      </c>
      <c r="W304" s="13">
        <v>1</v>
      </c>
      <c r="X304" s="13">
        <v>1</v>
      </c>
      <c r="Y304" s="13">
        <v>1</v>
      </c>
    </row>
    <row r="305" spans="17:28" ht="19.899999999999999" customHeight="1" x14ac:dyDescent="0.15">
      <c r="Q305" s="10" t="s">
        <v>6</v>
      </c>
      <c r="R305" s="11" t="s">
        <v>4</v>
      </c>
      <c r="S305" s="10" t="s">
        <v>7</v>
      </c>
      <c r="T305" s="14" t="s">
        <v>84</v>
      </c>
      <c r="U305" s="14" t="s">
        <v>85</v>
      </c>
      <c r="V305" s="14" t="s">
        <v>93</v>
      </c>
      <c r="W305" s="14" t="s">
        <v>94</v>
      </c>
      <c r="X305" s="14" t="s">
        <v>47</v>
      </c>
      <c r="Y305" s="14" t="s">
        <v>21</v>
      </c>
      <c r="Z305" s="19" t="s">
        <v>77</v>
      </c>
      <c r="AA305" s="2" t="s">
        <v>193</v>
      </c>
    </row>
    <row r="306" spans="17:28" ht="19.899999999999999" customHeight="1" x14ac:dyDescent="0.15">
      <c r="Q306" s="15" t="s">
        <v>8</v>
      </c>
      <c r="R306" s="15">
        <v>30</v>
      </c>
      <c r="S306" s="16" t="str">
        <f t="shared" ref="S306:S315" si="30">Q306&amp;"(n="&amp;R306&amp;")"</f>
        <v>16～19歳(n=30)</v>
      </c>
      <c r="T306" s="17">
        <v>3.3333333333333335</v>
      </c>
      <c r="U306" s="17">
        <v>10</v>
      </c>
      <c r="V306" s="17">
        <v>6.666666666666667</v>
      </c>
      <c r="W306" s="17">
        <v>40</v>
      </c>
      <c r="X306" s="17">
        <v>40</v>
      </c>
      <c r="Y306" s="17">
        <v>0</v>
      </c>
      <c r="Z306" s="25">
        <f>T306+U306</f>
        <v>13.333333333333334</v>
      </c>
      <c r="AA306" s="18">
        <f>SUM(V306:X306)</f>
        <v>86.666666666666657</v>
      </c>
      <c r="AB306" s="23"/>
    </row>
    <row r="307" spans="17:28" ht="19.899999999999999" customHeight="1" x14ac:dyDescent="0.15">
      <c r="Q307" s="15" t="s">
        <v>9</v>
      </c>
      <c r="R307" s="15">
        <v>90</v>
      </c>
      <c r="S307" s="16" t="str">
        <f t="shared" si="30"/>
        <v>20～29歳(n=90)</v>
      </c>
      <c r="T307" s="17">
        <v>1.1111111111111112</v>
      </c>
      <c r="U307" s="17">
        <v>5.5555555555555554</v>
      </c>
      <c r="V307" s="17">
        <v>13.333333333333334</v>
      </c>
      <c r="W307" s="17">
        <v>31.111111111111111</v>
      </c>
      <c r="X307" s="17">
        <v>46.666666666666664</v>
      </c>
      <c r="Y307" s="17">
        <v>2.2222222222222223</v>
      </c>
      <c r="Z307" s="25">
        <f t="shared" ref="Z307:Z314" si="31">T307+U307</f>
        <v>6.6666666666666661</v>
      </c>
      <c r="AA307" s="18">
        <f t="shared" ref="AA307:AA314" si="32">SUM(V307:X307)</f>
        <v>91.111111111111114</v>
      </c>
      <c r="AB307" s="23"/>
    </row>
    <row r="308" spans="17:28" ht="19.899999999999999" customHeight="1" x14ac:dyDescent="0.15">
      <c r="Q308" s="15" t="s">
        <v>10</v>
      </c>
      <c r="R308" s="15">
        <v>165</v>
      </c>
      <c r="S308" s="16" t="str">
        <f t="shared" si="30"/>
        <v>30～39歳(n=165)</v>
      </c>
      <c r="T308" s="17">
        <v>3.6363636363636362</v>
      </c>
      <c r="U308" s="17">
        <v>6.0606060606060606</v>
      </c>
      <c r="V308" s="17">
        <v>16.969696969696972</v>
      </c>
      <c r="W308" s="17">
        <v>24.242424242424242</v>
      </c>
      <c r="X308" s="17">
        <v>47.878787878787875</v>
      </c>
      <c r="Y308" s="17">
        <v>1.2121212121212122</v>
      </c>
      <c r="Z308" s="25">
        <f t="shared" si="31"/>
        <v>9.6969696969696972</v>
      </c>
      <c r="AA308" s="18">
        <f t="shared" si="32"/>
        <v>89.090909090909093</v>
      </c>
      <c r="AB308" s="23"/>
    </row>
    <row r="309" spans="17:28" ht="19.899999999999999" customHeight="1" x14ac:dyDescent="0.15">
      <c r="Q309" s="15" t="s">
        <v>11</v>
      </c>
      <c r="R309" s="15">
        <v>212</v>
      </c>
      <c r="S309" s="16" t="str">
        <f t="shared" si="30"/>
        <v>40～49歳(n=212)</v>
      </c>
      <c r="T309" s="17">
        <v>6.6037735849056602</v>
      </c>
      <c r="U309" s="17">
        <v>17.924528301886792</v>
      </c>
      <c r="V309" s="17">
        <v>13.20754716981132</v>
      </c>
      <c r="W309" s="17">
        <v>25</v>
      </c>
      <c r="X309" s="17">
        <v>35.377358490566039</v>
      </c>
      <c r="Y309" s="17">
        <v>1.8867924528301887</v>
      </c>
      <c r="Z309" s="25">
        <f t="shared" si="31"/>
        <v>24.528301886792452</v>
      </c>
      <c r="AA309" s="18">
        <f t="shared" si="32"/>
        <v>73.584905660377359</v>
      </c>
      <c r="AB309" s="23"/>
    </row>
    <row r="310" spans="17:28" ht="19.899999999999999" customHeight="1" x14ac:dyDescent="0.15">
      <c r="Q310" s="15" t="s">
        <v>12</v>
      </c>
      <c r="R310" s="15">
        <v>270</v>
      </c>
      <c r="S310" s="16" t="str">
        <f t="shared" si="30"/>
        <v>50～59歳(n=270)</v>
      </c>
      <c r="T310" s="17">
        <v>11.481481481481481</v>
      </c>
      <c r="U310" s="17">
        <v>14.074074074074074</v>
      </c>
      <c r="V310" s="17">
        <v>15.185185185185185</v>
      </c>
      <c r="W310" s="17">
        <v>26.666666666666668</v>
      </c>
      <c r="X310" s="17">
        <v>29.629629629629626</v>
      </c>
      <c r="Y310" s="17">
        <v>2.9629629629629632</v>
      </c>
      <c r="Z310" s="25">
        <f t="shared" si="31"/>
        <v>25.555555555555557</v>
      </c>
      <c r="AA310" s="18">
        <f t="shared" si="32"/>
        <v>71.481481481481481</v>
      </c>
      <c r="AB310" s="23"/>
    </row>
    <row r="311" spans="17:28" ht="19.899999999999999" customHeight="1" x14ac:dyDescent="0.15">
      <c r="Q311" s="15" t="s">
        <v>13</v>
      </c>
      <c r="R311" s="15">
        <v>125</v>
      </c>
      <c r="S311" s="16" t="str">
        <f t="shared" si="30"/>
        <v>60～64歳(n=125)</v>
      </c>
      <c r="T311" s="17">
        <v>20.8</v>
      </c>
      <c r="U311" s="17">
        <v>11.200000000000001</v>
      </c>
      <c r="V311" s="17">
        <v>23.200000000000003</v>
      </c>
      <c r="W311" s="17">
        <v>19.2</v>
      </c>
      <c r="X311" s="17">
        <v>21.6</v>
      </c>
      <c r="Y311" s="17">
        <v>4</v>
      </c>
      <c r="Z311" s="25">
        <f t="shared" si="31"/>
        <v>32</v>
      </c>
      <c r="AA311" s="18">
        <f t="shared" si="32"/>
        <v>64</v>
      </c>
      <c r="AB311" s="23"/>
    </row>
    <row r="312" spans="17:28" ht="19.899999999999999" customHeight="1" x14ac:dyDescent="0.15">
      <c r="Q312" s="15" t="s">
        <v>14</v>
      </c>
      <c r="R312" s="15">
        <v>103</v>
      </c>
      <c r="S312" s="16" t="str">
        <f t="shared" si="30"/>
        <v>65～69歳(n=103)</v>
      </c>
      <c r="T312" s="17">
        <v>19.417475728155338</v>
      </c>
      <c r="U312" s="17">
        <v>18.446601941747574</v>
      </c>
      <c r="V312" s="17">
        <v>13.592233009708737</v>
      </c>
      <c r="W312" s="17">
        <v>19.417475728155338</v>
      </c>
      <c r="X312" s="17">
        <v>25.242718446601941</v>
      </c>
      <c r="Y312" s="17">
        <v>3.8834951456310676</v>
      </c>
      <c r="Z312" s="25">
        <f t="shared" si="31"/>
        <v>37.864077669902912</v>
      </c>
      <c r="AA312" s="18">
        <f t="shared" si="32"/>
        <v>58.252427184466015</v>
      </c>
      <c r="AB312" s="23"/>
    </row>
    <row r="313" spans="17:28" ht="19.899999999999999" customHeight="1" x14ac:dyDescent="0.15">
      <c r="Q313" s="15" t="s">
        <v>15</v>
      </c>
      <c r="R313" s="15">
        <v>172</v>
      </c>
      <c r="S313" s="16" t="str">
        <f t="shared" si="30"/>
        <v>70～74歳(n=172)</v>
      </c>
      <c r="T313" s="17">
        <v>25.581395348837212</v>
      </c>
      <c r="U313" s="17">
        <v>18.023255813953487</v>
      </c>
      <c r="V313" s="17">
        <v>7.5581395348837201</v>
      </c>
      <c r="W313" s="17">
        <v>18.604651162790699</v>
      </c>
      <c r="X313" s="17">
        <v>19.767441860465116</v>
      </c>
      <c r="Y313" s="17">
        <v>10.465116279069768</v>
      </c>
      <c r="Z313" s="25">
        <f t="shared" si="31"/>
        <v>43.604651162790702</v>
      </c>
      <c r="AA313" s="18">
        <f t="shared" si="32"/>
        <v>45.930232558139537</v>
      </c>
      <c r="AB313" s="23"/>
    </row>
    <row r="314" spans="17:28" ht="19.899999999999999" customHeight="1" x14ac:dyDescent="0.15">
      <c r="Q314" s="15" t="s">
        <v>16</v>
      </c>
      <c r="R314" s="15">
        <v>193</v>
      </c>
      <c r="S314" s="16" t="str">
        <f t="shared" si="30"/>
        <v>75歳以上(n=193)</v>
      </c>
      <c r="T314" s="17">
        <v>24.870466321243523</v>
      </c>
      <c r="U314" s="17">
        <v>13.989637305699482</v>
      </c>
      <c r="V314" s="17">
        <v>10.880829015544041</v>
      </c>
      <c r="W314" s="17">
        <v>18.652849740932641</v>
      </c>
      <c r="X314" s="17">
        <v>20.207253886010363</v>
      </c>
      <c r="Y314" s="17">
        <v>11.398963730569948</v>
      </c>
      <c r="Z314" s="25">
        <f t="shared" si="31"/>
        <v>38.860103626943001</v>
      </c>
      <c r="AA314" s="18">
        <f t="shared" si="32"/>
        <v>49.740932642487046</v>
      </c>
      <c r="AB314" s="23"/>
    </row>
    <row r="315" spans="17:28" ht="19.899999999999999" customHeight="1" x14ac:dyDescent="0.15">
      <c r="Q315" s="15" t="s">
        <v>21</v>
      </c>
      <c r="R315" s="15">
        <v>10</v>
      </c>
      <c r="S315" s="16" t="str">
        <f t="shared" si="30"/>
        <v>（無効回答）(n=10)</v>
      </c>
      <c r="T315" s="17">
        <v>30</v>
      </c>
      <c r="U315" s="17">
        <v>0</v>
      </c>
      <c r="V315" s="17">
        <v>10</v>
      </c>
      <c r="W315" s="17">
        <v>20</v>
      </c>
      <c r="X315" s="17">
        <v>0</v>
      </c>
      <c r="Y315" s="17">
        <v>40</v>
      </c>
      <c r="Z315" s="19"/>
    </row>
    <row r="317" spans="17:28" ht="19.899999999999999" customHeight="1" x14ac:dyDescent="0.15">
      <c r="Q317" s="1"/>
    </row>
    <row r="332" spans="17:28" ht="19.899999999999999" customHeight="1" x14ac:dyDescent="0.15">
      <c r="Q332" s="2" t="s">
        <v>190</v>
      </c>
    </row>
    <row r="333" spans="17:28" ht="19.899999999999999" customHeight="1" x14ac:dyDescent="0.15">
      <c r="Q333" s="2" t="s">
        <v>69</v>
      </c>
    </row>
    <row r="334" spans="17:28" ht="19.899999999999999" customHeight="1" x14ac:dyDescent="0.15">
      <c r="Q334" s="10"/>
      <c r="R334" s="11"/>
      <c r="S334" s="12" t="s">
        <v>5</v>
      </c>
      <c r="T334" s="13">
        <v>1</v>
      </c>
      <c r="U334" s="13">
        <v>1</v>
      </c>
      <c r="V334" s="13">
        <v>1</v>
      </c>
      <c r="W334" s="13">
        <v>1</v>
      </c>
      <c r="X334" s="13">
        <v>1</v>
      </c>
      <c r="Y334" s="13">
        <v>1</v>
      </c>
    </row>
    <row r="335" spans="17:28" ht="19.899999999999999" customHeight="1" x14ac:dyDescent="0.15">
      <c r="Q335" s="10" t="s">
        <v>6</v>
      </c>
      <c r="R335" s="11" t="s">
        <v>4</v>
      </c>
      <c r="S335" s="10" t="s">
        <v>7</v>
      </c>
      <c r="T335" s="14" t="s">
        <v>82</v>
      </c>
      <c r="U335" s="14" t="s">
        <v>83</v>
      </c>
      <c r="V335" s="14" t="s">
        <v>91</v>
      </c>
      <c r="W335" s="14" t="s">
        <v>92</v>
      </c>
      <c r="X335" s="14" t="s">
        <v>47</v>
      </c>
      <c r="Y335" s="14" t="s">
        <v>21</v>
      </c>
      <c r="Z335" s="19" t="s">
        <v>77</v>
      </c>
      <c r="AA335" s="2" t="s">
        <v>193</v>
      </c>
    </row>
    <row r="336" spans="17:28" ht="19.899999999999999" customHeight="1" x14ac:dyDescent="0.15">
      <c r="Q336" s="15" t="s">
        <v>8</v>
      </c>
      <c r="R336" s="15">
        <v>30</v>
      </c>
      <c r="S336" s="16" t="str">
        <f t="shared" ref="S336:S345" si="33">Q336&amp;"(n="&amp;R336&amp;")"</f>
        <v>16～19歳(n=30)</v>
      </c>
      <c r="T336" s="17">
        <v>3.3333333333333335</v>
      </c>
      <c r="U336" s="17">
        <v>13.333333333333334</v>
      </c>
      <c r="V336" s="17">
        <v>26.666666666666668</v>
      </c>
      <c r="W336" s="17">
        <v>16.666666666666664</v>
      </c>
      <c r="X336" s="17">
        <v>40</v>
      </c>
      <c r="Y336" s="17">
        <v>0</v>
      </c>
      <c r="Z336" s="25">
        <f>T336+U336</f>
        <v>16.666666666666668</v>
      </c>
      <c r="AA336" s="18">
        <f>SUM(V336:X336)</f>
        <v>83.333333333333329</v>
      </c>
      <c r="AB336" s="23"/>
    </row>
    <row r="337" spans="17:28" ht="19.899999999999999" customHeight="1" x14ac:dyDescent="0.15">
      <c r="Q337" s="15" t="s">
        <v>9</v>
      </c>
      <c r="R337" s="15">
        <v>90</v>
      </c>
      <c r="S337" s="16" t="str">
        <f t="shared" si="33"/>
        <v>20～29歳(n=90)</v>
      </c>
      <c r="T337" s="17">
        <v>2.2222222222222223</v>
      </c>
      <c r="U337" s="17">
        <v>23.333333333333332</v>
      </c>
      <c r="V337" s="17">
        <v>36.666666666666664</v>
      </c>
      <c r="W337" s="17">
        <v>13.333333333333334</v>
      </c>
      <c r="X337" s="17">
        <v>22.222222222222221</v>
      </c>
      <c r="Y337" s="17">
        <v>2.2222222222222223</v>
      </c>
      <c r="Z337" s="25">
        <f t="shared" ref="Z337:Z344" si="34">T337+U337</f>
        <v>25.555555555555554</v>
      </c>
      <c r="AA337" s="18">
        <f t="shared" ref="AA337:AA344" si="35">SUM(V337:X337)</f>
        <v>72.222222222222229</v>
      </c>
      <c r="AB337" s="23"/>
    </row>
    <row r="338" spans="17:28" ht="19.899999999999999" customHeight="1" x14ac:dyDescent="0.15">
      <c r="Q338" s="15" t="s">
        <v>10</v>
      </c>
      <c r="R338" s="15">
        <v>165</v>
      </c>
      <c r="S338" s="16" t="str">
        <f t="shared" si="33"/>
        <v>30～39歳(n=165)</v>
      </c>
      <c r="T338" s="17">
        <v>6.666666666666667</v>
      </c>
      <c r="U338" s="17">
        <v>34.545454545454547</v>
      </c>
      <c r="V338" s="17">
        <v>38.787878787878789</v>
      </c>
      <c r="W338" s="17">
        <v>9.6969696969696972</v>
      </c>
      <c r="X338" s="17">
        <v>9.6969696969696972</v>
      </c>
      <c r="Y338" s="17">
        <v>0.60606060606060608</v>
      </c>
      <c r="Z338" s="25">
        <f t="shared" si="34"/>
        <v>41.212121212121211</v>
      </c>
      <c r="AA338" s="18">
        <f t="shared" si="35"/>
        <v>58.18181818181818</v>
      </c>
      <c r="AB338" s="23"/>
    </row>
    <row r="339" spans="17:28" ht="19.899999999999999" customHeight="1" x14ac:dyDescent="0.15">
      <c r="Q339" s="15" t="s">
        <v>11</v>
      </c>
      <c r="R339" s="15">
        <v>212</v>
      </c>
      <c r="S339" s="16" t="str">
        <f t="shared" si="33"/>
        <v>40～49歳(n=212)</v>
      </c>
      <c r="T339" s="17">
        <v>9.433962264150944</v>
      </c>
      <c r="U339" s="17">
        <v>42.452830188679243</v>
      </c>
      <c r="V339" s="17">
        <v>38.20754716981132</v>
      </c>
      <c r="W339" s="17">
        <v>6.6037735849056602</v>
      </c>
      <c r="X339" s="17">
        <v>2.358490566037736</v>
      </c>
      <c r="Y339" s="17">
        <v>0.94339622641509435</v>
      </c>
      <c r="Z339" s="200">
        <f t="shared" si="34"/>
        <v>51.886792452830186</v>
      </c>
      <c r="AA339" s="18">
        <f t="shared" si="35"/>
        <v>47.169811320754718</v>
      </c>
      <c r="AB339" s="23"/>
    </row>
    <row r="340" spans="17:28" ht="19.899999999999999" customHeight="1" x14ac:dyDescent="0.15">
      <c r="Q340" s="15" t="s">
        <v>12</v>
      </c>
      <c r="R340" s="15">
        <v>270</v>
      </c>
      <c r="S340" s="16" t="str">
        <f t="shared" si="33"/>
        <v>50～59歳(n=270)</v>
      </c>
      <c r="T340" s="17">
        <v>8.8888888888888893</v>
      </c>
      <c r="U340" s="17">
        <v>43.333333333333336</v>
      </c>
      <c r="V340" s="17">
        <v>35.925925925925931</v>
      </c>
      <c r="W340" s="17">
        <v>7.0370370370370372</v>
      </c>
      <c r="X340" s="17">
        <v>1.8518518518518516</v>
      </c>
      <c r="Y340" s="17">
        <v>2.9629629629629632</v>
      </c>
      <c r="Z340" s="200">
        <f>T340+U340</f>
        <v>52.222222222222229</v>
      </c>
      <c r="AA340" s="18">
        <f t="shared" si="35"/>
        <v>44.814814814814824</v>
      </c>
      <c r="AB340" s="23"/>
    </row>
    <row r="341" spans="17:28" ht="19.899999999999999" customHeight="1" x14ac:dyDescent="0.15">
      <c r="Q341" s="15" t="s">
        <v>13</v>
      </c>
      <c r="R341" s="15">
        <v>125</v>
      </c>
      <c r="S341" s="16" t="str">
        <f t="shared" si="33"/>
        <v>60～64歳(n=125)</v>
      </c>
      <c r="T341" s="17">
        <v>7.1999999999999993</v>
      </c>
      <c r="U341" s="17">
        <v>51.2</v>
      </c>
      <c r="V341" s="17">
        <v>30.4</v>
      </c>
      <c r="W341" s="17">
        <v>6.4</v>
      </c>
      <c r="X341" s="17">
        <v>3.2</v>
      </c>
      <c r="Y341" s="17">
        <v>1.6</v>
      </c>
      <c r="Z341" s="200">
        <f t="shared" si="34"/>
        <v>58.400000000000006</v>
      </c>
      <c r="AA341" s="18">
        <f t="shared" si="35"/>
        <v>40</v>
      </c>
      <c r="AB341" s="23"/>
    </row>
    <row r="342" spans="17:28" ht="19.899999999999999" customHeight="1" x14ac:dyDescent="0.15">
      <c r="Q342" s="15" t="s">
        <v>14</v>
      </c>
      <c r="R342" s="15">
        <v>103</v>
      </c>
      <c r="S342" s="16" t="str">
        <f t="shared" si="33"/>
        <v>65～69歳(n=103)</v>
      </c>
      <c r="T342" s="17">
        <v>11.650485436893204</v>
      </c>
      <c r="U342" s="17">
        <v>53.398058252427184</v>
      </c>
      <c r="V342" s="17">
        <v>24.271844660194176</v>
      </c>
      <c r="W342" s="17">
        <v>4.8543689320388346</v>
      </c>
      <c r="X342" s="17">
        <v>1.9417475728155338</v>
      </c>
      <c r="Y342" s="17">
        <v>3.8834951456310676</v>
      </c>
      <c r="Z342" s="200">
        <f t="shared" si="34"/>
        <v>65.048543689320383</v>
      </c>
      <c r="AA342" s="18">
        <f t="shared" si="35"/>
        <v>31.067961165048544</v>
      </c>
      <c r="AB342" s="23"/>
    </row>
    <row r="343" spans="17:28" ht="19.899999999999999" customHeight="1" x14ac:dyDescent="0.15">
      <c r="Q343" s="15" t="s">
        <v>15</v>
      </c>
      <c r="R343" s="15">
        <v>172</v>
      </c>
      <c r="S343" s="16" t="str">
        <f t="shared" si="33"/>
        <v>70～74歳(n=172)</v>
      </c>
      <c r="T343" s="17">
        <v>11.627906976744185</v>
      </c>
      <c r="U343" s="17">
        <v>49.418604651162788</v>
      </c>
      <c r="V343" s="17">
        <v>27.325581395348834</v>
      </c>
      <c r="W343" s="17">
        <v>5.2325581395348841</v>
      </c>
      <c r="X343" s="17">
        <v>1.1627906976744187</v>
      </c>
      <c r="Y343" s="17">
        <v>5.2325581395348841</v>
      </c>
      <c r="Z343" s="200">
        <f t="shared" si="34"/>
        <v>61.046511627906973</v>
      </c>
      <c r="AA343" s="18">
        <f t="shared" si="35"/>
        <v>33.720930232558139</v>
      </c>
      <c r="AB343" s="23"/>
    </row>
    <row r="344" spans="17:28" ht="19.899999999999999" customHeight="1" x14ac:dyDescent="0.15">
      <c r="Q344" s="15" t="s">
        <v>16</v>
      </c>
      <c r="R344" s="15">
        <v>193</v>
      </c>
      <c r="S344" s="16" t="str">
        <f t="shared" si="33"/>
        <v>75歳以上(n=193)</v>
      </c>
      <c r="T344" s="17">
        <v>19.689119170984455</v>
      </c>
      <c r="U344" s="17">
        <v>51.295336787564771</v>
      </c>
      <c r="V344" s="17">
        <v>17.098445595854923</v>
      </c>
      <c r="W344" s="17">
        <v>6.2176165803108807</v>
      </c>
      <c r="X344" s="17">
        <v>0</v>
      </c>
      <c r="Y344" s="17">
        <v>5.6994818652849739</v>
      </c>
      <c r="Z344" s="200">
        <f t="shared" si="34"/>
        <v>70.984455958549233</v>
      </c>
      <c r="AA344" s="18">
        <f t="shared" si="35"/>
        <v>23.316062176165804</v>
      </c>
      <c r="AB344" s="23"/>
    </row>
    <row r="345" spans="17:28" ht="19.899999999999999" customHeight="1" x14ac:dyDescent="0.15">
      <c r="Q345" s="15" t="s">
        <v>21</v>
      </c>
      <c r="R345" s="15">
        <v>10</v>
      </c>
      <c r="S345" s="16" t="str">
        <f t="shared" si="33"/>
        <v>（無効回答）(n=10)</v>
      </c>
      <c r="T345" s="17">
        <v>20</v>
      </c>
      <c r="U345" s="17">
        <v>30</v>
      </c>
      <c r="V345" s="17">
        <v>30</v>
      </c>
      <c r="W345" s="17">
        <v>10</v>
      </c>
      <c r="X345" s="17">
        <v>0</v>
      </c>
      <c r="Y345" s="17">
        <v>10</v>
      </c>
      <c r="Z345" s="19"/>
    </row>
    <row r="347" spans="17:28" ht="19.899999999999999" customHeight="1" x14ac:dyDescent="0.15">
      <c r="Q347" s="1"/>
    </row>
    <row r="348" spans="17:28" ht="19.899999999999999" customHeight="1" x14ac:dyDescent="0.15">
      <c r="Q348" s="1"/>
    </row>
  </sheetData>
  <phoneticPr fontId="8"/>
  <pageMargins left="0" right="0" top="0.39370078740157483" bottom="0" header="0.31496062992125984" footer="0.31496062992125984"/>
  <pageSetup paperSize="9" orientation="portrait" r:id="rId1"/>
  <rowBreaks count="11" manualBreakCount="11">
    <brk id="31" min="1" max="14" man="1"/>
    <brk id="61" min="1" max="14" man="1"/>
    <brk id="91" min="1" max="14" man="1"/>
    <brk id="121" min="1" max="14" man="1"/>
    <brk id="151" min="1" max="14" man="1"/>
    <brk id="181" min="1" max="14" man="1"/>
    <brk id="211" min="1" max="14" man="1"/>
    <brk id="241" min="1" max="14" man="1"/>
    <brk id="271" min="1" max="14" man="1"/>
    <brk id="301" min="1" max="14" man="1"/>
    <brk id="331" min="1" max="14"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Q3:V25"/>
  <sheetViews>
    <sheetView zoomScaleNormal="100" zoomScaleSheetLayoutView="100" workbookViewId="0">
      <selection activeCell="R6" sqref="R6"/>
    </sheetView>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2" ht="16.899999999999999" customHeight="1" x14ac:dyDescent="0.15">
      <c r="Q3" s="2" t="s">
        <v>183</v>
      </c>
    </row>
    <row r="4" spans="17:22" ht="16.899999999999999" customHeight="1" x14ac:dyDescent="0.15">
      <c r="Q4" s="3" t="s">
        <v>152</v>
      </c>
      <c r="R4" s="4" t="s">
        <v>69</v>
      </c>
      <c r="S4" s="5">
        <v>1042</v>
      </c>
      <c r="T4" s="20">
        <f>S4/S$14*100</f>
        <v>76.058394160583944</v>
      </c>
    </row>
    <row r="5" spans="17:22" ht="16.899999999999999" customHeight="1" x14ac:dyDescent="0.15">
      <c r="Q5" s="3" t="s">
        <v>154</v>
      </c>
      <c r="R5" s="31" t="s">
        <v>67</v>
      </c>
      <c r="S5" s="5">
        <v>76</v>
      </c>
      <c r="T5" s="20">
        <f t="shared" ref="T5:T14" si="0">S5/S$14*100</f>
        <v>5.5474452554744529</v>
      </c>
    </row>
    <row r="6" spans="17:22" ht="16.899999999999999" customHeight="1" x14ac:dyDescent="0.15">
      <c r="Q6" s="3" t="s">
        <v>156</v>
      </c>
      <c r="R6" s="4" t="s">
        <v>68</v>
      </c>
      <c r="S6" s="5">
        <v>76</v>
      </c>
      <c r="T6" s="20">
        <f t="shared" si="0"/>
        <v>5.5474452554744529</v>
      </c>
    </row>
    <row r="7" spans="17:22" ht="16.899999999999999" customHeight="1" x14ac:dyDescent="0.15">
      <c r="Q7" s="3" t="s">
        <v>153</v>
      </c>
      <c r="R7" s="4" t="s">
        <v>66</v>
      </c>
      <c r="S7" s="5">
        <v>70</v>
      </c>
      <c r="T7" s="20">
        <f t="shared" si="0"/>
        <v>5.1094890510948909</v>
      </c>
      <c r="V7" s="27"/>
    </row>
    <row r="8" spans="17:22" ht="16.899999999999999" customHeight="1" x14ac:dyDescent="0.15">
      <c r="Q8" s="3" t="s">
        <v>155</v>
      </c>
      <c r="R8" s="97" t="s">
        <v>184</v>
      </c>
      <c r="S8" s="5">
        <v>34</v>
      </c>
      <c r="T8" s="20">
        <f t="shared" si="0"/>
        <v>2.4817518248175183</v>
      </c>
      <c r="V8" s="27"/>
    </row>
    <row r="9" spans="17:22" ht="16.899999999999999" customHeight="1" x14ac:dyDescent="0.15">
      <c r="Q9" s="3" t="s">
        <v>160</v>
      </c>
      <c r="R9" s="4" t="s">
        <v>65</v>
      </c>
      <c r="S9" s="5">
        <v>21</v>
      </c>
      <c r="T9" s="20">
        <f t="shared" si="0"/>
        <v>1.5328467153284671</v>
      </c>
    </row>
    <row r="10" spans="17:22" ht="16.899999999999999" customHeight="1" x14ac:dyDescent="0.15">
      <c r="Q10" s="3" t="s">
        <v>161</v>
      </c>
      <c r="R10" s="4" t="s">
        <v>47</v>
      </c>
      <c r="S10" s="5">
        <v>285</v>
      </c>
      <c r="T10" s="20">
        <f t="shared" si="0"/>
        <v>20.802919708029197</v>
      </c>
    </row>
    <row r="11" spans="17:22" ht="16.899999999999999" customHeight="1" x14ac:dyDescent="0.15">
      <c r="Q11" s="3" t="s">
        <v>162</v>
      </c>
      <c r="R11" s="4" t="s">
        <v>25</v>
      </c>
      <c r="S11" s="5">
        <v>2</v>
      </c>
      <c r="T11" s="20">
        <f t="shared" si="0"/>
        <v>0.145985401459854</v>
      </c>
    </row>
    <row r="12" spans="17:22" ht="16.899999999999999" customHeight="1" x14ac:dyDescent="0.15">
      <c r="Q12" s="3" t="s">
        <v>31</v>
      </c>
      <c r="R12" s="4" t="s">
        <v>21</v>
      </c>
      <c r="S12" s="5">
        <v>35</v>
      </c>
      <c r="T12" s="20">
        <f t="shared" si="0"/>
        <v>2.5547445255474455</v>
      </c>
    </row>
    <row r="13" spans="17:22" ht="16.899999999999999" customHeight="1" x14ac:dyDescent="0.15">
      <c r="Q13" s="7"/>
      <c r="R13" s="8" t="s">
        <v>4</v>
      </c>
      <c r="S13" s="5"/>
      <c r="T13" s="20">
        <f t="shared" si="0"/>
        <v>0</v>
      </c>
    </row>
    <row r="14" spans="17:22" ht="16.899999999999999" customHeight="1" x14ac:dyDescent="0.15">
      <c r="Q14" s="7"/>
      <c r="R14" s="8" t="s">
        <v>41</v>
      </c>
      <c r="S14" s="5">
        <v>1370</v>
      </c>
      <c r="T14" s="20">
        <f t="shared" si="0"/>
        <v>100</v>
      </c>
    </row>
    <row r="17" spans="17:17" ht="16.899999999999999" customHeight="1" x14ac:dyDescent="0.15">
      <c r="Q17" s="30"/>
    </row>
    <row r="18" spans="17:17" ht="16.899999999999999" customHeight="1" x14ac:dyDescent="0.15">
      <c r="Q18" s="30"/>
    </row>
    <row r="19" spans="17:17" ht="16.899999999999999" customHeight="1" x14ac:dyDescent="0.15">
      <c r="Q19" s="30"/>
    </row>
    <row r="20" spans="17:17" ht="16.899999999999999" customHeight="1" x14ac:dyDescent="0.15">
      <c r="Q20" s="30"/>
    </row>
    <row r="21" spans="17:17" ht="16.899999999999999" customHeight="1" x14ac:dyDescent="0.15">
      <c r="Q21" s="30"/>
    </row>
    <row r="22" spans="17:17" ht="16.899999999999999" customHeight="1" x14ac:dyDescent="0.15">
      <c r="Q22" s="30"/>
    </row>
    <row r="23" spans="17:17" ht="16.899999999999999" customHeight="1" x14ac:dyDescent="0.15">
      <c r="Q23" s="34"/>
    </row>
    <row r="24" spans="17:17" ht="16.899999999999999" customHeight="1" x14ac:dyDescent="0.15">
      <c r="Q24" s="34"/>
    </row>
    <row r="25" spans="17:17" ht="16.899999999999999" customHeight="1" x14ac:dyDescent="0.15">
      <c r="Q25" s="34"/>
    </row>
  </sheetData>
  <sortState xmlns:xlrd2="http://schemas.microsoft.com/office/spreadsheetml/2017/richdata2" ref="Q18:S23">
    <sortCondition descending="1" ref="S18:S23"/>
  </sortState>
  <phoneticPr fontId="8"/>
  <pageMargins left="0.7" right="0.7" top="0.75" bottom="0.75" header="0.3" footer="0.3"/>
  <pageSetup paperSize="9" scale="72" orientation="portrait" r:id="rId1"/>
  <colBreaks count="1" manualBreakCount="1">
    <brk id="15" min="1" max="53"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85"/>
  <sheetViews>
    <sheetView zoomScaleNormal="100" workbookViewId="0">
      <selection activeCell="C4" sqref="C4:M26"/>
    </sheetView>
  </sheetViews>
  <sheetFormatPr defaultColWidth="9" defaultRowHeight="19.5" customHeight="1" x14ac:dyDescent="0.15"/>
  <cols>
    <col min="1" max="2" width="9" style="138"/>
    <col min="3" max="3" width="32.625" style="138" customWidth="1"/>
    <col min="4" max="13" width="8.875" style="138" customWidth="1"/>
    <col min="14" max="14" width="9" style="138"/>
    <col min="15" max="15" width="8.875" style="138" customWidth="1"/>
    <col min="16" max="16384" width="9" style="138"/>
  </cols>
  <sheetData>
    <row r="1" spans="1:16" ht="19.5" customHeight="1" x14ac:dyDescent="0.15">
      <c r="C1" s="137" t="s">
        <v>127</v>
      </c>
    </row>
    <row r="4" spans="1:16" ht="57" customHeight="1" thickBot="1" x14ac:dyDescent="0.2">
      <c r="C4" s="139" t="s">
        <v>19</v>
      </c>
      <c r="D4" s="140" t="s">
        <v>20</v>
      </c>
      <c r="E4" s="165" t="s">
        <v>231</v>
      </c>
      <c r="F4" s="166" t="s">
        <v>9</v>
      </c>
      <c r="G4" s="166" t="s">
        <v>10</v>
      </c>
      <c r="H4" s="166" t="s">
        <v>11</v>
      </c>
      <c r="I4" s="166" t="s">
        <v>12</v>
      </c>
      <c r="J4" s="166" t="s">
        <v>13</v>
      </c>
      <c r="K4" s="166" t="s">
        <v>14</v>
      </c>
      <c r="L4" s="166" t="s">
        <v>15</v>
      </c>
      <c r="M4" s="166" t="s">
        <v>130</v>
      </c>
      <c r="O4" s="141" t="s">
        <v>21</v>
      </c>
    </row>
    <row r="5" spans="1:16" ht="19.5" customHeight="1" x14ac:dyDescent="0.15">
      <c r="A5" s="138">
        <v>1</v>
      </c>
      <c r="C5" s="187" t="s">
        <v>128</v>
      </c>
      <c r="D5" s="142">
        <f>VLOOKUP($A5,$B$76:$Q$93,D$74,FALSE)</f>
        <v>1370</v>
      </c>
      <c r="E5" s="143">
        <f t="shared" ref="E5:M5" si="0">VLOOKUP($A5,$B$76:$Q$93,E$74,FALSE)</f>
        <v>30</v>
      </c>
      <c r="F5" s="144">
        <f t="shared" si="0"/>
        <v>90</v>
      </c>
      <c r="G5" s="144">
        <f t="shared" si="0"/>
        <v>165</v>
      </c>
      <c r="H5" s="144">
        <f t="shared" si="0"/>
        <v>212</v>
      </c>
      <c r="I5" s="144">
        <f t="shared" si="0"/>
        <v>270</v>
      </c>
      <c r="J5" s="144">
        <f t="shared" si="0"/>
        <v>125</v>
      </c>
      <c r="K5" s="144">
        <f t="shared" si="0"/>
        <v>103</v>
      </c>
      <c r="L5" s="144">
        <f t="shared" si="0"/>
        <v>172</v>
      </c>
      <c r="M5" s="144">
        <f t="shared" si="0"/>
        <v>193</v>
      </c>
      <c r="O5" s="144">
        <f>VLOOKUP($A5,$B$76:$Q$93,O$74,FALSE)</f>
        <v>10</v>
      </c>
    </row>
    <row r="6" spans="1:16" ht="19.5" customHeight="1" thickBot="1" x14ac:dyDescent="0.2">
      <c r="C6" s="188"/>
      <c r="D6" s="161">
        <v>100</v>
      </c>
      <c r="E6" s="162">
        <v>100</v>
      </c>
      <c r="F6" s="163">
        <v>100</v>
      </c>
      <c r="G6" s="163">
        <v>100</v>
      </c>
      <c r="H6" s="163">
        <v>100</v>
      </c>
      <c r="I6" s="163">
        <v>100</v>
      </c>
      <c r="J6" s="163">
        <v>100</v>
      </c>
      <c r="K6" s="163">
        <v>100</v>
      </c>
      <c r="L6" s="163">
        <v>100</v>
      </c>
      <c r="M6" s="163">
        <v>100</v>
      </c>
      <c r="N6" s="164"/>
      <c r="O6" s="163">
        <v>100</v>
      </c>
    </row>
    <row r="7" spans="1:16" ht="19.5" customHeight="1" x14ac:dyDescent="0.15">
      <c r="A7" s="138">
        <v>2</v>
      </c>
      <c r="C7" s="189" t="str">
        <f>VLOOKUP($A7,$B$76:$Q$105,C$74,FALSE)</f>
        <v>市議会だより</v>
      </c>
      <c r="D7" s="145">
        <f>VLOOKUP($A7,$B$76:$Q$105,D$74,FALSE)</f>
        <v>1042</v>
      </c>
      <c r="E7" s="146">
        <f t="shared" ref="E7:O23" si="1">VLOOKUP($A7,$B$76:$Q$105,E$74,FALSE)</f>
        <v>9</v>
      </c>
      <c r="F7" s="147">
        <f t="shared" si="1"/>
        <v>43</v>
      </c>
      <c r="G7" s="147">
        <f t="shared" si="1"/>
        <v>102</v>
      </c>
      <c r="H7" s="147">
        <f t="shared" si="1"/>
        <v>157</v>
      </c>
      <c r="I7" s="147">
        <f t="shared" si="1"/>
        <v>229</v>
      </c>
      <c r="J7" s="147">
        <f t="shared" si="1"/>
        <v>106</v>
      </c>
      <c r="K7" s="147">
        <f t="shared" si="1"/>
        <v>81</v>
      </c>
      <c r="L7" s="147">
        <f t="shared" si="1"/>
        <v>145</v>
      </c>
      <c r="M7" s="147">
        <f t="shared" si="1"/>
        <v>163</v>
      </c>
      <c r="O7" s="147">
        <f t="shared" si="1"/>
        <v>7</v>
      </c>
      <c r="P7" s="148"/>
    </row>
    <row r="8" spans="1:16" ht="19.5" customHeight="1" x14ac:dyDescent="0.15">
      <c r="C8" s="186"/>
      <c r="D8" s="149">
        <f>D7/D$5*100</f>
        <v>76.058394160583944</v>
      </c>
      <c r="E8" s="150">
        <f t="shared" ref="E8:O22" si="2">E7/E$5*100</f>
        <v>30</v>
      </c>
      <c r="F8" s="151">
        <f t="shared" si="2"/>
        <v>47.777777777777779</v>
      </c>
      <c r="G8" s="151">
        <f t="shared" si="2"/>
        <v>61.818181818181813</v>
      </c>
      <c r="H8" s="151">
        <f t="shared" si="2"/>
        <v>74.056603773584911</v>
      </c>
      <c r="I8" s="151">
        <f t="shared" si="2"/>
        <v>84.81481481481481</v>
      </c>
      <c r="J8" s="151">
        <f t="shared" si="2"/>
        <v>84.8</v>
      </c>
      <c r="K8" s="151">
        <f t="shared" si="2"/>
        <v>78.640776699029118</v>
      </c>
      <c r="L8" s="151">
        <f t="shared" si="2"/>
        <v>84.302325581395351</v>
      </c>
      <c r="M8" s="151">
        <f t="shared" si="2"/>
        <v>84.4559585492228</v>
      </c>
      <c r="O8" s="151">
        <f t="shared" si="2"/>
        <v>70</v>
      </c>
    </row>
    <row r="9" spans="1:16" ht="19.5" customHeight="1" x14ac:dyDescent="0.15">
      <c r="A9" s="138">
        <v>3</v>
      </c>
      <c r="C9" s="186" t="str">
        <f>VLOOKUP($A9,$B$76:$Q$105,C$74,FALSE)</f>
        <v>議会インターネット中継</v>
      </c>
      <c r="D9" s="152">
        <f>VLOOKUP($A9,$B$76:$Q$105,D$74,FALSE)</f>
        <v>70</v>
      </c>
      <c r="E9" s="153">
        <f t="shared" si="1"/>
        <v>1</v>
      </c>
      <c r="F9" s="154">
        <f t="shared" si="1"/>
        <v>5</v>
      </c>
      <c r="G9" s="154">
        <f t="shared" si="1"/>
        <v>5</v>
      </c>
      <c r="H9" s="154">
        <f t="shared" si="1"/>
        <v>13</v>
      </c>
      <c r="I9" s="154">
        <f t="shared" si="1"/>
        <v>19</v>
      </c>
      <c r="J9" s="154">
        <f t="shared" si="1"/>
        <v>6</v>
      </c>
      <c r="K9" s="154">
        <f t="shared" si="1"/>
        <v>9</v>
      </c>
      <c r="L9" s="154">
        <f t="shared" si="1"/>
        <v>5</v>
      </c>
      <c r="M9" s="154">
        <f t="shared" si="1"/>
        <v>7</v>
      </c>
      <c r="O9" s="154">
        <f t="shared" si="1"/>
        <v>0</v>
      </c>
    </row>
    <row r="10" spans="1:16" ht="19.5" customHeight="1" x14ac:dyDescent="0.15">
      <c r="C10" s="186"/>
      <c r="D10" s="149">
        <f>D9/D$5*100</f>
        <v>5.1094890510948909</v>
      </c>
      <c r="E10" s="150">
        <f t="shared" si="2"/>
        <v>3.3333333333333335</v>
      </c>
      <c r="F10" s="151">
        <f t="shared" si="2"/>
        <v>5.5555555555555554</v>
      </c>
      <c r="G10" s="151">
        <f t="shared" si="2"/>
        <v>3.0303030303030303</v>
      </c>
      <c r="H10" s="151">
        <f t="shared" si="2"/>
        <v>6.132075471698113</v>
      </c>
      <c r="I10" s="151">
        <f t="shared" si="2"/>
        <v>7.0370370370370372</v>
      </c>
      <c r="J10" s="151">
        <f t="shared" si="2"/>
        <v>4.8</v>
      </c>
      <c r="K10" s="151">
        <f t="shared" si="2"/>
        <v>8.7378640776699026</v>
      </c>
      <c r="L10" s="151">
        <f t="shared" si="2"/>
        <v>2.9069767441860463</v>
      </c>
      <c r="M10" s="151">
        <f t="shared" si="2"/>
        <v>3.6269430051813467</v>
      </c>
      <c r="O10" s="151">
        <f t="shared" si="2"/>
        <v>0</v>
      </c>
    </row>
    <row r="11" spans="1:16" ht="19.5" customHeight="1" x14ac:dyDescent="0.15">
      <c r="A11" s="138">
        <v>4</v>
      </c>
      <c r="C11" s="186" t="str">
        <f>VLOOKUP($A11,$B$76:$Q$105,C$74,FALSE)</f>
        <v>会議録（市ホームページ内・図書館）</v>
      </c>
      <c r="D11" s="152">
        <f>VLOOKUP($A11,$B$76:$Q$105,D$74,FALSE)</f>
        <v>76</v>
      </c>
      <c r="E11" s="153">
        <f t="shared" si="1"/>
        <v>3</v>
      </c>
      <c r="F11" s="154">
        <f t="shared" si="1"/>
        <v>5</v>
      </c>
      <c r="G11" s="154">
        <f t="shared" si="1"/>
        <v>5</v>
      </c>
      <c r="H11" s="154">
        <f t="shared" si="1"/>
        <v>17</v>
      </c>
      <c r="I11" s="154">
        <f t="shared" si="1"/>
        <v>13</v>
      </c>
      <c r="J11" s="154">
        <f t="shared" si="1"/>
        <v>3</v>
      </c>
      <c r="K11" s="154">
        <f t="shared" si="1"/>
        <v>5</v>
      </c>
      <c r="L11" s="154">
        <f t="shared" si="1"/>
        <v>10</v>
      </c>
      <c r="M11" s="154">
        <f t="shared" si="1"/>
        <v>14</v>
      </c>
      <c r="O11" s="154">
        <f t="shared" si="1"/>
        <v>1</v>
      </c>
    </row>
    <row r="12" spans="1:16" ht="19.5" customHeight="1" x14ac:dyDescent="0.15">
      <c r="C12" s="186"/>
      <c r="D12" s="149">
        <f>D11/D$5*100</f>
        <v>5.5474452554744529</v>
      </c>
      <c r="E12" s="150">
        <f t="shared" si="2"/>
        <v>10</v>
      </c>
      <c r="F12" s="151">
        <f t="shared" si="2"/>
        <v>5.5555555555555554</v>
      </c>
      <c r="G12" s="151">
        <f t="shared" si="2"/>
        <v>3.0303030303030303</v>
      </c>
      <c r="H12" s="151">
        <f t="shared" si="2"/>
        <v>8.0188679245283012</v>
      </c>
      <c r="I12" s="151">
        <f t="shared" si="2"/>
        <v>4.8148148148148149</v>
      </c>
      <c r="J12" s="151">
        <f t="shared" si="2"/>
        <v>2.4</v>
      </c>
      <c r="K12" s="151">
        <f t="shared" si="2"/>
        <v>4.8543689320388346</v>
      </c>
      <c r="L12" s="151">
        <f t="shared" si="2"/>
        <v>5.8139534883720927</v>
      </c>
      <c r="M12" s="151">
        <f t="shared" si="2"/>
        <v>7.2538860103626934</v>
      </c>
      <c r="O12" s="151">
        <f t="shared" si="2"/>
        <v>10</v>
      </c>
    </row>
    <row r="13" spans="1:16" ht="19.5" customHeight="1" x14ac:dyDescent="0.15">
      <c r="A13" s="138">
        <v>5</v>
      </c>
      <c r="C13" s="186" t="str">
        <f>VLOOKUP($A13,$B$76:$Q$105,C$74,FALSE)</f>
        <v>視察，政務活動費，議長交際費の報告（市ホームページ内）</v>
      </c>
      <c r="D13" s="152">
        <f>VLOOKUP($A13,$B$76:$Q$105,D$74,FALSE)</f>
        <v>34</v>
      </c>
      <c r="E13" s="153">
        <f t="shared" si="1"/>
        <v>2</v>
      </c>
      <c r="F13" s="154">
        <f t="shared" si="1"/>
        <v>2</v>
      </c>
      <c r="G13" s="154">
        <f t="shared" si="1"/>
        <v>6</v>
      </c>
      <c r="H13" s="154">
        <f t="shared" si="1"/>
        <v>1</v>
      </c>
      <c r="I13" s="154">
        <f t="shared" si="1"/>
        <v>7</v>
      </c>
      <c r="J13" s="154">
        <f t="shared" si="1"/>
        <v>2</v>
      </c>
      <c r="K13" s="154">
        <f t="shared" si="1"/>
        <v>4</v>
      </c>
      <c r="L13" s="154">
        <f t="shared" si="1"/>
        <v>2</v>
      </c>
      <c r="M13" s="154">
        <f t="shared" si="1"/>
        <v>7</v>
      </c>
      <c r="O13" s="154">
        <f t="shared" si="1"/>
        <v>1</v>
      </c>
    </row>
    <row r="14" spans="1:16" ht="19.5" customHeight="1" x14ac:dyDescent="0.15">
      <c r="C14" s="186"/>
      <c r="D14" s="149">
        <f>D13/D$5*100</f>
        <v>2.4817518248175183</v>
      </c>
      <c r="E14" s="150">
        <f t="shared" si="2"/>
        <v>6.666666666666667</v>
      </c>
      <c r="F14" s="151">
        <f t="shared" si="2"/>
        <v>2.2222222222222223</v>
      </c>
      <c r="G14" s="151">
        <f t="shared" si="2"/>
        <v>3.6363636363636362</v>
      </c>
      <c r="H14" s="151">
        <f t="shared" si="2"/>
        <v>0.47169811320754718</v>
      </c>
      <c r="I14" s="151">
        <f t="shared" si="2"/>
        <v>2.5925925925925926</v>
      </c>
      <c r="J14" s="151">
        <f t="shared" si="2"/>
        <v>1.6</v>
      </c>
      <c r="K14" s="151">
        <f t="shared" si="2"/>
        <v>3.8834951456310676</v>
      </c>
      <c r="L14" s="151">
        <f t="shared" si="2"/>
        <v>1.1627906976744187</v>
      </c>
      <c r="M14" s="151">
        <f t="shared" si="2"/>
        <v>3.6269430051813467</v>
      </c>
      <c r="O14" s="151">
        <f t="shared" si="2"/>
        <v>10</v>
      </c>
    </row>
    <row r="15" spans="1:16" ht="19.5" customHeight="1" x14ac:dyDescent="0.15">
      <c r="A15" s="138">
        <v>6</v>
      </c>
      <c r="C15" s="186" t="str">
        <f>VLOOKUP($A15,$B$76:$Q$105,C$74,FALSE)</f>
        <v>議会報告会</v>
      </c>
      <c r="D15" s="152">
        <f>VLOOKUP($A15,$B$76:$Q$105,D$74,FALSE)</f>
        <v>76</v>
      </c>
      <c r="E15" s="153">
        <f t="shared" si="1"/>
        <v>1</v>
      </c>
      <c r="F15" s="154">
        <f t="shared" si="1"/>
        <v>1</v>
      </c>
      <c r="G15" s="154">
        <f t="shared" si="1"/>
        <v>6</v>
      </c>
      <c r="H15" s="154">
        <f t="shared" si="1"/>
        <v>3</v>
      </c>
      <c r="I15" s="154">
        <f t="shared" si="1"/>
        <v>11</v>
      </c>
      <c r="J15" s="154">
        <f t="shared" si="1"/>
        <v>7</v>
      </c>
      <c r="K15" s="154">
        <f t="shared" si="1"/>
        <v>6</v>
      </c>
      <c r="L15" s="154">
        <f t="shared" si="1"/>
        <v>16</v>
      </c>
      <c r="M15" s="154">
        <f t="shared" si="1"/>
        <v>24</v>
      </c>
      <c r="O15" s="154">
        <f t="shared" si="1"/>
        <v>1</v>
      </c>
    </row>
    <row r="16" spans="1:16" ht="19.5" customHeight="1" x14ac:dyDescent="0.15">
      <c r="C16" s="186"/>
      <c r="D16" s="149">
        <f>D15/D$5*100</f>
        <v>5.5474452554744529</v>
      </c>
      <c r="E16" s="150">
        <f t="shared" si="2"/>
        <v>3.3333333333333335</v>
      </c>
      <c r="F16" s="151">
        <f t="shared" si="2"/>
        <v>1.1111111111111112</v>
      </c>
      <c r="G16" s="151">
        <f t="shared" si="2"/>
        <v>3.6363636363636362</v>
      </c>
      <c r="H16" s="151">
        <f t="shared" si="2"/>
        <v>1.4150943396226416</v>
      </c>
      <c r="I16" s="151">
        <f t="shared" si="2"/>
        <v>4.0740740740740744</v>
      </c>
      <c r="J16" s="151">
        <f t="shared" si="2"/>
        <v>5.6000000000000005</v>
      </c>
      <c r="K16" s="151">
        <f t="shared" si="2"/>
        <v>5.825242718446602</v>
      </c>
      <c r="L16" s="151">
        <f t="shared" si="2"/>
        <v>9.3023255813953494</v>
      </c>
      <c r="M16" s="151">
        <f t="shared" si="2"/>
        <v>12.435233160621761</v>
      </c>
      <c r="O16" s="151">
        <f t="shared" si="2"/>
        <v>10</v>
      </c>
    </row>
    <row r="17" spans="1:15" ht="19.5" customHeight="1" x14ac:dyDescent="0.15">
      <c r="A17" s="138">
        <v>7</v>
      </c>
      <c r="C17" s="186" t="str">
        <f>VLOOKUP($A17,$B$76:$Q$105,C$74,FALSE)</f>
        <v>議長へのはがき</v>
      </c>
      <c r="D17" s="152">
        <f>VLOOKUP($A17,$B$76:$Q$105,D$74,FALSE)</f>
        <v>21</v>
      </c>
      <c r="E17" s="153">
        <f t="shared" si="1"/>
        <v>1</v>
      </c>
      <c r="F17" s="154">
        <f t="shared" si="1"/>
        <v>1</v>
      </c>
      <c r="G17" s="154">
        <f t="shared" si="1"/>
        <v>2</v>
      </c>
      <c r="H17" s="154">
        <f t="shared" si="1"/>
        <v>1</v>
      </c>
      <c r="I17" s="154">
        <f t="shared" si="1"/>
        <v>4</v>
      </c>
      <c r="J17" s="154">
        <f t="shared" si="1"/>
        <v>1</v>
      </c>
      <c r="K17" s="154">
        <f t="shared" si="1"/>
        <v>2</v>
      </c>
      <c r="L17" s="154">
        <f t="shared" si="1"/>
        <v>4</v>
      </c>
      <c r="M17" s="154">
        <f t="shared" si="1"/>
        <v>5</v>
      </c>
      <c r="O17" s="154">
        <f t="shared" si="1"/>
        <v>0</v>
      </c>
    </row>
    <row r="18" spans="1:15" ht="19.5" customHeight="1" x14ac:dyDescent="0.15">
      <c r="C18" s="186"/>
      <c r="D18" s="149">
        <f>D17/D$5*100</f>
        <v>1.5328467153284671</v>
      </c>
      <c r="E18" s="150">
        <f t="shared" si="2"/>
        <v>3.3333333333333335</v>
      </c>
      <c r="F18" s="151">
        <f t="shared" si="2"/>
        <v>1.1111111111111112</v>
      </c>
      <c r="G18" s="151">
        <f t="shared" si="2"/>
        <v>1.2121212121212122</v>
      </c>
      <c r="H18" s="151">
        <f t="shared" si="2"/>
        <v>0.47169811320754718</v>
      </c>
      <c r="I18" s="151">
        <f t="shared" si="2"/>
        <v>1.4814814814814816</v>
      </c>
      <c r="J18" s="151">
        <f t="shared" si="2"/>
        <v>0.8</v>
      </c>
      <c r="K18" s="151">
        <f t="shared" si="2"/>
        <v>1.9417475728155338</v>
      </c>
      <c r="L18" s="151">
        <f t="shared" si="2"/>
        <v>2.3255813953488373</v>
      </c>
      <c r="M18" s="151">
        <f t="shared" si="2"/>
        <v>2.5906735751295336</v>
      </c>
      <c r="O18" s="151">
        <f t="shared" si="2"/>
        <v>0</v>
      </c>
    </row>
    <row r="19" spans="1:15" ht="19.5" customHeight="1" x14ac:dyDescent="0.15">
      <c r="A19" s="138">
        <v>8</v>
      </c>
      <c r="C19" s="186" t="str">
        <f>VLOOKUP($A19,$B$76:$Q$105,C$74,FALSE)</f>
        <v>知らない</v>
      </c>
      <c r="D19" s="152">
        <f>VLOOKUP($A19,$B$76:$Q$105,D$74,FALSE)</f>
        <v>285</v>
      </c>
      <c r="E19" s="153">
        <f t="shared" si="1"/>
        <v>21</v>
      </c>
      <c r="F19" s="154">
        <f t="shared" si="1"/>
        <v>44</v>
      </c>
      <c r="G19" s="154">
        <f t="shared" si="1"/>
        <v>60</v>
      </c>
      <c r="H19" s="154">
        <f t="shared" si="1"/>
        <v>52</v>
      </c>
      <c r="I19" s="154">
        <f t="shared" si="1"/>
        <v>35</v>
      </c>
      <c r="J19" s="154">
        <f t="shared" si="1"/>
        <v>17</v>
      </c>
      <c r="K19" s="154">
        <f t="shared" si="1"/>
        <v>15</v>
      </c>
      <c r="L19" s="154">
        <f t="shared" si="1"/>
        <v>18</v>
      </c>
      <c r="M19" s="154">
        <f t="shared" si="1"/>
        <v>21</v>
      </c>
      <c r="O19" s="154">
        <f t="shared" si="1"/>
        <v>2</v>
      </c>
    </row>
    <row r="20" spans="1:15" ht="19.5" customHeight="1" x14ac:dyDescent="0.15">
      <c r="C20" s="186"/>
      <c r="D20" s="149">
        <f>D19/D$5*100</f>
        <v>20.802919708029197</v>
      </c>
      <c r="E20" s="150">
        <f t="shared" si="2"/>
        <v>70</v>
      </c>
      <c r="F20" s="151">
        <f t="shared" si="2"/>
        <v>48.888888888888886</v>
      </c>
      <c r="G20" s="151">
        <f t="shared" si="2"/>
        <v>36.363636363636367</v>
      </c>
      <c r="H20" s="151">
        <f t="shared" si="2"/>
        <v>24.528301886792452</v>
      </c>
      <c r="I20" s="151">
        <f t="shared" si="2"/>
        <v>12.962962962962962</v>
      </c>
      <c r="J20" s="151">
        <f t="shared" si="2"/>
        <v>13.600000000000001</v>
      </c>
      <c r="K20" s="151">
        <f t="shared" si="2"/>
        <v>14.563106796116504</v>
      </c>
      <c r="L20" s="151">
        <f t="shared" si="2"/>
        <v>10.465116279069768</v>
      </c>
      <c r="M20" s="151">
        <f t="shared" si="2"/>
        <v>10.880829015544041</v>
      </c>
      <c r="O20" s="151">
        <f t="shared" si="2"/>
        <v>20</v>
      </c>
    </row>
    <row r="21" spans="1:15" ht="19.5" customHeight="1" x14ac:dyDescent="0.15">
      <c r="A21" s="138">
        <v>9</v>
      </c>
      <c r="C21" s="186" t="str">
        <f>VLOOKUP($A21,$B$76:$Q$105,C$74,FALSE)</f>
        <v>その他</v>
      </c>
      <c r="D21" s="152">
        <f>VLOOKUP($A21,$B$76:$Q$105,D$74,FALSE)</f>
        <v>2</v>
      </c>
      <c r="E21" s="153">
        <f t="shared" si="1"/>
        <v>0</v>
      </c>
      <c r="F21" s="154">
        <f t="shared" si="1"/>
        <v>0</v>
      </c>
      <c r="G21" s="154">
        <f t="shared" si="1"/>
        <v>1</v>
      </c>
      <c r="H21" s="154">
        <f t="shared" si="1"/>
        <v>0</v>
      </c>
      <c r="I21" s="154">
        <f t="shared" si="1"/>
        <v>0</v>
      </c>
      <c r="J21" s="154">
        <f t="shared" si="1"/>
        <v>0</v>
      </c>
      <c r="K21" s="154">
        <f t="shared" si="1"/>
        <v>1</v>
      </c>
      <c r="L21" s="154">
        <f t="shared" si="1"/>
        <v>0</v>
      </c>
      <c r="M21" s="154">
        <f t="shared" si="1"/>
        <v>0</v>
      </c>
      <c r="O21" s="154">
        <f t="shared" si="1"/>
        <v>0</v>
      </c>
    </row>
    <row r="22" spans="1:15" ht="19.5" customHeight="1" x14ac:dyDescent="0.15">
      <c r="C22" s="186"/>
      <c r="D22" s="149">
        <f>D21/D$5*100</f>
        <v>0.145985401459854</v>
      </c>
      <c r="E22" s="150">
        <f t="shared" si="2"/>
        <v>0</v>
      </c>
      <c r="F22" s="151">
        <f t="shared" si="2"/>
        <v>0</v>
      </c>
      <c r="G22" s="151">
        <f t="shared" si="2"/>
        <v>0.60606060606060608</v>
      </c>
      <c r="H22" s="151">
        <f t="shared" si="2"/>
        <v>0</v>
      </c>
      <c r="I22" s="151">
        <f t="shared" si="2"/>
        <v>0</v>
      </c>
      <c r="J22" s="151">
        <f t="shared" si="2"/>
        <v>0</v>
      </c>
      <c r="K22" s="151">
        <f t="shared" si="2"/>
        <v>0.97087378640776689</v>
      </c>
      <c r="L22" s="151">
        <f t="shared" si="2"/>
        <v>0</v>
      </c>
      <c r="M22" s="151">
        <f t="shared" si="2"/>
        <v>0</v>
      </c>
      <c r="O22" s="151">
        <f t="shared" si="2"/>
        <v>0</v>
      </c>
    </row>
    <row r="23" spans="1:15" ht="19.5" customHeight="1" x14ac:dyDescent="0.15">
      <c r="A23" s="138">
        <v>10</v>
      </c>
      <c r="C23" s="186" t="s">
        <v>129</v>
      </c>
      <c r="D23" s="155">
        <f>VLOOKUP($A23,$B$76:$Q$105,D$74,FALSE)</f>
        <v>35</v>
      </c>
      <c r="E23" s="156">
        <f t="shared" si="1"/>
        <v>0</v>
      </c>
      <c r="F23" s="157">
        <f t="shared" si="1"/>
        <v>1</v>
      </c>
      <c r="G23" s="157">
        <f t="shared" si="1"/>
        <v>2</v>
      </c>
      <c r="H23" s="157">
        <f t="shared" si="1"/>
        <v>2</v>
      </c>
      <c r="I23" s="157">
        <f t="shared" si="1"/>
        <v>3</v>
      </c>
      <c r="J23" s="157">
        <f t="shared" si="1"/>
        <v>1</v>
      </c>
      <c r="K23" s="157">
        <f t="shared" si="1"/>
        <v>7</v>
      </c>
      <c r="L23" s="157">
        <f t="shared" si="1"/>
        <v>7</v>
      </c>
      <c r="M23" s="157">
        <f t="shared" si="1"/>
        <v>11</v>
      </c>
      <c r="O23" s="157">
        <f t="shared" si="1"/>
        <v>1</v>
      </c>
    </row>
    <row r="24" spans="1:15" ht="19.5" customHeight="1" x14ac:dyDescent="0.15">
      <c r="C24" s="186"/>
      <c r="D24" s="158">
        <f>D23/D$5*100</f>
        <v>2.5547445255474455</v>
      </c>
      <c r="E24" s="159">
        <f t="shared" ref="E24:M24" si="3">E23/E$5*100</f>
        <v>0</v>
      </c>
      <c r="F24" s="160">
        <f t="shared" si="3"/>
        <v>1.1111111111111112</v>
      </c>
      <c r="G24" s="160">
        <f t="shared" si="3"/>
        <v>1.2121212121212122</v>
      </c>
      <c r="H24" s="160">
        <f t="shared" si="3"/>
        <v>0.94339622641509435</v>
      </c>
      <c r="I24" s="160">
        <f t="shared" si="3"/>
        <v>1.1111111111111112</v>
      </c>
      <c r="J24" s="160">
        <f t="shared" si="3"/>
        <v>0.8</v>
      </c>
      <c r="K24" s="160">
        <f t="shared" si="3"/>
        <v>6.7961165048543686</v>
      </c>
      <c r="L24" s="160">
        <f t="shared" si="3"/>
        <v>4.0697674418604652</v>
      </c>
      <c r="M24" s="160">
        <f t="shared" si="3"/>
        <v>5.6994818652849739</v>
      </c>
      <c r="O24" s="160">
        <f t="shared" ref="O24" si="4">O23/O$5*100</f>
        <v>10</v>
      </c>
    </row>
    <row r="25" spans="1:15" ht="19.5" customHeight="1" thickBot="1" x14ac:dyDescent="0.2">
      <c r="C25" s="167"/>
      <c r="D25" s="167"/>
      <c r="E25" s="167"/>
      <c r="F25" s="168"/>
      <c r="G25" s="169"/>
      <c r="H25" s="170"/>
      <c r="I25" s="170"/>
      <c r="J25" s="170"/>
      <c r="K25" s="170"/>
      <c r="L25" s="170"/>
      <c r="M25" s="171" t="s">
        <v>22</v>
      </c>
    </row>
    <row r="26" spans="1:15" ht="19.5" customHeight="1" thickBot="1" x14ac:dyDescent="0.2">
      <c r="C26" s="167"/>
      <c r="D26" s="167"/>
      <c r="E26" s="167"/>
      <c r="F26" s="168"/>
      <c r="G26" s="172" t="s">
        <v>23</v>
      </c>
      <c r="H26" s="173"/>
      <c r="I26" s="168"/>
      <c r="J26" s="168"/>
      <c r="K26" s="168"/>
      <c r="L26" s="172" t="s">
        <v>24</v>
      </c>
      <c r="M26" s="174"/>
    </row>
    <row r="70" spans="2:21" ht="14.25" x14ac:dyDescent="0.15">
      <c r="C70" s="138" t="s">
        <v>213</v>
      </c>
      <c r="D70" s="176">
        <f>MAX(D7,D9,D11,D13,D15,D17)</f>
        <v>1042</v>
      </c>
      <c r="E70" s="176">
        <f t="shared" ref="E70:M70" si="5">MAX(E7,E9,E11,E13,E15,E17)</f>
        <v>9</v>
      </c>
      <c r="F70" s="176">
        <f t="shared" si="5"/>
        <v>43</v>
      </c>
      <c r="G70" s="176">
        <f t="shared" si="5"/>
        <v>102</v>
      </c>
      <c r="H70" s="176">
        <f t="shared" si="5"/>
        <v>157</v>
      </c>
      <c r="I70" s="176">
        <f t="shared" si="5"/>
        <v>229</v>
      </c>
      <c r="J70" s="176">
        <f t="shared" si="5"/>
        <v>106</v>
      </c>
      <c r="K70" s="176">
        <f t="shared" si="5"/>
        <v>81</v>
      </c>
      <c r="L70" s="176">
        <f t="shared" si="5"/>
        <v>145</v>
      </c>
      <c r="M70" s="176">
        <f t="shared" si="5"/>
        <v>163</v>
      </c>
      <c r="N70" s="176">
        <v>1</v>
      </c>
      <c r="O70" s="176">
        <f t="shared" ref="O70" si="6">MAX(O7,O9,O11,O13,O15,O17)</f>
        <v>7</v>
      </c>
      <c r="P70" s="176">
        <f t="shared" ref="P70:U70" si="7">MAX(P7,P9,P11,P13,P15,P17,P19,P21,P23,P25,P27,P29,P31,P33,P35,P37,P39,P41,P43,P45,P47,P49,P51,P53,P55,P57)</f>
        <v>0</v>
      </c>
      <c r="Q70" s="176">
        <f t="shared" si="7"/>
        <v>0</v>
      </c>
      <c r="R70" s="176">
        <f t="shared" si="7"/>
        <v>0</v>
      </c>
      <c r="S70" s="176">
        <f t="shared" si="7"/>
        <v>0</v>
      </c>
      <c r="T70" s="176">
        <f t="shared" si="7"/>
        <v>0</v>
      </c>
      <c r="U70" s="176">
        <f t="shared" si="7"/>
        <v>0</v>
      </c>
    </row>
    <row r="71" spans="2:21" ht="14.25" x14ac:dyDescent="0.15">
      <c r="C71" s="138" t="s">
        <v>214</v>
      </c>
      <c r="D71" s="176">
        <f>MAX(D8,D10,D12,D14,D16,D18)</f>
        <v>76.058394160583944</v>
      </c>
      <c r="E71" s="176">
        <f t="shared" ref="E71:M71" si="8">MAX(E8,E10,E12,E14,E16,E18)</f>
        <v>30</v>
      </c>
      <c r="F71" s="176">
        <f t="shared" si="8"/>
        <v>47.777777777777779</v>
      </c>
      <c r="G71" s="176">
        <f t="shared" si="8"/>
        <v>61.818181818181813</v>
      </c>
      <c r="H71" s="176">
        <f t="shared" si="8"/>
        <v>74.056603773584911</v>
      </c>
      <c r="I71" s="176">
        <f t="shared" si="8"/>
        <v>84.81481481481481</v>
      </c>
      <c r="J71" s="176">
        <f t="shared" si="8"/>
        <v>84.8</v>
      </c>
      <c r="K71" s="176">
        <f t="shared" si="8"/>
        <v>78.640776699029118</v>
      </c>
      <c r="L71" s="176">
        <f t="shared" si="8"/>
        <v>84.302325581395351</v>
      </c>
      <c r="M71" s="176">
        <f t="shared" si="8"/>
        <v>84.4559585492228</v>
      </c>
      <c r="N71" s="176">
        <v>1</v>
      </c>
      <c r="O71" s="176">
        <f t="shared" ref="O71" si="9">MAX(O8,O10,O12,O14,O16,O18)</f>
        <v>70</v>
      </c>
      <c r="P71" s="176">
        <f t="shared" ref="P71:U71" si="10">MAX(P31,P33,P35,P37,P39,P41,P43,P45,P47,P49,P51,P53,P55,P57)</f>
        <v>0</v>
      </c>
      <c r="Q71" s="176">
        <f t="shared" si="10"/>
        <v>0</v>
      </c>
      <c r="R71" s="176">
        <f t="shared" si="10"/>
        <v>0</v>
      </c>
      <c r="S71" s="176">
        <f t="shared" si="10"/>
        <v>0</v>
      </c>
      <c r="T71" s="176">
        <f t="shared" si="10"/>
        <v>0</v>
      </c>
      <c r="U71" s="176">
        <f t="shared" si="10"/>
        <v>0</v>
      </c>
    </row>
    <row r="72" spans="2:21" ht="14.25" x14ac:dyDescent="0.15">
      <c r="C72" s="138" t="s">
        <v>215</v>
      </c>
      <c r="D72" s="176">
        <f>LARGE(_xlfn.VSTACK(D7,D9,D11,D13,D15,D17),2)</f>
        <v>76</v>
      </c>
      <c r="E72" s="176">
        <f t="shared" ref="E72:M72" si="11">LARGE(_xlfn.VSTACK(E7,E9,E11,E13,E15,E17),2)</f>
        <v>3</v>
      </c>
      <c r="F72" s="176">
        <f t="shared" si="11"/>
        <v>5</v>
      </c>
      <c r="G72" s="176">
        <f t="shared" si="11"/>
        <v>6</v>
      </c>
      <c r="H72" s="176">
        <f t="shared" si="11"/>
        <v>17</v>
      </c>
      <c r="I72" s="176">
        <f t="shared" si="11"/>
        <v>19</v>
      </c>
      <c r="J72" s="176">
        <f t="shared" si="11"/>
        <v>7</v>
      </c>
      <c r="K72" s="176">
        <f t="shared" si="11"/>
        <v>9</v>
      </c>
      <c r="L72" s="176">
        <f t="shared" si="11"/>
        <v>16</v>
      </c>
      <c r="M72" s="176">
        <f t="shared" si="11"/>
        <v>24</v>
      </c>
      <c r="N72" s="176">
        <v>1</v>
      </c>
      <c r="O72" s="176">
        <f t="shared" ref="O72" si="12">LARGE(_xlfn.VSTACK(O7,O9,O11,O13,O15,O17),2)</f>
        <v>1</v>
      </c>
      <c r="P72" s="176" t="e">
        <f t="shared" ref="P72:U73" si="13">LARGE(_xlfn.VSTACK(P30,P32,P34,P36,P38,P40,P42,P44,P46,P48,P50,P52,P54,P56),2)</f>
        <v>#NUM!</v>
      </c>
      <c r="Q72" s="176" t="e">
        <f t="shared" si="13"/>
        <v>#NUM!</v>
      </c>
      <c r="R72" s="176" t="e">
        <f t="shared" si="13"/>
        <v>#NUM!</v>
      </c>
      <c r="S72" s="176" t="e">
        <f t="shared" si="13"/>
        <v>#NUM!</v>
      </c>
      <c r="T72" s="176" t="e">
        <f t="shared" si="13"/>
        <v>#NUM!</v>
      </c>
      <c r="U72" s="176" t="e">
        <f t="shared" si="13"/>
        <v>#NUM!</v>
      </c>
    </row>
    <row r="73" spans="2:21" ht="14.25" x14ac:dyDescent="0.15">
      <c r="C73" s="138" t="s">
        <v>214</v>
      </c>
      <c r="D73" s="176">
        <f>LARGE(_xlfn.VSTACK(D8,D10,D12,D14,D16,D18),2)</f>
        <v>5.5474452554744529</v>
      </c>
      <c r="E73" s="176">
        <f t="shared" ref="E73:M73" si="14">LARGE(_xlfn.VSTACK(E8,E10,E12,E14,E16,E18),2)</f>
        <v>10</v>
      </c>
      <c r="F73" s="176">
        <f t="shared" si="14"/>
        <v>5.5555555555555554</v>
      </c>
      <c r="G73" s="176">
        <f t="shared" si="14"/>
        <v>3.6363636363636362</v>
      </c>
      <c r="H73" s="176">
        <f t="shared" si="14"/>
        <v>8.0188679245283012</v>
      </c>
      <c r="I73" s="176">
        <f t="shared" si="14"/>
        <v>7.0370370370370372</v>
      </c>
      <c r="J73" s="176">
        <f t="shared" si="14"/>
        <v>5.6000000000000005</v>
      </c>
      <c r="K73" s="176">
        <f t="shared" si="14"/>
        <v>8.7378640776699026</v>
      </c>
      <c r="L73" s="176">
        <f t="shared" si="14"/>
        <v>9.3023255813953494</v>
      </c>
      <c r="M73" s="176">
        <f t="shared" si="14"/>
        <v>12.435233160621761</v>
      </c>
      <c r="N73" s="176">
        <v>1</v>
      </c>
      <c r="O73" s="176">
        <f t="shared" ref="O73" si="15">LARGE(_xlfn.VSTACK(O8,O10,O12,O14,O16,O18),2)</f>
        <v>10</v>
      </c>
      <c r="P73" s="176" t="e">
        <f t="shared" si="13"/>
        <v>#NUM!</v>
      </c>
      <c r="Q73" s="176" t="e">
        <f t="shared" si="13"/>
        <v>#NUM!</v>
      </c>
      <c r="R73" s="176" t="e">
        <f t="shared" si="13"/>
        <v>#NUM!</v>
      </c>
      <c r="S73" s="176" t="e">
        <f t="shared" si="13"/>
        <v>#NUM!</v>
      </c>
      <c r="T73" s="176" t="e">
        <f t="shared" si="13"/>
        <v>#NUM!</v>
      </c>
      <c r="U73" s="176" t="e">
        <f t="shared" si="13"/>
        <v>#NUM!</v>
      </c>
    </row>
    <row r="74" spans="2:21" ht="14.25" x14ac:dyDescent="0.15">
      <c r="C74" s="138">
        <v>2</v>
      </c>
      <c r="D74" s="138">
        <v>3</v>
      </c>
      <c r="E74" s="138">
        <v>4</v>
      </c>
      <c r="F74" s="138">
        <v>5</v>
      </c>
      <c r="G74" s="138">
        <v>6</v>
      </c>
      <c r="H74" s="138">
        <v>7</v>
      </c>
      <c r="I74" s="138">
        <v>8</v>
      </c>
      <c r="J74" s="138">
        <v>9</v>
      </c>
      <c r="K74" s="138">
        <v>10</v>
      </c>
      <c r="L74" s="138">
        <v>11</v>
      </c>
      <c r="M74" s="138">
        <v>12</v>
      </c>
      <c r="N74" s="176">
        <v>1</v>
      </c>
      <c r="O74" s="138">
        <v>14</v>
      </c>
      <c r="P74" s="138">
        <v>15</v>
      </c>
      <c r="Q74" s="138">
        <v>16</v>
      </c>
      <c r="R74" s="138">
        <v>17</v>
      </c>
      <c r="S74" s="138">
        <v>18</v>
      </c>
    </row>
    <row r="75" spans="2:21" s="177" customFormat="1" ht="14.25" x14ac:dyDescent="0.15">
      <c r="D75" s="177" t="s">
        <v>216</v>
      </c>
      <c r="E75" s="177" t="s">
        <v>8</v>
      </c>
      <c r="F75" s="177" t="s">
        <v>9</v>
      </c>
      <c r="G75" s="177" t="s">
        <v>10</v>
      </c>
      <c r="H75" s="177" t="s">
        <v>11</v>
      </c>
      <c r="I75" s="177" t="s">
        <v>12</v>
      </c>
      <c r="J75" s="177" t="s">
        <v>13</v>
      </c>
      <c r="K75" s="177" t="s">
        <v>14</v>
      </c>
      <c r="L75" s="177" t="s">
        <v>15</v>
      </c>
      <c r="M75" s="177" t="s">
        <v>16</v>
      </c>
      <c r="O75" s="177" t="s">
        <v>217</v>
      </c>
    </row>
    <row r="76" spans="2:21" s="67" customFormat="1" ht="19.5" customHeight="1" x14ac:dyDescent="0.15">
      <c r="B76" s="67">
        <v>1</v>
      </c>
      <c r="C76" s="67" t="s">
        <v>218</v>
      </c>
      <c r="D76" s="67">
        <v>1370</v>
      </c>
      <c r="E76" s="67">
        <v>30</v>
      </c>
      <c r="F76" s="67">
        <v>90</v>
      </c>
      <c r="G76" s="67">
        <v>165</v>
      </c>
      <c r="H76" s="67">
        <v>212</v>
      </c>
      <c r="I76" s="67">
        <v>270</v>
      </c>
      <c r="J76" s="67">
        <v>125</v>
      </c>
      <c r="K76" s="67">
        <v>103</v>
      </c>
      <c r="L76" s="67">
        <v>172</v>
      </c>
      <c r="M76" s="67">
        <v>193</v>
      </c>
      <c r="O76" s="67">
        <v>10</v>
      </c>
    </row>
    <row r="77" spans="2:21" s="67" customFormat="1" ht="19.5" customHeight="1" x14ac:dyDescent="0.15">
      <c r="B77" s="67">
        <v>2</v>
      </c>
      <c r="C77" s="67" t="s">
        <v>69</v>
      </c>
      <c r="D77" s="67">
        <v>1042</v>
      </c>
      <c r="E77" s="67">
        <v>9</v>
      </c>
      <c r="F77" s="67">
        <v>43</v>
      </c>
      <c r="G77" s="67">
        <v>102</v>
      </c>
      <c r="H77" s="67">
        <v>157</v>
      </c>
      <c r="I77" s="67">
        <v>229</v>
      </c>
      <c r="J77" s="67">
        <v>106</v>
      </c>
      <c r="K77" s="67">
        <v>81</v>
      </c>
      <c r="L77" s="67">
        <v>145</v>
      </c>
      <c r="M77" s="67">
        <v>163</v>
      </c>
      <c r="O77" s="67">
        <v>7</v>
      </c>
    </row>
    <row r="78" spans="2:21" s="67" customFormat="1" ht="19.5" customHeight="1" x14ac:dyDescent="0.15">
      <c r="B78" s="67">
        <v>3</v>
      </c>
      <c r="C78" s="67" t="s">
        <v>66</v>
      </c>
      <c r="D78" s="67">
        <v>70</v>
      </c>
      <c r="E78" s="67">
        <v>1</v>
      </c>
      <c r="F78" s="67">
        <v>5</v>
      </c>
      <c r="G78" s="67">
        <v>5</v>
      </c>
      <c r="H78" s="67">
        <v>13</v>
      </c>
      <c r="I78" s="67">
        <v>19</v>
      </c>
      <c r="J78" s="67">
        <v>6</v>
      </c>
      <c r="K78" s="67">
        <v>9</v>
      </c>
      <c r="L78" s="67">
        <v>5</v>
      </c>
      <c r="M78" s="67">
        <v>7</v>
      </c>
      <c r="O78" s="67">
        <v>0</v>
      </c>
    </row>
    <row r="79" spans="2:21" s="67" customFormat="1" ht="19.5" customHeight="1" x14ac:dyDescent="0.15">
      <c r="B79" s="67">
        <v>4</v>
      </c>
      <c r="C79" s="67" t="s">
        <v>67</v>
      </c>
      <c r="D79" s="67">
        <v>76</v>
      </c>
      <c r="E79" s="67">
        <v>3</v>
      </c>
      <c r="F79" s="67">
        <v>5</v>
      </c>
      <c r="G79" s="67">
        <v>5</v>
      </c>
      <c r="H79" s="67">
        <v>17</v>
      </c>
      <c r="I79" s="67">
        <v>13</v>
      </c>
      <c r="J79" s="67">
        <v>3</v>
      </c>
      <c r="K79" s="67">
        <v>5</v>
      </c>
      <c r="L79" s="67">
        <v>10</v>
      </c>
      <c r="M79" s="67">
        <v>14</v>
      </c>
      <c r="O79" s="67">
        <v>1</v>
      </c>
    </row>
    <row r="80" spans="2:21" s="67" customFormat="1" ht="19.5" customHeight="1" x14ac:dyDescent="0.15">
      <c r="B80" s="67">
        <v>5</v>
      </c>
      <c r="C80" s="67" t="s">
        <v>184</v>
      </c>
      <c r="D80" s="67">
        <v>34</v>
      </c>
      <c r="E80" s="67">
        <v>2</v>
      </c>
      <c r="F80" s="67">
        <v>2</v>
      </c>
      <c r="G80" s="67">
        <v>6</v>
      </c>
      <c r="H80" s="67">
        <v>1</v>
      </c>
      <c r="I80" s="67">
        <v>7</v>
      </c>
      <c r="J80" s="67">
        <v>2</v>
      </c>
      <c r="K80" s="67">
        <v>4</v>
      </c>
      <c r="L80" s="67">
        <v>2</v>
      </c>
      <c r="M80" s="67">
        <v>7</v>
      </c>
      <c r="O80" s="67">
        <v>1</v>
      </c>
    </row>
    <row r="81" spans="2:15" s="67" customFormat="1" ht="19.5" customHeight="1" x14ac:dyDescent="0.15">
      <c r="B81" s="67">
        <v>6</v>
      </c>
      <c r="C81" s="67" t="s">
        <v>68</v>
      </c>
      <c r="D81" s="67">
        <v>76</v>
      </c>
      <c r="E81" s="67">
        <v>1</v>
      </c>
      <c r="F81" s="67">
        <v>1</v>
      </c>
      <c r="G81" s="67">
        <v>6</v>
      </c>
      <c r="H81" s="67">
        <v>3</v>
      </c>
      <c r="I81" s="67">
        <v>11</v>
      </c>
      <c r="J81" s="67">
        <v>7</v>
      </c>
      <c r="K81" s="67">
        <v>6</v>
      </c>
      <c r="L81" s="67">
        <v>16</v>
      </c>
      <c r="M81" s="67">
        <v>24</v>
      </c>
      <c r="O81" s="67">
        <v>1</v>
      </c>
    </row>
    <row r="82" spans="2:15" s="67" customFormat="1" ht="19.5" customHeight="1" x14ac:dyDescent="0.15">
      <c r="B82" s="67">
        <v>7</v>
      </c>
      <c r="C82" s="67" t="s">
        <v>65</v>
      </c>
      <c r="D82" s="67">
        <v>21</v>
      </c>
      <c r="E82" s="67">
        <v>1</v>
      </c>
      <c r="F82" s="67">
        <v>1</v>
      </c>
      <c r="G82" s="67">
        <v>2</v>
      </c>
      <c r="H82" s="67">
        <v>1</v>
      </c>
      <c r="I82" s="67">
        <v>4</v>
      </c>
      <c r="J82" s="67">
        <v>1</v>
      </c>
      <c r="K82" s="67">
        <v>2</v>
      </c>
      <c r="L82" s="67">
        <v>4</v>
      </c>
      <c r="M82" s="67">
        <v>5</v>
      </c>
      <c r="O82" s="67">
        <v>0</v>
      </c>
    </row>
    <row r="83" spans="2:15" s="67" customFormat="1" ht="19.5" customHeight="1" x14ac:dyDescent="0.15">
      <c r="B83" s="67">
        <v>8</v>
      </c>
      <c r="C83" s="67" t="s">
        <v>47</v>
      </c>
      <c r="D83" s="67">
        <v>285</v>
      </c>
      <c r="E83" s="67">
        <v>21</v>
      </c>
      <c r="F83" s="67">
        <v>44</v>
      </c>
      <c r="G83" s="67">
        <v>60</v>
      </c>
      <c r="H83" s="67">
        <v>52</v>
      </c>
      <c r="I83" s="67">
        <v>35</v>
      </c>
      <c r="J83" s="67">
        <v>17</v>
      </c>
      <c r="K83" s="67">
        <v>15</v>
      </c>
      <c r="L83" s="67">
        <v>18</v>
      </c>
      <c r="M83" s="67">
        <v>21</v>
      </c>
      <c r="O83" s="67">
        <v>2</v>
      </c>
    </row>
    <row r="84" spans="2:15" s="67" customFormat="1" ht="19.5" customHeight="1" x14ac:dyDescent="0.15">
      <c r="B84" s="67">
        <v>9</v>
      </c>
      <c r="C84" s="67" t="s">
        <v>25</v>
      </c>
      <c r="D84" s="67">
        <v>2</v>
      </c>
      <c r="E84" s="67">
        <v>0</v>
      </c>
      <c r="F84" s="67">
        <v>0</v>
      </c>
      <c r="G84" s="67">
        <v>1</v>
      </c>
      <c r="H84" s="67">
        <v>0</v>
      </c>
      <c r="I84" s="67">
        <v>0</v>
      </c>
      <c r="J84" s="67">
        <v>0</v>
      </c>
      <c r="K84" s="67">
        <v>1</v>
      </c>
      <c r="L84" s="67">
        <v>0</v>
      </c>
      <c r="M84" s="67">
        <v>0</v>
      </c>
      <c r="O84" s="67">
        <v>0</v>
      </c>
    </row>
    <row r="85" spans="2:15" ht="19.5" customHeight="1" x14ac:dyDescent="0.15">
      <c r="B85" s="67">
        <v>10</v>
      </c>
      <c r="C85" s="138" t="s">
        <v>217</v>
      </c>
      <c r="D85" s="138">
        <v>35</v>
      </c>
      <c r="E85" s="138">
        <v>0</v>
      </c>
      <c r="F85" s="138">
        <v>1</v>
      </c>
      <c r="G85" s="138">
        <v>2</v>
      </c>
      <c r="H85" s="138">
        <v>2</v>
      </c>
      <c r="I85" s="138">
        <v>3</v>
      </c>
      <c r="J85" s="138">
        <v>1</v>
      </c>
      <c r="K85" s="138">
        <v>7</v>
      </c>
      <c r="L85" s="138">
        <v>7</v>
      </c>
      <c r="M85" s="138">
        <v>11</v>
      </c>
      <c r="O85" s="138">
        <v>1</v>
      </c>
    </row>
  </sheetData>
  <mergeCells count="10">
    <mergeCell ref="C17:C18"/>
    <mergeCell ref="C19:C20"/>
    <mergeCell ref="C21:C22"/>
    <mergeCell ref="C23:C24"/>
    <mergeCell ref="C5:C6"/>
    <mergeCell ref="C7:C8"/>
    <mergeCell ref="C9:C10"/>
    <mergeCell ref="C11:C12"/>
    <mergeCell ref="C13:C14"/>
    <mergeCell ref="C15:C16"/>
  </mergeCells>
  <phoneticPr fontId="8"/>
  <conditionalFormatting sqref="D7:O18">
    <cfRule type="cellIs" dxfId="7" priority="1" operator="equal">
      <formula>D$70</formula>
    </cfRule>
    <cfRule type="cellIs" dxfId="6" priority="2" operator="equal">
      <formula>D$71</formula>
    </cfRule>
    <cfRule type="cellIs" dxfId="5" priority="3" operator="equal">
      <formula>D$73</formula>
    </cfRule>
    <cfRule type="cellIs" dxfId="4" priority="4" operator="equal">
      <formula>D$72</formula>
    </cfRule>
  </conditionalFormatting>
  <pageMargins left="0.7" right="0.7" top="0.75" bottom="0.75" header="0.3" footer="0.3"/>
  <ignoredErrors>
    <ignoredError sqref="D8:M24" formula="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Q3:U21"/>
  <sheetViews>
    <sheetView zoomScaleNormal="100" zoomScaleSheetLayoutView="100" workbookViewId="0">
      <selection activeCell="R17" sqref="R17"/>
    </sheetView>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1" ht="16.899999999999999" customHeight="1" x14ac:dyDescent="0.15">
      <c r="Q3" s="2" t="s">
        <v>185</v>
      </c>
    </row>
    <row r="4" spans="17:21" ht="16.899999999999999" customHeight="1" x14ac:dyDescent="0.15">
      <c r="Q4" s="3" t="s">
        <v>155</v>
      </c>
      <c r="R4" s="15" t="s">
        <v>200</v>
      </c>
      <c r="S4" s="5">
        <v>598</v>
      </c>
      <c r="T4" s="20">
        <f>S4/S$19*100</f>
        <v>43.649635036496349</v>
      </c>
      <c r="U4" s="23"/>
    </row>
    <row r="5" spans="17:21" ht="16.899999999999999" customHeight="1" x14ac:dyDescent="0.15">
      <c r="Q5" s="3" t="s">
        <v>153</v>
      </c>
      <c r="R5" s="136" t="s">
        <v>204</v>
      </c>
      <c r="S5" s="5">
        <v>535</v>
      </c>
      <c r="T5" s="20">
        <f t="shared" ref="T5:T19" si="0">S5/S$19*100</f>
        <v>39.051094890510953</v>
      </c>
      <c r="U5" s="23"/>
    </row>
    <row r="6" spans="17:21" ht="16.899999999999999" customHeight="1" x14ac:dyDescent="0.15">
      <c r="Q6" s="3" t="s">
        <v>161</v>
      </c>
      <c r="R6" s="136" t="s">
        <v>205</v>
      </c>
      <c r="S6" s="5">
        <v>525</v>
      </c>
      <c r="T6" s="20">
        <f t="shared" si="0"/>
        <v>38.321167883211679</v>
      </c>
      <c r="U6" s="23"/>
    </row>
    <row r="7" spans="17:21" ht="16.899999999999999" customHeight="1" x14ac:dyDescent="0.15">
      <c r="Q7" s="3" t="s">
        <v>188</v>
      </c>
      <c r="R7" s="136" t="s">
        <v>203</v>
      </c>
      <c r="S7" s="5">
        <v>514</v>
      </c>
      <c r="T7" s="20">
        <f t="shared" si="0"/>
        <v>37.518248175182485</v>
      </c>
      <c r="U7" s="23"/>
    </row>
    <row r="8" spans="17:21" ht="16.899999999999999" customHeight="1" x14ac:dyDescent="0.15">
      <c r="Q8" s="3" t="s">
        <v>160</v>
      </c>
      <c r="R8" s="136" t="s">
        <v>206</v>
      </c>
      <c r="S8" s="5">
        <v>419</v>
      </c>
      <c r="T8" s="20">
        <f t="shared" si="0"/>
        <v>30.583941605839414</v>
      </c>
      <c r="U8" s="23"/>
    </row>
    <row r="9" spans="17:21" ht="16.899999999999999" customHeight="1" x14ac:dyDescent="0.15">
      <c r="Q9" s="3" t="s">
        <v>152</v>
      </c>
      <c r="R9" s="136" t="s">
        <v>207</v>
      </c>
      <c r="S9" s="5">
        <v>395</v>
      </c>
      <c r="T9" s="20">
        <f t="shared" si="0"/>
        <v>28.832116788321166</v>
      </c>
      <c r="U9" s="23"/>
    </row>
    <row r="10" spans="17:21" ht="16.899999999999999" customHeight="1" x14ac:dyDescent="0.15">
      <c r="Q10" s="3" t="s">
        <v>156</v>
      </c>
      <c r="R10" s="136" t="s">
        <v>212</v>
      </c>
      <c r="S10" s="5">
        <v>372</v>
      </c>
      <c r="T10" s="20">
        <f t="shared" si="0"/>
        <v>27.153284671532845</v>
      </c>
      <c r="U10" s="23"/>
    </row>
    <row r="11" spans="17:21" ht="16.899999999999999" customHeight="1" x14ac:dyDescent="0.15">
      <c r="Q11" s="3" t="s">
        <v>187</v>
      </c>
      <c r="R11" s="136" t="s">
        <v>208</v>
      </c>
      <c r="S11" s="5">
        <v>354</v>
      </c>
      <c r="T11" s="20">
        <f t="shared" si="0"/>
        <v>25.839416058394161</v>
      </c>
      <c r="U11" s="1"/>
    </row>
    <row r="12" spans="17:21" ht="16.899999999999999" customHeight="1" x14ac:dyDescent="0.15">
      <c r="Q12" s="3" t="s">
        <v>163</v>
      </c>
      <c r="R12" s="15" t="s">
        <v>71</v>
      </c>
      <c r="S12" s="5">
        <v>292</v>
      </c>
      <c r="T12" s="20">
        <f t="shared" si="0"/>
        <v>21.313868613138688</v>
      </c>
      <c r="U12" s="23"/>
    </row>
    <row r="13" spans="17:21" ht="16.899999999999999" customHeight="1" x14ac:dyDescent="0.15">
      <c r="Q13" s="3" t="s">
        <v>162</v>
      </c>
      <c r="R13" s="22" t="s">
        <v>209</v>
      </c>
      <c r="S13" s="5">
        <v>188</v>
      </c>
      <c r="T13" s="20">
        <f t="shared" si="0"/>
        <v>13.722627737226279</v>
      </c>
      <c r="U13" s="23"/>
    </row>
    <row r="14" spans="17:21" ht="16.899999999999999" customHeight="1" x14ac:dyDescent="0.15">
      <c r="Q14" s="3" t="s">
        <v>154</v>
      </c>
      <c r="R14" s="22" t="s">
        <v>210</v>
      </c>
      <c r="S14" s="5">
        <v>163</v>
      </c>
      <c r="T14" s="20">
        <f t="shared" si="0"/>
        <v>11.897810218978103</v>
      </c>
      <c r="U14" s="23"/>
    </row>
    <row r="15" spans="17:21" ht="16.899999999999999" customHeight="1" x14ac:dyDescent="0.15">
      <c r="Q15" s="3" t="s">
        <v>186</v>
      </c>
      <c r="R15" s="22" t="s">
        <v>211</v>
      </c>
      <c r="S15" s="5">
        <v>123</v>
      </c>
      <c r="T15" s="20">
        <f t="shared" si="0"/>
        <v>8.9781021897810209</v>
      </c>
      <c r="U15" s="23"/>
    </row>
    <row r="16" spans="17:21" ht="16.899999999999999" customHeight="1" x14ac:dyDescent="0.15">
      <c r="Q16" s="3" t="s">
        <v>189</v>
      </c>
      <c r="R16" s="4" t="s">
        <v>25</v>
      </c>
      <c r="S16" s="5">
        <v>20</v>
      </c>
      <c r="T16" s="20">
        <f t="shared" si="0"/>
        <v>1.4598540145985401</v>
      </c>
      <c r="U16" s="23"/>
    </row>
    <row r="17" spans="17:21" ht="16.899999999999999" customHeight="1" x14ac:dyDescent="0.15">
      <c r="Q17" s="3" t="s">
        <v>70</v>
      </c>
      <c r="R17" s="4" t="s">
        <v>21</v>
      </c>
      <c r="S17" s="5">
        <v>63</v>
      </c>
      <c r="T17" s="20">
        <f t="shared" si="0"/>
        <v>4.5985401459854014</v>
      </c>
      <c r="U17" s="23"/>
    </row>
    <row r="18" spans="17:21" ht="16.899999999999999" customHeight="1" x14ac:dyDescent="0.15">
      <c r="Q18" s="7"/>
      <c r="R18" s="8" t="s">
        <v>4</v>
      </c>
      <c r="S18" s="5"/>
      <c r="T18" s="20">
        <f t="shared" si="0"/>
        <v>0</v>
      </c>
      <c r="U18" s="23"/>
    </row>
    <row r="19" spans="17:21" ht="16.899999999999999" customHeight="1" x14ac:dyDescent="0.15">
      <c r="Q19" s="7"/>
      <c r="R19" s="8" t="s">
        <v>41</v>
      </c>
      <c r="S19" s="5">
        <v>1370</v>
      </c>
      <c r="T19" s="20">
        <f t="shared" si="0"/>
        <v>100</v>
      </c>
      <c r="U19" s="23"/>
    </row>
    <row r="21" spans="17:21" ht="16.899999999999999" customHeight="1" x14ac:dyDescent="0.15">
      <c r="Q21" s="1"/>
    </row>
  </sheetData>
  <sortState xmlns:xlrd2="http://schemas.microsoft.com/office/spreadsheetml/2017/richdata2" ref="Q22:S33">
    <sortCondition descending="1" ref="S22:S33"/>
  </sortState>
  <phoneticPr fontId="8"/>
  <pageMargins left="0.7" right="0.7" top="0.75" bottom="0.75" header="0.3" footer="0.3"/>
  <pageSetup paperSize="9" orientation="portrait" r:id="rId1"/>
  <colBreaks count="1" manualBreakCount="1">
    <brk id="15" min="1" max="5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Q3:T19"/>
  <sheetViews>
    <sheetView zoomScaleNormal="100" zoomScaleSheetLayoutView="100" workbookViewId="0">
      <selection activeCell="R15" sqref="R15"/>
    </sheetView>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0" ht="16.899999999999999" customHeight="1" x14ac:dyDescent="0.15">
      <c r="Q3" s="2" t="s">
        <v>151</v>
      </c>
    </row>
    <row r="4" spans="17:20" ht="16.899999999999999" customHeight="1" x14ac:dyDescent="0.15">
      <c r="Q4" s="3" t="s">
        <v>153</v>
      </c>
      <c r="R4" s="31" t="s">
        <v>113</v>
      </c>
      <c r="S4" s="5">
        <v>572</v>
      </c>
      <c r="T4" s="20">
        <f>S4/S$11*100</f>
        <v>72.49683143219265</v>
      </c>
    </row>
    <row r="5" spans="17:20" ht="16.899999999999999" customHeight="1" x14ac:dyDescent="0.15">
      <c r="Q5" s="3" t="s">
        <v>152</v>
      </c>
      <c r="R5" s="31" t="s">
        <v>112</v>
      </c>
      <c r="S5" s="5">
        <v>407</v>
      </c>
      <c r="T5" s="20">
        <f t="shared" ref="T5:T11" si="0">S5/S$11*100</f>
        <v>51.584283903675541</v>
      </c>
    </row>
    <row r="6" spans="17:20" ht="16.899999999999999" customHeight="1" x14ac:dyDescent="0.15">
      <c r="Q6" s="3" t="s">
        <v>154</v>
      </c>
      <c r="R6" s="31" t="s">
        <v>114</v>
      </c>
      <c r="S6" s="5">
        <v>46</v>
      </c>
      <c r="T6" s="20">
        <f t="shared" si="0"/>
        <v>5.8301647655259821</v>
      </c>
    </row>
    <row r="7" spans="17:20" ht="16.899999999999999" customHeight="1" x14ac:dyDescent="0.15">
      <c r="Q7" s="3" t="s">
        <v>155</v>
      </c>
      <c r="R7" s="31" t="s">
        <v>120</v>
      </c>
      <c r="S7" s="5">
        <v>12</v>
      </c>
      <c r="T7" s="20">
        <f t="shared" si="0"/>
        <v>1.520912547528517</v>
      </c>
    </row>
    <row r="8" spans="17:20" ht="16.899999999999999" customHeight="1" x14ac:dyDescent="0.15">
      <c r="Q8" s="3" t="s">
        <v>156</v>
      </c>
      <c r="R8" s="31" t="s">
        <v>25</v>
      </c>
      <c r="S8" s="5">
        <v>23</v>
      </c>
      <c r="T8" s="20">
        <f t="shared" si="0"/>
        <v>2.915082382762991</v>
      </c>
    </row>
    <row r="9" spans="17:20" ht="16.899999999999999" customHeight="1" x14ac:dyDescent="0.15">
      <c r="Q9" s="3" t="s">
        <v>17</v>
      </c>
      <c r="R9" s="31" t="s">
        <v>21</v>
      </c>
      <c r="S9" s="5">
        <v>3</v>
      </c>
      <c r="T9" s="20">
        <f t="shared" si="0"/>
        <v>0.38022813688212925</v>
      </c>
    </row>
    <row r="10" spans="17:20" ht="16.899999999999999" customHeight="1" x14ac:dyDescent="0.15">
      <c r="Q10" s="7"/>
      <c r="R10" s="32" t="s">
        <v>4</v>
      </c>
      <c r="S10" s="5"/>
      <c r="T10" s="20"/>
    </row>
    <row r="11" spans="17:20" ht="16.899999999999999" customHeight="1" x14ac:dyDescent="0.15">
      <c r="Q11" s="7"/>
      <c r="R11" s="32" t="s">
        <v>41</v>
      </c>
      <c r="S11" s="5">
        <v>789</v>
      </c>
      <c r="T11" s="20">
        <f t="shared" si="0"/>
        <v>100</v>
      </c>
    </row>
    <row r="14" spans="17:20" ht="16.899999999999999" customHeight="1" x14ac:dyDescent="0.15">
      <c r="Q14" s="30"/>
    </row>
    <row r="15" spans="17:20" ht="16.899999999999999" customHeight="1" x14ac:dyDescent="0.15">
      <c r="Q15" s="30"/>
    </row>
    <row r="16" spans="17:20" ht="16.899999999999999" customHeight="1" x14ac:dyDescent="0.15">
      <c r="Q16" s="30"/>
    </row>
    <row r="17" spans="17:17" ht="16.899999999999999" customHeight="1" x14ac:dyDescent="0.15">
      <c r="Q17" s="30"/>
    </row>
    <row r="18" spans="17:17" ht="16.899999999999999" customHeight="1" x14ac:dyDescent="0.15">
      <c r="Q18" s="30"/>
    </row>
    <row r="19" spans="17:17" ht="16.899999999999999" customHeight="1" x14ac:dyDescent="0.15">
      <c r="Q19" s="30"/>
    </row>
  </sheetData>
  <sortState xmlns:xlrd2="http://schemas.microsoft.com/office/spreadsheetml/2017/richdata2" ref="Q15:S18">
    <sortCondition descending="1" ref="S15:S18"/>
  </sortState>
  <phoneticPr fontId="8"/>
  <pageMargins left="0.7" right="0.7" top="0.75" bottom="0.75" header="0.3" footer="0.3"/>
  <pageSetup paperSize="9" scale="72" orientation="portrait" r:id="rId1"/>
  <colBreaks count="1" manualBreakCount="1">
    <brk id="15" min="1" max="53"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U90"/>
  <sheetViews>
    <sheetView zoomScaleNormal="100" workbookViewId="0">
      <selection activeCell="E22" sqref="E22"/>
    </sheetView>
  </sheetViews>
  <sheetFormatPr defaultColWidth="9" defaultRowHeight="19.5" customHeight="1" x14ac:dyDescent="0.15"/>
  <cols>
    <col min="1" max="2" width="9" style="106"/>
    <col min="3" max="3" width="34.75" style="106" customWidth="1"/>
    <col min="4" max="13" width="8.875" style="106" customWidth="1"/>
    <col min="14" max="14" width="9" style="106"/>
    <col min="15" max="15" width="8.875" style="106" customWidth="1"/>
    <col min="16" max="16384" width="9" style="106"/>
  </cols>
  <sheetData>
    <row r="1" spans="1:15" ht="19.5" customHeight="1" x14ac:dyDescent="0.15">
      <c r="C1" s="105" t="s">
        <v>185</v>
      </c>
    </row>
    <row r="4" spans="1:15" ht="35.1" customHeight="1" thickBot="1" x14ac:dyDescent="0.2">
      <c r="C4" s="107" t="s">
        <v>19</v>
      </c>
      <c r="D4" s="108" t="s">
        <v>20</v>
      </c>
      <c r="E4" s="126" t="s">
        <v>231</v>
      </c>
      <c r="F4" s="127" t="s">
        <v>9</v>
      </c>
      <c r="G4" s="127" t="s">
        <v>10</v>
      </c>
      <c r="H4" s="127" t="s">
        <v>11</v>
      </c>
      <c r="I4" s="127" t="s">
        <v>12</v>
      </c>
      <c r="J4" s="127" t="s">
        <v>13</v>
      </c>
      <c r="K4" s="127" t="s">
        <v>14</v>
      </c>
      <c r="L4" s="127" t="s">
        <v>15</v>
      </c>
      <c r="M4" s="127" t="s">
        <v>130</v>
      </c>
      <c r="O4" s="109" t="s">
        <v>21</v>
      </c>
    </row>
    <row r="5" spans="1:15" ht="20.100000000000001" customHeight="1" x14ac:dyDescent="0.15">
      <c r="A5" s="106">
        <v>1</v>
      </c>
      <c r="C5" s="187" t="s">
        <v>128</v>
      </c>
      <c r="D5" s="110">
        <f>VLOOKUP($A5,$B$76:$Q$93,D$74,FALSE)</f>
        <v>1370</v>
      </c>
      <c r="E5" s="111">
        <f t="shared" ref="E5:M5" si="0">VLOOKUP($A5,$B$76:$Q$93,E$74,FALSE)</f>
        <v>30</v>
      </c>
      <c r="F5" s="112">
        <f t="shared" si="0"/>
        <v>90</v>
      </c>
      <c r="G5" s="112">
        <f t="shared" si="0"/>
        <v>165</v>
      </c>
      <c r="H5" s="112">
        <f t="shared" si="0"/>
        <v>212</v>
      </c>
      <c r="I5" s="112">
        <f t="shared" si="0"/>
        <v>270</v>
      </c>
      <c r="J5" s="112">
        <f t="shared" si="0"/>
        <v>125</v>
      </c>
      <c r="K5" s="112">
        <f t="shared" si="0"/>
        <v>103</v>
      </c>
      <c r="L5" s="112">
        <f t="shared" si="0"/>
        <v>172</v>
      </c>
      <c r="M5" s="112">
        <f t="shared" si="0"/>
        <v>193</v>
      </c>
      <c r="O5" s="112">
        <f>VLOOKUP($A5,$B$76:$Q$93,O$74,FALSE)</f>
        <v>10</v>
      </c>
    </row>
    <row r="6" spans="1:15" ht="20.100000000000001" customHeight="1" thickBot="1" x14ac:dyDescent="0.2">
      <c r="C6" s="188"/>
      <c r="D6" s="122">
        <v>100</v>
      </c>
      <c r="E6" s="123">
        <v>100</v>
      </c>
      <c r="F6" s="124">
        <v>100</v>
      </c>
      <c r="G6" s="124">
        <v>100</v>
      </c>
      <c r="H6" s="124">
        <v>100</v>
      </c>
      <c r="I6" s="124">
        <v>100</v>
      </c>
      <c r="J6" s="124">
        <v>100</v>
      </c>
      <c r="K6" s="124">
        <v>100</v>
      </c>
      <c r="L6" s="124">
        <v>100</v>
      </c>
      <c r="M6" s="124">
        <v>100</v>
      </c>
      <c r="N6" s="125"/>
      <c r="O6" s="124">
        <v>100</v>
      </c>
    </row>
    <row r="7" spans="1:15" ht="20.100000000000001" customHeight="1" x14ac:dyDescent="0.15">
      <c r="A7" s="106">
        <v>2</v>
      </c>
      <c r="C7" s="195" t="str">
        <f>VLOOKUP($A7,$B$76:$Q$105,C$74,FALSE)</f>
        <v>ＡＩ（人工知能）などを活用し，知りたい情報が検索しやすいなど，市ホームページが使いやすくなる</v>
      </c>
      <c r="D7" s="113">
        <f>VLOOKUP($A7,$B$76:$Q$105,D$74,FALSE)</f>
        <v>395</v>
      </c>
      <c r="E7" s="114">
        <f t="shared" ref="E7:O21" si="1">VLOOKUP($A7,$B$76:$Q$105,E$74,FALSE)</f>
        <v>7</v>
      </c>
      <c r="F7" s="115">
        <f t="shared" si="1"/>
        <v>34</v>
      </c>
      <c r="G7" s="115">
        <f t="shared" si="1"/>
        <v>52</v>
      </c>
      <c r="H7" s="115">
        <f t="shared" si="1"/>
        <v>61</v>
      </c>
      <c r="I7" s="115">
        <f t="shared" si="1"/>
        <v>86</v>
      </c>
      <c r="J7" s="115">
        <f t="shared" si="1"/>
        <v>34</v>
      </c>
      <c r="K7" s="115">
        <f t="shared" si="1"/>
        <v>33</v>
      </c>
      <c r="L7" s="115">
        <f t="shared" si="1"/>
        <v>40</v>
      </c>
      <c r="M7" s="115">
        <f t="shared" si="1"/>
        <v>46</v>
      </c>
      <c r="O7" s="115">
        <f t="shared" si="1"/>
        <v>2</v>
      </c>
    </row>
    <row r="8" spans="1:15" ht="20.100000000000001" customHeight="1" x14ac:dyDescent="0.15">
      <c r="C8" s="196"/>
      <c r="D8" s="116">
        <f>D7/D$5*100</f>
        <v>28.832116788321166</v>
      </c>
      <c r="E8" s="117">
        <f t="shared" ref="E8:O8" si="2">E7/E$5*100</f>
        <v>23.333333333333332</v>
      </c>
      <c r="F8" s="118">
        <f t="shared" si="2"/>
        <v>37.777777777777779</v>
      </c>
      <c r="G8" s="118">
        <f t="shared" si="2"/>
        <v>31.515151515151512</v>
      </c>
      <c r="H8" s="118">
        <f t="shared" si="2"/>
        <v>28.773584905660378</v>
      </c>
      <c r="I8" s="118">
        <f t="shared" si="2"/>
        <v>31.851851851851855</v>
      </c>
      <c r="J8" s="118">
        <f t="shared" si="2"/>
        <v>27.200000000000003</v>
      </c>
      <c r="K8" s="118">
        <f t="shared" si="2"/>
        <v>32.038834951456316</v>
      </c>
      <c r="L8" s="118">
        <f t="shared" si="2"/>
        <v>23.255813953488371</v>
      </c>
      <c r="M8" s="118">
        <f t="shared" si="2"/>
        <v>23.834196891191709</v>
      </c>
      <c r="O8" s="118">
        <f t="shared" si="2"/>
        <v>20</v>
      </c>
    </row>
    <row r="9" spans="1:15" ht="21" customHeight="1" x14ac:dyDescent="0.15">
      <c r="A9" s="106">
        <v>3</v>
      </c>
      <c r="C9" s="192" t="str">
        <f t="shared" ref="C9:D9" si="3">VLOOKUP($A9,$B$76:$Q$105,C$74,FALSE)</f>
        <v>行政情報や緊急情報が必要な時にスマートフォン等に配信される</v>
      </c>
      <c r="D9" s="119">
        <f t="shared" si="3"/>
        <v>535</v>
      </c>
      <c r="E9" s="120">
        <f t="shared" si="1"/>
        <v>9</v>
      </c>
      <c r="F9" s="121">
        <f t="shared" si="1"/>
        <v>26</v>
      </c>
      <c r="G9" s="121">
        <f t="shared" si="1"/>
        <v>69</v>
      </c>
      <c r="H9" s="121">
        <f t="shared" si="1"/>
        <v>83</v>
      </c>
      <c r="I9" s="121">
        <f t="shared" si="1"/>
        <v>115</v>
      </c>
      <c r="J9" s="121">
        <f t="shared" si="1"/>
        <v>50</v>
      </c>
      <c r="K9" s="121">
        <f t="shared" si="1"/>
        <v>46</v>
      </c>
      <c r="L9" s="121">
        <f t="shared" si="1"/>
        <v>64</v>
      </c>
      <c r="M9" s="121">
        <f t="shared" si="1"/>
        <v>71</v>
      </c>
      <c r="O9" s="121">
        <f t="shared" si="1"/>
        <v>2</v>
      </c>
    </row>
    <row r="10" spans="1:15" ht="21" customHeight="1" x14ac:dyDescent="0.15">
      <c r="C10" s="191"/>
      <c r="D10" s="116">
        <f t="shared" ref="D10:M10" si="4">D9/D$5*100</f>
        <v>39.051094890510953</v>
      </c>
      <c r="E10" s="117">
        <f t="shared" si="4"/>
        <v>30</v>
      </c>
      <c r="F10" s="118">
        <f t="shared" si="4"/>
        <v>28.888888888888886</v>
      </c>
      <c r="G10" s="118">
        <f t="shared" si="4"/>
        <v>41.818181818181813</v>
      </c>
      <c r="H10" s="118">
        <f t="shared" si="4"/>
        <v>39.150943396226417</v>
      </c>
      <c r="I10" s="118">
        <f t="shared" si="4"/>
        <v>42.592592592592595</v>
      </c>
      <c r="J10" s="118">
        <f t="shared" si="4"/>
        <v>40</v>
      </c>
      <c r="K10" s="118">
        <f t="shared" si="4"/>
        <v>44.660194174757287</v>
      </c>
      <c r="L10" s="118">
        <f t="shared" si="4"/>
        <v>37.209302325581397</v>
      </c>
      <c r="M10" s="118">
        <f t="shared" si="4"/>
        <v>36.787564766839374</v>
      </c>
      <c r="O10" s="118">
        <f t="shared" ref="O10" si="5">O9/O$5*100</f>
        <v>20</v>
      </c>
    </row>
    <row r="11" spans="1:15" ht="20.100000000000001" customHeight="1" x14ac:dyDescent="0.15">
      <c r="A11" s="106">
        <v>4</v>
      </c>
      <c r="C11" s="197" t="str">
        <f t="shared" ref="C11:D11" si="6">VLOOKUP($A11,$B$76:$Q$105,C$74,FALSE)</f>
        <v>公共データ（個人情報を除く）を誰もが使える　　データとしてホームページで公開する</v>
      </c>
      <c r="D11" s="119">
        <f t="shared" si="6"/>
        <v>163</v>
      </c>
      <c r="E11" s="120">
        <f t="shared" si="1"/>
        <v>6</v>
      </c>
      <c r="F11" s="121">
        <f t="shared" si="1"/>
        <v>9</v>
      </c>
      <c r="G11" s="121">
        <f t="shared" si="1"/>
        <v>22</v>
      </c>
      <c r="H11" s="121">
        <f t="shared" si="1"/>
        <v>26</v>
      </c>
      <c r="I11" s="121">
        <f t="shared" si="1"/>
        <v>37</v>
      </c>
      <c r="J11" s="121">
        <f t="shared" si="1"/>
        <v>18</v>
      </c>
      <c r="K11" s="121">
        <f t="shared" si="1"/>
        <v>15</v>
      </c>
      <c r="L11" s="121">
        <f t="shared" si="1"/>
        <v>17</v>
      </c>
      <c r="M11" s="121">
        <f t="shared" si="1"/>
        <v>13</v>
      </c>
      <c r="O11" s="121">
        <f t="shared" si="1"/>
        <v>0</v>
      </c>
    </row>
    <row r="12" spans="1:15" ht="20.100000000000001" customHeight="1" x14ac:dyDescent="0.15">
      <c r="C12" s="198"/>
      <c r="D12" s="116">
        <f t="shared" ref="D12:M12" si="7">D11/D$5*100</f>
        <v>11.897810218978103</v>
      </c>
      <c r="E12" s="117">
        <f t="shared" si="7"/>
        <v>20</v>
      </c>
      <c r="F12" s="118">
        <f t="shared" si="7"/>
        <v>10</v>
      </c>
      <c r="G12" s="118">
        <f t="shared" si="7"/>
        <v>13.333333333333334</v>
      </c>
      <c r="H12" s="118">
        <f t="shared" si="7"/>
        <v>12.264150943396226</v>
      </c>
      <c r="I12" s="118">
        <f t="shared" si="7"/>
        <v>13.703703703703704</v>
      </c>
      <c r="J12" s="118">
        <f t="shared" si="7"/>
        <v>14.399999999999999</v>
      </c>
      <c r="K12" s="118">
        <f t="shared" si="7"/>
        <v>14.563106796116504</v>
      </c>
      <c r="L12" s="118">
        <f t="shared" si="7"/>
        <v>9.8837209302325579</v>
      </c>
      <c r="M12" s="118">
        <f t="shared" si="7"/>
        <v>6.7357512953367875</v>
      </c>
      <c r="O12" s="118">
        <f t="shared" ref="O12" si="8">O11/O$5*100</f>
        <v>0</v>
      </c>
    </row>
    <row r="13" spans="1:15" ht="20.100000000000001" customHeight="1" x14ac:dyDescent="0.15">
      <c r="A13" s="106">
        <v>5</v>
      </c>
      <c r="C13" s="192" t="str">
        <f t="shared" ref="C13:D13" si="9">VLOOKUP($A13,$B$76:$Q$105,C$74,FALSE)</f>
        <v>インターネットで市役所への申請や届出ができる</v>
      </c>
      <c r="D13" s="119">
        <f t="shared" si="9"/>
        <v>598</v>
      </c>
      <c r="E13" s="120">
        <f t="shared" si="1"/>
        <v>9</v>
      </c>
      <c r="F13" s="121">
        <f t="shared" si="1"/>
        <v>43</v>
      </c>
      <c r="G13" s="121">
        <f t="shared" si="1"/>
        <v>87</v>
      </c>
      <c r="H13" s="121">
        <f t="shared" si="1"/>
        <v>135</v>
      </c>
      <c r="I13" s="121">
        <f t="shared" si="1"/>
        <v>143</v>
      </c>
      <c r="J13" s="121">
        <f t="shared" si="1"/>
        <v>59</v>
      </c>
      <c r="K13" s="121">
        <f t="shared" si="1"/>
        <v>39</v>
      </c>
      <c r="L13" s="121">
        <f t="shared" si="1"/>
        <v>46</v>
      </c>
      <c r="M13" s="121">
        <f t="shared" si="1"/>
        <v>35</v>
      </c>
      <c r="O13" s="121">
        <f t="shared" si="1"/>
        <v>2</v>
      </c>
    </row>
    <row r="14" spans="1:15" ht="20.100000000000001" customHeight="1" x14ac:dyDescent="0.15">
      <c r="C14" s="191"/>
      <c r="D14" s="116">
        <f t="shared" ref="D14:M14" si="10">D13/D$5*100</f>
        <v>43.649635036496349</v>
      </c>
      <c r="E14" s="117">
        <f t="shared" si="10"/>
        <v>30</v>
      </c>
      <c r="F14" s="118">
        <f t="shared" si="10"/>
        <v>47.777777777777779</v>
      </c>
      <c r="G14" s="118">
        <f t="shared" si="10"/>
        <v>52.72727272727272</v>
      </c>
      <c r="H14" s="118">
        <f t="shared" si="10"/>
        <v>63.679245283018872</v>
      </c>
      <c r="I14" s="118">
        <f t="shared" si="10"/>
        <v>52.962962962962969</v>
      </c>
      <c r="J14" s="118">
        <f t="shared" si="10"/>
        <v>47.199999999999996</v>
      </c>
      <c r="K14" s="118">
        <f t="shared" si="10"/>
        <v>37.864077669902912</v>
      </c>
      <c r="L14" s="118">
        <f t="shared" si="10"/>
        <v>26.744186046511626</v>
      </c>
      <c r="M14" s="118">
        <f t="shared" si="10"/>
        <v>18.134715025906736</v>
      </c>
      <c r="O14" s="118">
        <f t="shared" ref="O14" si="11">O13/O$5*100</f>
        <v>20</v>
      </c>
    </row>
    <row r="15" spans="1:15" ht="20.100000000000001" customHeight="1" x14ac:dyDescent="0.15">
      <c r="A15" s="106">
        <v>6</v>
      </c>
      <c r="C15" s="192" t="str">
        <f t="shared" ref="C15:D15" si="12">VLOOKUP($A15,$B$76:$Q$105,C$74,FALSE)</f>
        <v>税金や公共施設の利用料，証明書の手数料がキャッシュレスで支払える</v>
      </c>
      <c r="D15" s="119">
        <f t="shared" si="12"/>
        <v>372</v>
      </c>
      <c r="E15" s="120">
        <f t="shared" si="1"/>
        <v>8</v>
      </c>
      <c r="F15" s="121">
        <f t="shared" si="1"/>
        <v>34</v>
      </c>
      <c r="G15" s="121">
        <f t="shared" si="1"/>
        <v>68</v>
      </c>
      <c r="H15" s="121">
        <f t="shared" si="1"/>
        <v>90</v>
      </c>
      <c r="I15" s="121">
        <f t="shared" si="1"/>
        <v>86</v>
      </c>
      <c r="J15" s="121">
        <f t="shared" si="1"/>
        <v>27</v>
      </c>
      <c r="K15" s="121">
        <f t="shared" si="1"/>
        <v>18</v>
      </c>
      <c r="L15" s="121">
        <f t="shared" si="1"/>
        <v>22</v>
      </c>
      <c r="M15" s="121">
        <f t="shared" si="1"/>
        <v>17</v>
      </c>
      <c r="O15" s="121">
        <f t="shared" si="1"/>
        <v>2</v>
      </c>
    </row>
    <row r="16" spans="1:15" ht="20.100000000000001" customHeight="1" x14ac:dyDescent="0.15">
      <c r="C16" s="191"/>
      <c r="D16" s="116">
        <f t="shared" ref="D16:M16" si="13">D15/D$5*100</f>
        <v>27.153284671532845</v>
      </c>
      <c r="E16" s="117">
        <f t="shared" si="13"/>
        <v>26.666666666666668</v>
      </c>
      <c r="F16" s="118">
        <f t="shared" si="13"/>
        <v>37.777777777777779</v>
      </c>
      <c r="G16" s="118">
        <f t="shared" si="13"/>
        <v>41.212121212121211</v>
      </c>
      <c r="H16" s="118">
        <f t="shared" si="13"/>
        <v>42.452830188679243</v>
      </c>
      <c r="I16" s="118">
        <f t="shared" si="13"/>
        <v>31.851851851851855</v>
      </c>
      <c r="J16" s="118">
        <f t="shared" si="13"/>
        <v>21.6</v>
      </c>
      <c r="K16" s="118">
        <f t="shared" si="13"/>
        <v>17.475728155339805</v>
      </c>
      <c r="L16" s="118">
        <f t="shared" si="13"/>
        <v>12.790697674418606</v>
      </c>
      <c r="M16" s="118">
        <f t="shared" si="13"/>
        <v>8.8082901554404138</v>
      </c>
      <c r="O16" s="118">
        <f t="shared" ref="O16" si="14">O15/O$5*100</f>
        <v>20</v>
      </c>
    </row>
    <row r="17" spans="1:15" ht="20.100000000000001" customHeight="1" x14ac:dyDescent="0.15">
      <c r="A17" s="106">
        <v>7</v>
      </c>
      <c r="C17" s="192" t="str">
        <f t="shared" ref="C17:D17" si="15">VLOOKUP($A17,$B$76:$Q$105,C$74,FALSE)</f>
        <v>インターネットで公共施設の利用状況の確認や予約等ができる</v>
      </c>
      <c r="D17" s="119">
        <f t="shared" si="15"/>
        <v>419</v>
      </c>
      <c r="E17" s="120">
        <f t="shared" si="1"/>
        <v>10</v>
      </c>
      <c r="F17" s="121">
        <f t="shared" si="1"/>
        <v>31</v>
      </c>
      <c r="G17" s="121">
        <f t="shared" si="1"/>
        <v>58</v>
      </c>
      <c r="H17" s="121">
        <f t="shared" si="1"/>
        <v>94</v>
      </c>
      <c r="I17" s="121">
        <f t="shared" si="1"/>
        <v>95</v>
      </c>
      <c r="J17" s="121">
        <f t="shared" si="1"/>
        <v>44</v>
      </c>
      <c r="K17" s="121">
        <f t="shared" si="1"/>
        <v>27</v>
      </c>
      <c r="L17" s="121">
        <f t="shared" si="1"/>
        <v>36</v>
      </c>
      <c r="M17" s="121">
        <f t="shared" si="1"/>
        <v>24</v>
      </c>
      <c r="O17" s="121">
        <f t="shared" si="1"/>
        <v>0</v>
      </c>
    </row>
    <row r="18" spans="1:15" ht="20.100000000000001" customHeight="1" x14ac:dyDescent="0.15">
      <c r="C18" s="191"/>
      <c r="D18" s="116">
        <f t="shared" ref="D18:M18" si="16">D17/D$5*100</f>
        <v>30.583941605839414</v>
      </c>
      <c r="E18" s="117">
        <f t="shared" si="16"/>
        <v>33.333333333333329</v>
      </c>
      <c r="F18" s="118">
        <f t="shared" si="16"/>
        <v>34.444444444444443</v>
      </c>
      <c r="G18" s="118">
        <f t="shared" si="16"/>
        <v>35.151515151515149</v>
      </c>
      <c r="H18" s="118">
        <f t="shared" si="16"/>
        <v>44.339622641509436</v>
      </c>
      <c r="I18" s="118">
        <f t="shared" si="16"/>
        <v>35.185185185185183</v>
      </c>
      <c r="J18" s="118">
        <f t="shared" si="16"/>
        <v>35.199999999999996</v>
      </c>
      <c r="K18" s="118">
        <f t="shared" si="16"/>
        <v>26.21359223300971</v>
      </c>
      <c r="L18" s="118">
        <f t="shared" si="16"/>
        <v>20.930232558139537</v>
      </c>
      <c r="M18" s="118">
        <f t="shared" si="16"/>
        <v>12.435233160621761</v>
      </c>
      <c r="O18" s="118">
        <f t="shared" ref="O18" si="17">O17/O$5*100</f>
        <v>0</v>
      </c>
    </row>
    <row r="19" spans="1:15" ht="20.100000000000001" customHeight="1" x14ac:dyDescent="0.15">
      <c r="A19" s="106">
        <v>8</v>
      </c>
      <c r="C19" s="192" t="str">
        <f t="shared" ref="C19:D19" si="18">VLOOKUP($A19,$B$76:$Q$105,C$74,FALSE)</f>
        <v>市役所のサービスで，わからないことをいつでも問い合わせできる</v>
      </c>
      <c r="D19" s="119">
        <f t="shared" si="18"/>
        <v>525</v>
      </c>
      <c r="E19" s="120">
        <f t="shared" si="1"/>
        <v>5</v>
      </c>
      <c r="F19" s="121">
        <f t="shared" si="1"/>
        <v>22</v>
      </c>
      <c r="G19" s="121">
        <f t="shared" si="1"/>
        <v>52</v>
      </c>
      <c r="H19" s="121">
        <f t="shared" si="1"/>
        <v>80</v>
      </c>
      <c r="I19" s="121">
        <f t="shared" si="1"/>
        <v>88</v>
      </c>
      <c r="J19" s="121">
        <f t="shared" si="1"/>
        <v>61</v>
      </c>
      <c r="K19" s="121">
        <f t="shared" si="1"/>
        <v>38</v>
      </c>
      <c r="L19" s="121">
        <f t="shared" si="1"/>
        <v>79</v>
      </c>
      <c r="M19" s="121">
        <f t="shared" si="1"/>
        <v>94</v>
      </c>
      <c r="O19" s="121">
        <f t="shared" si="1"/>
        <v>6</v>
      </c>
    </row>
    <row r="20" spans="1:15" ht="20.100000000000001" customHeight="1" x14ac:dyDescent="0.15">
      <c r="C20" s="191"/>
      <c r="D20" s="116">
        <f t="shared" ref="D20:M20" si="19">D19/D$5*100</f>
        <v>38.321167883211679</v>
      </c>
      <c r="E20" s="117">
        <f t="shared" si="19"/>
        <v>16.666666666666664</v>
      </c>
      <c r="F20" s="118">
        <f t="shared" si="19"/>
        <v>24.444444444444443</v>
      </c>
      <c r="G20" s="118">
        <f t="shared" si="19"/>
        <v>31.515151515151512</v>
      </c>
      <c r="H20" s="118">
        <f t="shared" si="19"/>
        <v>37.735849056603776</v>
      </c>
      <c r="I20" s="118">
        <f t="shared" si="19"/>
        <v>32.592592592592595</v>
      </c>
      <c r="J20" s="118">
        <f t="shared" si="19"/>
        <v>48.8</v>
      </c>
      <c r="K20" s="118">
        <f t="shared" si="19"/>
        <v>36.893203883495147</v>
      </c>
      <c r="L20" s="118">
        <f t="shared" si="19"/>
        <v>45.930232558139537</v>
      </c>
      <c r="M20" s="118">
        <f t="shared" si="19"/>
        <v>48.704663212435236</v>
      </c>
      <c r="O20" s="118">
        <f t="shared" ref="O20" si="20">O19/O$5*100</f>
        <v>60</v>
      </c>
    </row>
    <row r="21" spans="1:15" ht="21" customHeight="1" x14ac:dyDescent="0.15">
      <c r="A21" s="106">
        <v>9</v>
      </c>
      <c r="C21" s="192" t="str">
        <f t="shared" ref="C21:D21" si="21">VLOOKUP($A21,$B$76:$Q$105,C$74,FALSE)</f>
        <v>ＡＩなどデジタルツールで市役所業務を効率化し，住民サービスを向上させる</v>
      </c>
      <c r="D21" s="119">
        <f t="shared" si="21"/>
        <v>188</v>
      </c>
      <c r="E21" s="120">
        <f t="shared" si="1"/>
        <v>3</v>
      </c>
      <c r="F21" s="121">
        <f t="shared" si="1"/>
        <v>12</v>
      </c>
      <c r="G21" s="121">
        <f t="shared" si="1"/>
        <v>27</v>
      </c>
      <c r="H21" s="121">
        <f t="shared" si="1"/>
        <v>33</v>
      </c>
      <c r="I21" s="121">
        <f t="shared" si="1"/>
        <v>42</v>
      </c>
      <c r="J21" s="121">
        <f t="shared" si="1"/>
        <v>20</v>
      </c>
      <c r="K21" s="121">
        <f t="shared" si="1"/>
        <v>12</v>
      </c>
      <c r="L21" s="121">
        <f t="shared" si="1"/>
        <v>17</v>
      </c>
      <c r="M21" s="121">
        <f t="shared" si="1"/>
        <v>20</v>
      </c>
      <c r="O21" s="121">
        <f t="shared" si="1"/>
        <v>2</v>
      </c>
    </row>
    <row r="22" spans="1:15" ht="21" customHeight="1" x14ac:dyDescent="0.15">
      <c r="C22" s="191"/>
      <c r="D22" s="116">
        <f t="shared" ref="D22:M22" si="22">D21/D$5*100</f>
        <v>13.722627737226279</v>
      </c>
      <c r="E22" s="117">
        <f t="shared" si="22"/>
        <v>10</v>
      </c>
      <c r="F22" s="118">
        <f t="shared" si="22"/>
        <v>13.333333333333334</v>
      </c>
      <c r="G22" s="118">
        <f t="shared" si="22"/>
        <v>16.363636363636363</v>
      </c>
      <c r="H22" s="118">
        <f t="shared" si="22"/>
        <v>15.566037735849056</v>
      </c>
      <c r="I22" s="118">
        <f t="shared" si="22"/>
        <v>15.555555555555555</v>
      </c>
      <c r="J22" s="118">
        <f t="shared" si="22"/>
        <v>16</v>
      </c>
      <c r="K22" s="118">
        <f t="shared" si="22"/>
        <v>11.650485436893204</v>
      </c>
      <c r="L22" s="118">
        <f t="shared" si="22"/>
        <v>9.8837209302325579</v>
      </c>
      <c r="M22" s="118">
        <f t="shared" si="22"/>
        <v>10.362694300518134</v>
      </c>
      <c r="O22" s="118">
        <f t="shared" ref="O22" si="23">O21/O$5*100</f>
        <v>20</v>
      </c>
    </row>
    <row r="23" spans="1:15" ht="20.100000000000001" customHeight="1" x14ac:dyDescent="0.15">
      <c r="A23" s="106">
        <v>10</v>
      </c>
      <c r="C23" s="192" t="str">
        <f t="shared" ref="C23:O33" si="24">VLOOKUP($A23,$B$76:$Q$105,C$74,FALSE)</f>
        <v>公共施設にWi-Fiスポットを整備する</v>
      </c>
      <c r="D23" s="119">
        <f t="shared" si="24"/>
        <v>292</v>
      </c>
      <c r="E23" s="120">
        <f t="shared" si="24"/>
        <v>9</v>
      </c>
      <c r="F23" s="121">
        <f t="shared" si="24"/>
        <v>16</v>
      </c>
      <c r="G23" s="121">
        <f t="shared" si="24"/>
        <v>34</v>
      </c>
      <c r="H23" s="121">
        <f t="shared" si="24"/>
        <v>56</v>
      </c>
      <c r="I23" s="121">
        <f t="shared" si="24"/>
        <v>65</v>
      </c>
      <c r="J23" s="121">
        <f t="shared" si="24"/>
        <v>33</v>
      </c>
      <c r="K23" s="121">
        <f t="shared" si="24"/>
        <v>20</v>
      </c>
      <c r="L23" s="121">
        <f t="shared" si="24"/>
        <v>38</v>
      </c>
      <c r="M23" s="121">
        <f t="shared" si="24"/>
        <v>21</v>
      </c>
      <c r="O23" s="121">
        <f t="shared" si="24"/>
        <v>0</v>
      </c>
    </row>
    <row r="24" spans="1:15" ht="20.100000000000001" customHeight="1" x14ac:dyDescent="0.15">
      <c r="C24" s="191"/>
      <c r="D24" s="116">
        <f t="shared" ref="D24:M24" si="25">D23/D$5*100</f>
        <v>21.313868613138688</v>
      </c>
      <c r="E24" s="117">
        <f t="shared" si="25"/>
        <v>30</v>
      </c>
      <c r="F24" s="118">
        <f t="shared" si="25"/>
        <v>17.777777777777779</v>
      </c>
      <c r="G24" s="118">
        <f t="shared" si="25"/>
        <v>20.606060606060606</v>
      </c>
      <c r="H24" s="118">
        <f t="shared" si="25"/>
        <v>26.415094339622641</v>
      </c>
      <c r="I24" s="118">
        <f t="shared" si="25"/>
        <v>24.074074074074073</v>
      </c>
      <c r="J24" s="118">
        <f t="shared" si="25"/>
        <v>26.400000000000002</v>
      </c>
      <c r="K24" s="118">
        <f t="shared" si="25"/>
        <v>19.417475728155338</v>
      </c>
      <c r="L24" s="118">
        <f t="shared" si="25"/>
        <v>22.093023255813954</v>
      </c>
      <c r="M24" s="118">
        <f t="shared" si="25"/>
        <v>10.880829015544041</v>
      </c>
      <c r="O24" s="118">
        <f t="shared" ref="O24" si="26">O23/O$5*100</f>
        <v>0</v>
      </c>
    </row>
    <row r="25" spans="1:15" ht="20.100000000000001" customHeight="1" x14ac:dyDescent="0.15">
      <c r="A25" s="106">
        <v>11</v>
      </c>
      <c r="C25" s="197" t="str">
        <f t="shared" ref="C25:D25" si="27">VLOOKUP($A25,$B$76:$Q$105,C$74,FALSE)</f>
        <v>スマートフォン教室（操作方法，行政のオンラインサービスの使い方など）を実施する</v>
      </c>
      <c r="D25" s="119">
        <f t="shared" si="27"/>
        <v>123</v>
      </c>
      <c r="E25" s="120">
        <f t="shared" si="24"/>
        <v>0</v>
      </c>
      <c r="F25" s="121">
        <f t="shared" si="24"/>
        <v>3</v>
      </c>
      <c r="G25" s="121">
        <f t="shared" si="24"/>
        <v>6</v>
      </c>
      <c r="H25" s="121">
        <f t="shared" si="24"/>
        <v>10</v>
      </c>
      <c r="I25" s="121">
        <f t="shared" si="24"/>
        <v>17</v>
      </c>
      <c r="J25" s="121">
        <f t="shared" si="24"/>
        <v>8</v>
      </c>
      <c r="K25" s="121">
        <f t="shared" si="24"/>
        <v>14</v>
      </c>
      <c r="L25" s="121">
        <f t="shared" si="24"/>
        <v>30</v>
      </c>
      <c r="M25" s="121">
        <f t="shared" si="24"/>
        <v>34</v>
      </c>
      <c r="O25" s="121">
        <f t="shared" si="24"/>
        <v>1</v>
      </c>
    </row>
    <row r="26" spans="1:15" ht="20.100000000000001" customHeight="1" x14ac:dyDescent="0.15">
      <c r="C26" s="198"/>
      <c r="D26" s="116">
        <f t="shared" ref="D26:M26" si="28">D25/D$5*100</f>
        <v>8.9781021897810209</v>
      </c>
      <c r="E26" s="117">
        <f t="shared" si="28"/>
        <v>0</v>
      </c>
      <c r="F26" s="118">
        <f t="shared" si="28"/>
        <v>3.3333333333333335</v>
      </c>
      <c r="G26" s="118">
        <f t="shared" si="28"/>
        <v>3.6363636363636362</v>
      </c>
      <c r="H26" s="118">
        <f t="shared" si="28"/>
        <v>4.716981132075472</v>
      </c>
      <c r="I26" s="118">
        <f t="shared" si="28"/>
        <v>6.2962962962962958</v>
      </c>
      <c r="J26" s="118">
        <f t="shared" si="28"/>
        <v>6.4</v>
      </c>
      <c r="K26" s="118">
        <f t="shared" si="28"/>
        <v>13.592233009708737</v>
      </c>
      <c r="L26" s="118">
        <f t="shared" si="28"/>
        <v>17.441860465116278</v>
      </c>
      <c r="M26" s="118">
        <f t="shared" si="28"/>
        <v>17.616580310880828</v>
      </c>
      <c r="O26" s="118">
        <f t="shared" ref="O26" si="29">O25/O$5*100</f>
        <v>10</v>
      </c>
    </row>
    <row r="27" spans="1:15" ht="21" customHeight="1" x14ac:dyDescent="0.15">
      <c r="A27" s="106">
        <v>12</v>
      </c>
      <c r="C27" s="192" t="str">
        <f t="shared" ref="C27:D27" si="30">VLOOKUP($A27,$B$76:$Q$105,C$74,FALSE)</f>
        <v>センサーやカメラを利用して，高齢者や子どもの見守りを強化する</v>
      </c>
      <c r="D27" s="119">
        <f t="shared" si="30"/>
        <v>354</v>
      </c>
      <c r="E27" s="120">
        <f t="shared" si="24"/>
        <v>6</v>
      </c>
      <c r="F27" s="121">
        <f t="shared" si="24"/>
        <v>22</v>
      </c>
      <c r="G27" s="121">
        <f t="shared" si="24"/>
        <v>39</v>
      </c>
      <c r="H27" s="121">
        <f t="shared" si="24"/>
        <v>54</v>
      </c>
      <c r="I27" s="121">
        <f t="shared" si="24"/>
        <v>68</v>
      </c>
      <c r="J27" s="121">
        <f t="shared" si="24"/>
        <v>34</v>
      </c>
      <c r="K27" s="121">
        <f t="shared" si="24"/>
        <v>21</v>
      </c>
      <c r="L27" s="121">
        <f t="shared" si="24"/>
        <v>47</v>
      </c>
      <c r="M27" s="121">
        <f t="shared" si="24"/>
        <v>59</v>
      </c>
      <c r="O27" s="121">
        <f t="shared" si="24"/>
        <v>4</v>
      </c>
    </row>
    <row r="28" spans="1:15" ht="21" customHeight="1" x14ac:dyDescent="0.15">
      <c r="C28" s="191"/>
      <c r="D28" s="116">
        <f t="shared" ref="D28:M28" si="31">D27/D$5*100</f>
        <v>25.839416058394161</v>
      </c>
      <c r="E28" s="117">
        <f t="shared" si="31"/>
        <v>20</v>
      </c>
      <c r="F28" s="118">
        <f t="shared" si="31"/>
        <v>24.444444444444443</v>
      </c>
      <c r="G28" s="118">
        <f t="shared" si="31"/>
        <v>23.636363636363637</v>
      </c>
      <c r="H28" s="118">
        <f t="shared" si="31"/>
        <v>25.471698113207548</v>
      </c>
      <c r="I28" s="118">
        <f t="shared" si="31"/>
        <v>25.185185185185183</v>
      </c>
      <c r="J28" s="118">
        <f t="shared" si="31"/>
        <v>27.200000000000003</v>
      </c>
      <c r="K28" s="118">
        <f t="shared" si="31"/>
        <v>20.388349514563107</v>
      </c>
      <c r="L28" s="118">
        <f t="shared" si="31"/>
        <v>27.325581395348834</v>
      </c>
      <c r="M28" s="118">
        <f t="shared" si="31"/>
        <v>30.569948186528496</v>
      </c>
      <c r="O28" s="118">
        <f t="shared" ref="O28" si="32">O27/O$5*100</f>
        <v>40</v>
      </c>
    </row>
    <row r="29" spans="1:15" ht="21" customHeight="1" x14ac:dyDescent="0.15">
      <c r="A29" s="106">
        <v>13</v>
      </c>
      <c r="C29" s="197" t="str">
        <f t="shared" ref="C29:D29" si="33">VLOOKUP($A29,$B$76:$Q$105,C$74,FALSE)</f>
        <v>センサー等を利用して，河川の増水や地下道の水没，道路の冠水の監視を強化する</v>
      </c>
      <c r="D29" s="119">
        <f t="shared" si="33"/>
        <v>514</v>
      </c>
      <c r="E29" s="120">
        <f t="shared" si="24"/>
        <v>10</v>
      </c>
      <c r="F29" s="121">
        <f t="shared" si="24"/>
        <v>29</v>
      </c>
      <c r="G29" s="121">
        <f t="shared" si="24"/>
        <v>54</v>
      </c>
      <c r="H29" s="121">
        <f t="shared" si="24"/>
        <v>77</v>
      </c>
      <c r="I29" s="121">
        <f t="shared" si="24"/>
        <v>106</v>
      </c>
      <c r="J29" s="121">
        <f t="shared" si="24"/>
        <v>50</v>
      </c>
      <c r="K29" s="121">
        <f t="shared" si="24"/>
        <v>37</v>
      </c>
      <c r="L29" s="121">
        <f t="shared" si="24"/>
        <v>74</v>
      </c>
      <c r="M29" s="121">
        <f t="shared" si="24"/>
        <v>74</v>
      </c>
      <c r="O29" s="121">
        <f t="shared" si="24"/>
        <v>3</v>
      </c>
    </row>
    <row r="30" spans="1:15" ht="21" customHeight="1" x14ac:dyDescent="0.15">
      <c r="C30" s="198"/>
      <c r="D30" s="116">
        <f t="shared" ref="D30:M30" si="34">D29/D$5*100</f>
        <v>37.518248175182485</v>
      </c>
      <c r="E30" s="117">
        <f t="shared" si="34"/>
        <v>33.333333333333329</v>
      </c>
      <c r="F30" s="118">
        <f t="shared" si="34"/>
        <v>32.222222222222221</v>
      </c>
      <c r="G30" s="118">
        <f t="shared" si="34"/>
        <v>32.727272727272727</v>
      </c>
      <c r="H30" s="118">
        <f t="shared" si="34"/>
        <v>36.320754716981128</v>
      </c>
      <c r="I30" s="118">
        <f t="shared" si="34"/>
        <v>39.25925925925926</v>
      </c>
      <c r="J30" s="118">
        <f t="shared" si="34"/>
        <v>40</v>
      </c>
      <c r="K30" s="118">
        <f t="shared" si="34"/>
        <v>35.922330097087382</v>
      </c>
      <c r="L30" s="118">
        <f t="shared" si="34"/>
        <v>43.02325581395349</v>
      </c>
      <c r="M30" s="118">
        <f t="shared" si="34"/>
        <v>38.341968911917093</v>
      </c>
      <c r="O30" s="118">
        <f t="shared" ref="O30" si="35">O29/O$5*100</f>
        <v>30</v>
      </c>
    </row>
    <row r="31" spans="1:15" ht="20.100000000000001" customHeight="1" x14ac:dyDescent="0.15">
      <c r="A31" s="106">
        <v>14</v>
      </c>
      <c r="C31" s="186" t="str">
        <f t="shared" ref="C31:D33" si="36">VLOOKUP($A31,$B$76:$Q$105,C$74,FALSE)</f>
        <v>その他</v>
      </c>
      <c r="D31" s="119">
        <f t="shared" si="36"/>
        <v>20</v>
      </c>
      <c r="E31" s="120">
        <f t="shared" si="24"/>
        <v>0</v>
      </c>
      <c r="F31" s="121">
        <f t="shared" si="24"/>
        <v>0</v>
      </c>
      <c r="G31" s="121">
        <f t="shared" si="24"/>
        <v>1</v>
      </c>
      <c r="H31" s="121">
        <f t="shared" si="24"/>
        <v>1</v>
      </c>
      <c r="I31" s="121">
        <f t="shared" si="24"/>
        <v>4</v>
      </c>
      <c r="J31" s="121">
        <f t="shared" si="24"/>
        <v>3</v>
      </c>
      <c r="K31" s="121">
        <f t="shared" si="24"/>
        <v>3</v>
      </c>
      <c r="L31" s="121">
        <f t="shared" si="24"/>
        <v>1</v>
      </c>
      <c r="M31" s="121">
        <f t="shared" si="24"/>
        <v>7</v>
      </c>
      <c r="O31" s="121">
        <f t="shared" si="24"/>
        <v>0</v>
      </c>
    </row>
    <row r="32" spans="1:15" ht="20.100000000000001" customHeight="1" x14ac:dyDescent="0.15">
      <c r="C32" s="186"/>
      <c r="D32" s="116">
        <f t="shared" ref="D32:M32" si="37">D31/D$5*100</f>
        <v>1.4598540145985401</v>
      </c>
      <c r="E32" s="117">
        <f t="shared" si="37"/>
        <v>0</v>
      </c>
      <c r="F32" s="118">
        <f t="shared" si="37"/>
        <v>0</v>
      </c>
      <c r="G32" s="118">
        <f t="shared" si="37"/>
        <v>0.60606060606060608</v>
      </c>
      <c r="H32" s="118">
        <f t="shared" si="37"/>
        <v>0.47169811320754718</v>
      </c>
      <c r="I32" s="118">
        <f t="shared" si="37"/>
        <v>1.4814814814814816</v>
      </c>
      <c r="J32" s="118">
        <f t="shared" si="37"/>
        <v>2.4</v>
      </c>
      <c r="K32" s="118">
        <f t="shared" si="37"/>
        <v>2.912621359223301</v>
      </c>
      <c r="L32" s="118">
        <f t="shared" si="37"/>
        <v>0.58139534883720934</v>
      </c>
      <c r="M32" s="118">
        <f t="shared" si="37"/>
        <v>3.6269430051813467</v>
      </c>
      <c r="O32" s="118">
        <f t="shared" ref="O32:O34" si="38">O31/O$5*100</f>
        <v>0</v>
      </c>
    </row>
    <row r="33" spans="1:15" ht="20.100000000000001" customHeight="1" x14ac:dyDescent="0.15">
      <c r="A33" s="106">
        <v>15</v>
      </c>
      <c r="C33" s="186" t="s">
        <v>129</v>
      </c>
      <c r="D33" s="119">
        <f t="shared" si="36"/>
        <v>63</v>
      </c>
      <c r="E33" s="120">
        <f t="shared" si="24"/>
        <v>0</v>
      </c>
      <c r="F33" s="121">
        <f t="shared" si="24"/>
        <v>2</v>
      </c>
      <c r="G33" s="121">
        <f t="shared" si="24"/>
        <v>2</v>
      </c>
      <c r="H33" s="121">
        <f t="shared" si="24"/>
        <v>3</v>
      </c>
      <c r="I33" s="121">
        <f t="shared" si="24"/>
        <v>6</v>
      </c>
      <c r="J33" s="121">
        <f t="shared" si="24"/>
        <v>5</v>
      </c>
      <c r="K33" s="121">
        <f t="shared" si="24"/>
        <v>6</v>
      </c>
      <c r="L33" s="121">
        <f t="shared" si="24"/>
        <v>15</v>
      </c>
      <c r="M33" s="121">
        <f t="shared" si="24"/>
        <v>22</v>
      </c>
      <c r="O33" s="121">
        <f t="shared" si="24"/>
        <v>2</v>
      </c>
    </row>
    <row r="34" spans="1:15" ht="20.100000000000001" customHeight="1" x14ac:dyDescent="0.15">
      <c r="C34" s="186"/>
      <c r="D34" s="116">
        <f t="shared" ref="D34" si="39">D33/D$5*100</f>
        <v>4.5985401459854014</v>
      </c>
      <c r="E34" s="117">
        <f t="shared" ref="E34" si="40">E33/E$5*100</f>
        <v>0</v>
      </c>
      <c r="F34" s="118">
        <f t="shared" ref="F34" si="41">F33/F$5*100</f>
        <v>2.2222222222222223</v>
      </c>
      <c r="G34" s="118">
        <f t="shared" ref="G34" si="42">G33/G$5*100</f>
        <v>1.2121212121212122</v>
      </c>
      <c r="H34" s="118">
        <f t="shared" ref="H34" si="43">H33/H$5*100</f>
        <v>1.4150943396226416</v>
      </c>
      <c r="I34" s="118">
        <f t="shared" ref="I34" si="44">I33/I$5*100</f>
        <v>2.2222222222222223</v>
      </c>
      <c r="J34" s="118">
        <f t="shared" ref="J34" si="45">J33/J$5*100</f>
        <v>4</v>
      </c>
      <c r="K34" s="118">
        <f t="shared" ref="K34" si="46">K33/K$5*100</f>
        <v>5.825242718446602</v>
      </c>
      <c r="L34" s="118">
        <f t="shared" ref="L34" si="47">L33/L$5*100</f>
        <v>8.720930232558139</v>
      </c>
      <c r="M34" s="118">
        <f t="shared" ref="M34" si="48">M33/M$5*100</f>
        <v>11.398963730569948</v>
      </c>
      <c r="O34" s="118">
        <f t="shared" si="38"/>
        <v>20</v>
      </c>
    </row>
    <row r="35" spans="1:15" ht="17.100000000000001" customHeight="1" thickBot="1" x14ac:dyDescent="0.2">
      <c r="C35" s="128"/>
      <c r="D35" s="128"/>
      <c r="E35" s="128"/>
      <c r="F35" s="129"/>
      <c r="G35" s="130"/>
      <c r="H35" s="131"/>
      <c r="I35" s="131"/>
      <c r="J35" s="131"/>
      <c r="K35" s="131"/>
      <c r="L35" s="131"/>
      <c r="M35" s="132" t="s">
        <v>22</v>
      </c>
    </row>
    <row r="36" spans="1:15" ht="17.100000000000001" customHeight="1" thickBot="1" x14ac:dyDescent="0.2">
      <c r="C36" s="128"/>
      <c r="D36" s="128"/>
      <c r="E36" s="128"/>
      <c r="F36" s="129"/>
      <c r="G36" s="133" t="s">
        <v>23</v>
      </c>
      <c r="H36" s="134"/>
      <c r="I36" s="129"/>
      <c r="J36" s="129"/>
      <c r="K36" s="129"/>
      <c r="L36" s="133" t="s">
        <v>24</v>
      </c>
      <c r="M36" s="135"/>
    </row>
    <row r="70" spans="2:21" s="138" customFormat="1" ht="14.25" x14ac:dyDescent="0.15">
      <c r="C70" s="138" t="s">
        <v>213</v>
      </c>
      <c r="D70" s="176">
        <f>MAX(D7,D9,D11,D13,D15,D17,D19,D21,D23,D25,D27,D29)</f>
        <v>598</v>
      </c>
      <c r="E70" s="176">
        <f t="shared" ref="E70:M70" si="49">MAX(E7,E9,E11,E13,E15,E17,E19,E21,E23,E25,E27,E29)</f>
        <v>10</v>
      </c>
      <c r="F70" s="176">
        <f t="shared" si="49"/>
        <v>43</v>
      </c>
      <c r="G70" s="176">
        <f t="shared" si="49"/>
        <v>87</v>
      </c>
      <c r="H70" s="176">
        <f t="shared" si="49"/>
        <v>135</v>
      </c>
      <c r="I70" s="176">
        <f t="shared" si="49"/>
        <v>143</v>
      </c>
      <c r="J70" s="176">
        <f t="shared" si="49"/>
        <v>61</v>
      </c>
      <c r="K70" s="176">
        <f t="shared" si="49"/>
        <v>46</v>
      </c>
      <c r="L70" s="176">
        <f t="shared" si="49"/>
        <v>79</v>
      </c>
      <c r="M70" s="176">
        <f t="shared" si="49"/>
        <v>94</v>
      </c>
      <c r="N70" s="176">
        <v>1</v>
      </c>
      <c r="O70" s="176">
        <f t="shared" ref="O70" si="50">MAX(O7,O9,O11,O13,O15,O17,O19,O21,O23,O25,O27,O29)</f>
        <v>6</v>
      </c>
      <c r="P70" s="176">
        <f t="shared" ref="P70:U70" si="51">MAX(P7,P9,P11,P13,P15,P17,P19,P21,P23,P25,P27,P29,P31,P33,P35,P37,P39,P41,P43,P45,P47,P49,P51,P53,P55,P57)</f>
        <v>0</v>
      </c>
      <c r="Q70" s="176">
        <f t="shared" si="51"/>
        <v>0</v>
      </c>
      <c r="R70" s="176">
        <f t="shared" si="51"/>
        <v>0</v>
      </c>
      <c r="S70" s="176">
        <f t="shared" si="51"/>
        <v>0</v>
      </c>
      <c r="T70" s="176">
        <f t="shared" si="51"/>
        <v>0</v>
      </c>
      <c r="U70" s="176">
        <f t="shared" si="51"/>
        <v>0</v>
      </c>
    </row>
    <row r="71" spans="2:21" s="138" customFormat="1" ht="14.25" x14ac:dyDescent="0.15">
      <c r="C71" s="138" t="s">
        <v>214</v>
      </c>
      <c r="D71" s="176">
        <f>MAX(D8,D10,D12,D14,D16,D18,D20,D22,D24,D26,D28,D30)</f>
        <v>43.649635036496349</v>
      </c>
      <c r="E71" s="176">
        <f t="shared" ref="E71:M71" si="52">MAX(E8,E10,E12,E14,E16,E18,E20,E22,E24,E26,E28,E30)</f>
        <v>33.333333333333329</v>
      </c>
      <c r="F71" s="176">
        <f t="shared" si="52"/>
        <v>47.777777777777779</v>
      </c>
      <c r="G71" s="176">
        <f t="shared" si="52"/>
        <v>52.72727272727272</v>
      </c>
      <c r="H71" s="176">
        <f t="shared" si="52"/>
        <v>63.679245283018872</v>
      </c>
      <c r="I71" s="176">
        <f t="shared" si="52"/>
        <v>52.962962962962969</v>
      </c>
      <c r="J71" s="176">
        <f t="shared" si="52"/>
        <v>48.8</v>
      </c>
      <c r="K71" s="176">
        <f t="shared" si="52"/>
        <v>44.660194174757287</v>
      </c>
      <c r="L71" s="176">
        <f t="shared" si="52"/>
        <v>45.930232558139537</v>
      </c>
      <c r="M71" s="176">
        <f t="shared" si="52"/>
        <v>48.704663212435236</v>
      </c>
      <c r="N71" s="176">
        <v>1</v>
      </c>
      <c r="O71" s="176">
        <f t="shared" ref="O71" si="53">MAX(O8,O10,O12,O14,O16,O18,O20,O22,O24,O26,O28,O30)</f>
        <v>60</v>
      </c>
      <c r="P71" s="176">
        <f t="shared" ref="P71:U71" si="54">MAX(P31,P33,P35,P37,P39,P41,P43,P45,P47,P49,P51,P53,P55,P57)</f>
        <v>0</v>
      </c>
      <c r="Q71" s="176">
        <f t="shared" si="54"/>
        <v>0</v>
      </c>
      <c r="R71" s="176">
        <f t="shared" si="54"/>
        <v>0</v>
      </c>
      <c r="S71" s="176">
        <f t="shared" si="54"/>
        <v>0</v>
      </c>
      <c r="T71" s="176">
        <f t="shared" si="54"/>
        <v>0</v>
      </c>
      <c r="U71" s="176">
        <f t="shared" si="54"/>
        <v>0</v>
      </c>
    </row>
    <row r="72" spans="2:21" s="138" customFormat="1" ht="14.25" x14ac:dyDescent="0.15">
      <c r="C72" s="138" t="s">
        <v>215</v>
      </c>
      <c r="D72" s="176">
        <f>LARGE(_xlfn.VSTACK(D7,D9,D11,D13,D15,D17,D19,D21,D23,D25,D27,D29),2)</f>
        <v>535</v>
      </c>
      <c r="E72" s="176">
        <f t="shared" ref="E72:M72" si="55">LARGE(_xlfn.VSTACK(E7,E9,E11,E13,E15,E17,E19,E21,E23,E25,E27,E29),2)</f>
        <v>10</v>
      </c>
      <c r="F72" s="176">
        <f t="shared" si="55"/>
        <v>34</v>
      </c>
      <c r="G72" s="176">
        <f t="shared" si="55"/>
        <v>69</v>
      </c>
      <c r="H72" s="176">
        <f t="shared" si="55"/>
        <v>94</v>
      </c>
      <c r="I72" s="176">
        <f t="shared" si="55"/>
        <v>115</v>
      </c>
      <c r="J72" s="176">
        <f t="shared" si="55"/>
        <v>59</v>
      </c>
      <c r="K72" s="176">
        <f t="shared" si="55"/>
        <v>39</v>
      </c>
      <c r="L72" s="176">
        <f t="shared" si="55"/>
        <v>74</v>
      </c>
      <c r="M72" s="176">
        <f t="shared" si="55"/>
        <v>74</v>
      </c>
      <c r="N72" s="176">
        <v>1</v>
      </c>
      <c r="O72" s="176">
        <f t="shared" ref="O72" si="56">LARGE(_xlfn.VSTACK(O7,O9,O11,O13,O15,O17,O19,O21,O23,O25,O27,O29),2)</f>
        <v>4</v>
      </c>
      <c r="P72" s="176" t="e">
        <f t="shared" ref="P72:U73" si="57">LARGE(_xlfn.VSTACK(P30,P32,P34,P36,P38,P40,P42,P44,P46,P48,P50,P52,P54,P56),2)</f>
        <v>#NUM!</v>
      </c>
      <c r="Q72" s="176" t="e">
        <f t="shared" si="57"/>
        <v>#NUM!</v>
      </c>
      <c r="R72" s="176" t="e">
        <f t="shared" si="57"/>
        <v>#NUM!</v>
      </c>
      <c r="S72" s="176" t="e">
        <f t="shared" si="57"/>
        <v>#NUM!</v>
      </c>
      <c r="T72" s="176" t="e">
        <f t="shared" si="57"/>
        <v>#NUM!</v>
      </c>
      <c r="U72" s="176" t="e">
        <f t="shared" si="57"/>
        <v>#NUM!</v>
      </c>
    </row>
    <row r="73" spans="2:21" s="138" customFormat="1" ht="14.25" x14ac:dyDescent="0.15">
      <c r="C73" s="138" t="s">
        <v>214</v>
      </c>
      <c r="D73" s="176">
        <f>LARGE(_xlfn.VSTACK(D8,D10,D12,D14,D16,D18,D20,D22,D24,D26,D28,D30),2)</f>
        <v>39.051094890510953</v>
      </c>
      <c r="E73" s="176">
        <f t="shared" ref="E73:M73" si="58">LARGE(_xlfn.VSTACK(E8,E10,E12,E14,E16,E18,E20,E22,E24,E26,E28,E30),2)</f>
        <v>33.333333333333329</v>
      </c>
      <c r="F73" s="176">
        <f t="shared" si="58"/>
        <v>37.777777777777779</v>
      </c>
      <c r="G73" s="176">
        <f t="shared" si="58"/>
        <v>41.818181818181813</v>
      </c>
      <c r="H73" s="176">
        <f t="shared" si="58"/>
        <v>44.339622641509436</v>
      </c>
      <c r="I73" s="176">
        <f t="shared" si="58"/>
        <v>42.592592592592595</v>
      </c>
      <c r="J73" s="176">
        <f t="shared" si="58"/>
        <v>47.199999999999996</v>
      </c>
      <c r="K73" s="176">
        <f t="shared" si="58"/>
        <v>37.864077669902912</v>
      </c>
      <c r="L73" s="176">
        <f t="shared" si="58"/>
        <v>43.02325581395349</v>
      </c>
      <c r="M73" s="176">
        <f t="shared" si="58"/>
        <v>38.341968911917093</v>
      </c>
      <c r="N73" s="176">
        <v>1</v>
      </c>
      <c r="O73" s="176">
        <f t="shared" ref="O73" si="59">LARGE(_xlfn.VSTACK(O8,O10,O12,O14,O16,O18,O20,O22,O24,O26,O28,O30),2)</f>
        <v>40</v>
      </c>
      <c r="P73" s="176" t="e">
        <f t="shared" si="57"/>
        <v>#NUM!</v>
      </c>
      <c r="Q73" s="176" t="e">
        <f t="shared" si="57"/>
        <v>#NUM!</v>
      </c>
      <c r="R73" s="176" t="e">
        <f t="shared" si="57"/>
        <v>#NUM!</v>
      </c>
      <c r="S73" s="176" t="e">
        <f t="shared" si="57"/>
        <v>#NUM!</v>
      </c>
      <c r="T73" s="176" t="e">
        <f t="shared" si="57"/>
        <v>#NUM!</v>
      </c>
      <c r="U73" s="176" t="e">
        <f t="shared" si="57"/>
        <v>#NUM!</v>
      </c>
    </row>
    <row r="74" spans="2:21" s="138" customFormat="1" ht="14.25" x14ac:dyDescent="0.15">
      <c r="C74" s="138">
        <v>2</v>
      </c>
      <c r="D74" s="138">
        <v>3</v>
      </c>
      <c r="E74" s="138">
        <v>4</v>
      </c>
      <c r="F74" s="138">
        <v>5</v>
      </c>
      <c r="G74" s="138">
        <v>6</v>
      </c>
      <c r="H74" s="138">
        <v>7</v>
      </c>
      <c r="I74" s="138">
        <v>8</v>
      </c>
      <c r="J74" s="138">
        <v>9</v>
      </c>
      <c r="K74" s="138">
        <v>10</v>
      </c>
      <c r="L74" s="138">
        <v>11</v>
      </c>
      <c r="M74" s="138">
        <v>12</v>
      </c>
      <c r="N74" s="176">
        <v>1</v>
      </c>
      <c r="O74" s="138">
        <v>14</v>
      </c>
      <c r="P74" s="138">
        <v>15</v>
      </c>
      <c r="Q74" s="138">
        <v>16</v>
      </c>
      <c r="R74" s="138">
        <v>17</v>
      </c>
      <c r="S74" s="138">
        <v>18</v>
      </c>
    </row>
    <row r="75" spans="2:21" s="177" customFormat="1" ht="14.25" x14ac:dyDescent="0.15">
      <c r="D75" s="177" t="s">
        <v>216</v>
      </c>
      <c r="E75" s="177" t="s">
        <v>8</v>
      </c>
      <c r="F75" s="177" t="s">
        <v>9</v>
      </c>
      <c r="G75" s="177" t="s">
        <v>10</v>
      </c>
      <c r="H75" s="177" t="s">
        <v>11</v>
      </c>
      <c r="I75" s="177" t="s">
        <v>12</v>
      </c>
      <c r="J75" s="177" t="s">
        <v>13</v>
      </c>
      <c r="K75" s="177" t="s">
        <v>14</v>
      </c>
      <c r="L75" s="177" t="s">
        <v>15</v>
      </c>
      <c r="M75" s="177" t="s">
        <v>16</v>
      </c>
      <c r="O75" s="177" t="s">
        <v>217</v>
      </c>
    </row>
    <row r="76" spans="2:21" s="67" customFormat="1" ht="19.5" customHeight="1" x14ac:dyDescent="0.15">
      <c r="B76" s="67">
        <v>1</v>
      </c>
      <c r="C76" s="67" t="s">
        <v>218</v>
      </c>
      <c r="D76" s="67">
        <v>1370</v>
      </c>
      <c r="E76" s="67">
        <v>30</v>
      </c>
      <c r="F76" s="67">
        <v>90</v>
      </c>
      <c r="G76" s="67">
        <v>165</v>
      </c>
      <c r="H76" s="67">
        <v>212</v>
      </c>
      <c r="I76" s="67">
        <v>270</v>
      </c>
      <c r="J76" s="67">
        <v>125</v>
      </c>
      <c r="K76" s="67">
        <v>103</v>
      </c>
      <c r="L76" s="67">
        <v>172</v>
      </c>
      <c r="M76" s="67">
        <v>193</v>
      </c>
      <c r="O76" s="67">
        <v>10</v>
      </c>
    </row>
    <row r="77" spans="2:21" s="67" customFormat="1" ht="19.5" customHeight="1" x14ac:dyDescent="0.15">
      <c r="B77" s="67">
        <v>2</v>
      </c>
      <c r="C77" s="67" t="s">
        <v>220</v>
      </c>
      <c r="D77" s="67">
        <v>395</v>
      </c>
      <c r="E77" s="67">
        <v>7</v>
      </c>
      <c r="F77" s="67">
        <v>34</v>
      </c>
      <c r="G77" s="67">
        <v>52</v>
      </c>
      <c r="H77" s="67">
        <v>61</v>
      </c>
      <c r="I77" s="67">
        <v>86</v>
      </c>
      <c r="J77" s="67">
        <v>34</v>
      </c>
      <c r="K77" s="67">
        <v>33</v>
      </c>
      <c r="L77" s="67">
        <v>40</v>
      </c>
      <c r="M77" s="67">
        <v>46</v>
      </c>
      <c r="O77" s="67">
        <v>2</v>
      </c>
    </row>
    <row r="78" spans="2:21" s="67" customFormat="1" ht="19.5" customHeight="1" x14ac:dyDescent="0.15">
      <c r="B78" s="67">
        <v>3</v>
      </c>
      <c r="C78" s="67" t="s">
        <v>221</v>
      </c>
      <c r="D78" s="67">
        <v>535</v>
      </c>
      <c r="E78" s="67">
        <v>9</v>
      </c>
      <c r="F78" s="67">
        <v>26</v>
      </c>
      <c r="G78" s="67">
        <v>69</v>
      </c>
      <c r="H78" s="67">
        <v>83</v>
      </c>
      <c r="I78" s="67">
        <v>115</v>
      </c>
      <c r="J78" s="67">
        <v>50</v>
      </c>
      <c r="K78" s="67">
        <v>46</v>
      </c>
      <c r="L78" s="67">
        <v>64</v>
      </c>
      <c r="M78" s="67">
        <v>71</v>
      </c>
      <c r="O78" s="67">
        <v>2</v>
      </c>
    </row>
    <row r="79" spans="2:21" s="67" customFormat="1" ht="19.5" customHeight="1" x14ac:dyDescent="0.15">
      <c r="B79" s="67">
        <v>4</v>
      </c>
      <c r="C79" s="67" t="s">
        <v>222</v>
      </c>
      <c r="D79" s="67">
        <v>163</v>
      </c>
      <c r="E79" s="67">
        <v>6</v>
      </c>
      <c r="F79" s="67">
        <v>9</v>
      </c>
      <c r="G79" s="67">
        <v>22</v>
      </c>
      <c r="H79" s="67">
        <v>26</v>
      </c>
      <c r="I79" s="67">
        <v>37</v>
      </c>
      <c r="J79" s="67">
        <v>18</v>
      </c>
      <c r="K79" s="67">
        <v>15</v>
      </c>
      <c r="L79" s="67">
        <v>17</v>
      </c>
      <c r="M79" s="67">
        <v>13</v>
      </c>
      <c r="O79" s="67">
        <v>0</v>
      </c>
    </row>
    <row r="80" spans="2:21" s="67" customFormat="1" ht="19.5" customHeight="1" x14ac:dyDescent="0.15">
      <c r="B80" s="67">
        <v>5</v>
      </c>
      <c r="C80" s="67" t="s">
        <v>223</v>
      </c>
      <c r="D80" s="67">
        <v>598</v>
      </c>
      <c r="E80" s="67">
        <v>9</v>
      </c>
      <c r="F80" s="67">
        <v>43</v>
      </c>
      <c r="G80" s="67">
        <v>87</v>
      </c>
      <c r="H80" s="67">
        <v>135</v>
      </c>
      <c r="I80" s="67">
        <v>143</v>
      </c>
      <c r="J80" s="67">
        <v>59</v>
      </c>
      <c r="K80" s="67">
        <v>39</v>
      </c>
      <c r="L80" s="67">
        <v>46</v>
      </c>
      <c r="M80" s="67">
        <v>35</v>
      </c>
      <c r="O80" s="67">
        <v>2</v>
      </c>
    </row>
    <row r="81" spans="2:15" s="67" customFormat="1" ht="19.5" customHeight="1" x14ac:dyDescent="0.15">
      <c r="B81" s="67">
        <v>6</v>
      </c>
      <c r="C81" s="67" t="s">
        <v>224</v>
      </c>
      <c r="D81" s="67">
        <v>372</v>
      </c>
      <c r="E81" s="67">
        <v>8</v>
      </c>
      <c r="F81" s="67">
        <v>34</v>
      </c>
      <c r="G81" s="67">
        <v>68</v>
      </c>
      <c r="H81" s="67">
        <v>90</v>
      </c>
      <c r="I81" s="67">
        <v>86</v>
      </c>
      <c r="J81" s="67">
        <v>27</v>
      </c>
      <c r="K81" s="67">
        <v>18</v>
      </c>
      <c r="L81" s="67">
        <v>22</v>
      </c>
      <c r="M81" s="67">
        <v>17</v>
      </c>
      <c r="O81" s="67">
        <v>2</v>
      </c>
    </row>
    <row r="82" spans="2:15" s="67" customFormat="1" ht="19.5" customHeight="1" x14ac:dyDescent="0.15">
      <c r="B82" s="67">
        <v>7</v>
      </c>
      <c r="C82" s="67" t="s">
        <v>225</v>
      </c>
      <c r="D82" s="67">
        <v>419</v>
      </c>
      <c r="E82" s="67">
        <v>10</v>
      </c>
      <c r="F82" s="67">
        <v>31</v>
      </c>
      <c r="G82" s="67">
        <v>58</v>
      </c>
      <c r="H82" s="67">
        <v>94</v>
      </c>
      <c r="I82" s="67">
        <v>95</v>
      </c>
      <c r="J82" s="67">
        <v>44</v>
      </c>
      <c r="K82" s="67">
        <v>27</v>
      </c>
      <c r="L82" s="67">
        <v>36</v>
      </c>
      <c r="M82" s="67">
        <v>24</v>
      </c>
      <c r="O82" s="67">
        <v>0</v>
      </c>
    </row>
    <row r="83" spans="2:15" s="67" customFormat="1" ht="19.5" customHeight="1" x14ac:dyDescent="0.15">
      <c r="B83" s="67">
        <v>8</v>
      </c>
      <c r="C83" s="67" t="s">
        <v>226</v>
      </c>
      <c r="D83" s="67">
        <v>525</v>
      </c>
      <c r="E83" s="67">
        <v>5</v>
      </c>
      <c r="F83" s="67">
        <v>22</v>
      </c>
      <c r="G83" s="67">
        <v>52</v>
      </c>
      <c r="H83" s="67">
        <v>80</v>
      </c>
      <c r="I83" s="67">
        <v>88</v>
      </c>
      <c r="J83" s="67">
        <v>61</v>
      </c>
      <c r="K83" s="67">
        <v>38</v>
      </c>
      <c r="L83" s="67">
        <v>79</v>
      </c>
      <c r="M83" s="67">
        <v>94</v>
      </c>
      <c r="O83" s="67">
        <v>6</v>
      </c>
    </row>
    <row r="84" spans="2:15" s="67" customFormat="1" ht="19.5" customHeight="1" x14ac:dyDescent="0.15">
      <c r="B84" s="67">
        <v>9</v>
      </c>
      <c r="C84" s="67" t="s">
        <v>227</v>
      </c>
      <c r="D84" s="67">
        <v>188</v>
      </c>
      <c r="E84" s="67">
        <v>3</v>
      </c>
      <c r="F84" s="67">
        <v>12</v>
      </c>
      <c r="G84" s="67">
        <v>27</v>
      </c>
      <c r="H84" s="67">
        <v>33</v>
      </c>
      <c r="I84" s="67">
        <v>42</v>
      </c>
      <c r="J84" s="67">
        <v>20</v>
      </c>
      <c r="K84" s="67">
        <v>12</v>
      </c>
      <c r="L84" s="67">
        <v>17</v>
      </c>
      <c r="M84" s="67">
        <v>20</v>
      </c>
      <c r="O84" s="67">
        <v>2</v>
      </c>
    </row>
    <row r="85" spans="2:15" ht="19.5" customHeight="1" x14ac:dyDescent="0.15">
      <c r="B85" s="67">
        <v>10</v>
      </c>
      <c r="C85" s="106" t="s">
        <v>71</v>
      </c>
      <c r="D85" s="106">
        <v>292</v>
      </c>
      <c r="E85" s="106">
        <v>9</v>
      </c>
      <c r="F85" s="106">
        <v>16</v>
      </c>
      <c r="G85" s="106">
        <v>34</v>
      </c>
      <c r="H85" s="106">
        <v>56</v>
      </c>
      <c r="I85" s="106">
        <v>65</v>
      </c>
      <c r="J85" s="106">
        <v>33</v>
      </c>
      <c r="K85" s="106">
        <v>20</v>
      </c>
      <c r="L85" s="106">
        <v>38</v>
      </c>
      <c r="M85" s="106">
        <v>21</v>
      </c>
      <c r="O85" s="106">
        <v>0</v>
      </c>
    </row>
    <row r="86" spans="2:15" ht="19.5" customHeight="1" x14ac:dyDescent="0.15">
      <c r="B86" s="67">
        <v>11</v>
      </c>
      <c r="C86" s="106" t="s">
        <v>228</v>
      </c>
      <c r="D86" s="106">
        <v>123</v>
      </c>
      <c r="E86" s="106">
        <v>0</v>
      </c>
      <c r="F86" s="106">
        <v>3</v>
      </c>
      <c r="G86" s="106">
        <v>6</v>
      </c>
      <c r="H86" s="106">
        <v>10</v>
      </c>
      <c r="I86" s="106">
        <v>17</v>
      </c>
      <c r="J86" s="106">
        <v>8</v>
      </c>
      <c r="K86" s="106">
        <v>14</v>
      </c>
      <c r="L86" s="106">
        <v>30</v>
      </c>
      <c r="M86" s="106">
        <v>34</v>
      </c>
      <c r="O86" s="106">
        <v>1</v>
      </c>
    </row>
    <row r="87" spans="2:15" ht="19.5" customHeight="1" x14ac:dyDescent="0.15">
      <c r="B87" s="67">
        <v>12</v>
      </c>
      <c r="C87" s="106" t="s">
        <v>229</v>
      </c>
      <c r="D87" s="106">
        <v>354</v>
      </c>
      <c r="E87" s="106">
        <v>6</v>
      </c>
      <c r="F87" s="106">
        <v>22</v>
      </c>
      <c r="G87" s="106">
        <v>39</v>
      </c>
      <c r="H87" s="106">
        <v>54</v>
      </c>
      <c r="I87" s="106">
        <v>68</v>
      </c>
      <c r="J87" s="106">
        <v>34</v>
      </c>
      <c r="K87" s="106">
        <v>21</v>
      </c>
      <c r="L87" s="106">
        <v>47</v>
      </c>
      <c r="M87" s="106">
        <v>59</v>
      </c>
      <c r="O87" s="106">
        <v>4</v>
      </c>
    </row>
    <row r="88" spans="2:15" ht="19.5" customHeight="1" x14ac:dyDescent="0.15">
      <c r="B88" s="67">
        <v>13</v>
      </c>
      <c r="C88" s="106" t="s">
        <v>230</v>
      </c>
      <c r="D88" s="106">
        <v>514</v>
      </c>
      <c r="E88" s="106">
        <v>10</v>
      </c>
      <c r="F88" s="106">
        <v>29</v>
      </c>
      <c r="G88" s="106">
        <v>54</v>
      </c>
      <c r="H88" s="106">
        <v>77</v>
      </c>
      <c r="I88" s="106">
        <v>106</v>
      </c>
      <c r="J88" s="106">
        <v>50</v>
      </c>
      <c r="K88" s="106">
        <v>37</v>
      </c>
      <c r="L88" s="106">
        <v>74</v>
      </c>
      <c r="M88" s="106">
        <v>74</v>
      </c>
      <c r="O88" s="106">
        <v>3</v>
      </c>
    </row>
    <row r="89" spans="2:15" ht="19.5" customHeight="1" x14ac:dyDescent="0.15">
      <c r="B89" s="67">
        <v>14</v>
      </c>
      <c r="C89" s="106" t="s">
        <v>25</v>
      </c>
      <c r="D89" s="106">
        <v>20</v>
      </c>
      <c r="E89" s="106">
        <v>0</v>
      </c>
      <c r="F89" s="106">
        <v>0</v>
      </c>
      <c r="G89" s="106">
        <v>1</v>
      </c>
      <c r="H89" s="106">
        <v>1</v>
      </c>
      <c r="I89" s="106">
        <v>4</v>
      </c>
      <c r="J89" s="106">
        <v>3</v>
      </c>
      <c r="K89" s="106">
        <v>3</v>
      </c>
      <c r="L89" s="106">
        <v>1</v>
      </c>
      <c r="M89" s="106">
        <v>7</v>
      </c>
      <c r="O89" s="106">
        <v>0</v>
      </c>
    </row>
    <row r="90" spans="2:15" ht="19.5" customHeight="1" x14ac:dyDescent="0.15">
      <c r="B90" s="67">
        <v>15</v>
      </c>
      <c r="C90" s="106" t="s">
        <v>217</v>
      </c>
      <c r="D90" s="106">
        <v>63</v>
      </c>
      <c r="E90" s="106">
        <v>0</v>
      </c>
      <c r="F90" s="106">
        <v>2</v>
      </c>
      <c r="G90" s="106">
        <v>2</v>
      </c>
      <c r="H90" s="106">
        <v>3</v>
      </c>
      <c r="I90" s="106">
        <v>6</v>
      </c>
      <c r="J90" s="106">
        <v>5</v>
      </c>
      <c r="K90" s="106">
        <v>6</v>
      </c>
      <c r="L90" s="106">
        <v>15</v>
      </c>
      <c r="M90" s="106">
        <v>22</v>
      </c>
      <c r="O90" s="106">
        <v>2</v>
      </c>
    </row>
  </sheetData>
  <mergeCells count="15">
    <mergeCell ref="C29:C30"/>
    <mergeCell ref="C31:C32"/>
    <mergeCell ref="C33:C34"/>
    <mergeCell ref="C17:C18"/>
    <mergeCell ref="C19:C20"/>
    <mergeCell ref="C21:C22"/>
    <mergeCell ref="C23:C24"/>
    <mergeCell ref="C25:C26"/>
    <mergeCell ref="C27:C28"/>
    <mergeCell ref="C15:C16"/>
    <mergeCell ref="C5:C6"/>
    <mergeCell ref="C7:C8"/>
    <mergeCell ref="C9:C10"/>
    <mergeCell ref="C11:C12"/>
    <mergeCell ref="C13:C14"/>
  </mergeCells>
  <phoneticPr fontId="8"/>
  <conditionalFormatting sqref="D7:O21 D22 F22:O22 D23:O30">
    <cfRule type="cellIs" dxfId="3" priority="1" operator="equal">
      <formula>D$71</formula>
    </cfRule>
    <cfRule type="cellIs" dxfId="2" priority="2" operator="equal">
      <formula>D$70</formula>
    </cfRule>
    <cfRule type="cellIs" dxfId="1" priority="3" operator="equal">
      <formula>D$73</formula>
    </cfRule>
    <cfRule type="cellIs" dxfId="0" priority="4" operator="equal">
      <formula>D$72</formula>
    </cfRule>
  </conditionalFormatting>
  <pageMargins left="0.7" right="0.7" top="0.75" bottom="0.75" header="0.3" footer="0.3"/>
  <ignoredErrors>
    <ignoredError sqref="D8:M3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82"/>
  <sheetViews>
    <sheetView zoomScaleNormal="100" workbookViewId="0">
      <selection activeCell="C4" sqref="C4:M20"/>
    </sheetView>
  </sheetViews>
  <sheetFormatPr defaultColWidth="9" defaultRowHeight="19.5" customHeight="1" x14ac:dyDescent="0.15"/>
  <cols>
    <col min="1" max="2" width="9" style="36"/>
    <col min="3" max="3" width="32.625" style="36" customWidth="1"/>
    <col min="4" max="13" width="8.875" style="36" customWidth="1"/>
    <col min="14" max="14" width="9" style="36"/>
    <col min="15" max="15" width="8.875" style="36" customWidth="1"/>
    <col min="16" max="16384" width="9" style="36"/>
  </cols>
  <sheetData>
    <row r="1" spans="1:15" ht="19.5" customHeight="1" x14ac:dyDescent="0.15">
      <c r="C1" s="35" t="s">
        <v>122</v>
      </c>
    </row>
    <row r="4" spans="1:15" ht="57" customHeight="1" thickBot="1" x14ac:dyDescent="0.2">
      <c r="C4" s="37" t="s">
        <v>19</v>
      </c>
      <c r="D4" s="38" t="s">
        <v>20</v>
      </c>
      <c r="E4" s="56" t="s">
        <v>231</v>
      </c>
      <c r="F4" s="57" t="s">
        <v>9</v>
      </c>
      <c r="G4" s="57" t="s">
        <v>10</v>
      </c>
      <c r="H4" s="57" t="s">
        <v>11</v>
      </c>
      <c r="I4" s="57" t="s">
        <v>12</v>
      </c>
      <c r="J4" s="57" t="s">
        <v>13</v>
      </c>
      <c r="K4" s="57" t="s">
        <v>14</v>
      </c>
      <c r="L4" s="57" t="s">
        <v>15</v>
      </c>
      <c r="M4" s="57" t="s">
        <v>130</v>
      </c>
      <c r="O4" s="39" t="s">
        <v>21</v>
      </c>
    </row>
    <row r="5" spans="1:15" ht="19.5" customHeight="1" x14ac:dyDescent="0.15">
      <c r="A5" s="36">
        <v>1</v>
      </c>
      <c r="C5" s="187" t="s">
        <v>128</v>
      </c>
      <c r="D5" s="40">
        <f>VLOOKUP($A5,$B$76:$Q$93,D$74,FALSE)</f>
        <v>789</v>
      </c>
      <c r="E5" s="41">
        <f t="shared" ref="E5:M5" si="0">VLOOKUP($A5,$B$76:$Q$93,E$74,FALSE)</f>
        <v>16</v>
      </c>
      <c r="F5" s="42">
        <f t="shared" si="0"/>
        <v>39</v>
      </c>
      <c r="G5" s="42">
        <f t="shared" si="0"/>
        <v>76</v>
      </c>
      <c r="H5" s="42">
        <f t="shared" si="0"/>
        <v>122</v>
      </c>
      <c r="I5" s="42">
        <f t="shared" si="0"/>
        <v>168</v>
      </c>
      <c r="J5" s="42">
        <f t="shared" si="0"/>
        <v>77</v>
      </c>
      <c r="K5" s="42">
        <f t="shared" si="0"/>
        <v>69</v>
      </c>
      <c r="L5" s="42">
        <f t="shared" si="0"/>
        <v>106</v>
      </c>
      <c r="M5" s="42">
        <f t="shared" si="0"/>
        <v>111</v>
      </c>
      <c r="O5" s="42">
        <f>VLOOKUP($A5,$B$76:$Q$93,O$74,FALSE)</f>
        <v>5</v>
      </c>
    </row>
    <row r="6" spans="1:15" ht="19.5" customHeight="1" thickBot="1" x14ac:dyDescent="0.2">
      <c r="C6" s="188" t="s">
        <v>4</v>
      </c>
      <c r="D6" s="52">
        <v>100</v>
      </c>
      <c r="E6" s="53">
        <v>100</v>
      </c>
      <c r="F6" s="54">
        <v>100</v>
      </c>
      <c r="G6" s="54">
        <v>100</v>
      </c>
      <c r="H6" s="54">
        <v>100</v>
      </c>
      <c r="I6" s="54">
        <v>100</v>
      </c>
      <c r="J6" s="54">
        <v>100</v>
      </c>
      <c r="K6" s="54">
        <v>100</v>
      </c>
      <c r="L6" s="54">
        <v>100</v>
      </c>
      <c r="M6" s="54">
        <v>100</v>
      </c>
      <c r="N6" s="55"/>
      <c r="O6" s="54">
        <v>100</v>
      </c>
    </row>
    <row r="7" spans="1:15" ht="19.5" customHeight="1" x14ac:dyDescent="0.15">
      <c r="A7" s="36">
        <v>2</v>
      </c>
      <c r="C7" s="189" t="str">
        <f>VLOOKUP($A7,$B$76:$Q$105,C$74,FALSE)</f>
        <v>日常の会話の中で</v>
      </c>
      <c r="D7" s="43">
        <f>VLOOKUP($A7,$B$76:$Q$105,D$74,FALSE)</f>
        <v>407</v>
      </c>
      <c r="E7" s="44">
        <f t="shared" ref="E7:O17" si="1">VLOOKUP($A7,$B$76:$Q$105,E$74,FALSE)</f>
        <v>2</v>
      </c>
      <c r="F7" s="45">
        <f t="shared" si="1"/>
        <v>17</v>
      </c>
      <c r="G7" s="45">
        <f t="shared" si="1"/>
        <v>32</v>
      </c>
      <c r="H7" s="45">
        <f t="shared" si="1"/>
        <v>56</v>
      </c>
      <c r="I7" s="45">
        <f t="shared" si="1"/>
        <v>82</v>
      </c>
      <c r="J7" s="45">
        <f t="shared" si="1"/>
        <v>49</v>
      </c>
      <c r="K7" s="45">
        <f t="shared" si="1"/>
        <v>39</v>
      </c>
      <c r="L7" s="45">
        <f t="shared" si="1"/>
        <v>61</v>
      </c>
      <c r="M7" s="45">
        <f t="shared" si="1"/>
        <v>67</v>
      </c>
      <c r="O7" s="45">
        <f t="shared" si="1"/>
        <v>2</v>
      </c>
    </row>
    <row r="8" spans="1:15" ht="19.5" customHeight="1" x14ac:dyDescent="0.15">
      <c r="C8" s="186"/>
      <c r="D8" s="46">
        <f>D7/D$5*100</f>
        <v>51.584283903675541</v>
      </c>
      <c r="E8" s="47">
        <f t="shared" ref="E8:O8" si="2">E7/E$5*100</f>
        <v>12.5</v>
      </c>
      <c r="F8" s="48">
        <f t="shared" si="2"/>
        <v>43.589743589743591</v>
      </c>
      <c r="G8" s="48">
        <f t="shared" si="2"/>
        <v>42.105263157894733</v>
      </c>
      <c r="H8" s="48">
        <f t="shared" si="2"/>
        <v>45.901639344262293</v>
      </c>
      <c r="I8" s="48">
        <f t="shared" si="2"/>
        <v>48.80952380952381</v>
      </c>
      <c r="J8" s="48">
        <f t="shared" si="2"/>
        <v>63.636363636363633</v>
      </c>
      <c r="K8" s="48">
        <f t="shared" si="2"/>
        <v>56.521739130434781</v>
      </c>
      <c r="L8" s="48">
        <f t="shared" si="2"/>
        <v>57.547169811320757</v>
      </c>
      <c r="M8" s="48">
        <f t="shared" si="2"/>
        <v>60.360360360360367</v>
      </c>
      <c r="O8" s="48">
        <f t="shared" si="2"/>
        <v>40</v>
      </c>
    </row>
    <row r="9" spans="1:15" ht="19.5" customHeight="1" x14ac:dyDescent="0.15">
      <c r="A9" s="36">
        <v>3</v>
      </c>
      <c r="C9" s="186" t="str">
        <f t="shared" ref="C9:D9" si="3">VLOOKUP($A9,$B$76:$Q$105,C$74,FALSE)</f>
        <v>ニュースや報道を見聞きしたとき</v>
      </c>
      <c r="D9" s="49">
        <f t="shared" si="3"/>
        <v>572</v>
      </c>
      <c r="E9" s="50">
        <f t="shared" si="1"/>
        <v>6</v>
      </c>
      <c r="F9" s="51">
        <f t="shared" si="1"/>
        <v>25</v>
      </c>
      <c r="G9" s="51">
        <f t="shared" si="1"/>
        <v>52</v>
      </c>
      <c r="H9" s="51">
        <f t="shared" si="1"/>
        <v>78</v>
      </c>
      <c r="I9" s="51">
        <f t="shared" si="1"/>
        <v>124</v>
      </c>
      <c r="J9" s="51">
        <f t="shared" si="1"/>
        <v>54</v>
      </c>
      <c r="K9" s="51">
        <f t="shared" si="1"/>
        <v>56</v>
      </c>
      <c r="L9" s="51">
        <f t="shared" si="1"/>
        <v>80</v>
      </c>
      <c r="M9" s="51">
        <f t="shared" si="1"/>
        <v>92</v>
      </c>
      <c r="O9" s="51">
        <f t="shared" si="1"/>
        <v>5</v>
      </c>
    </row>
    <row r="10" spans="1:15" ht="19.5" customHeight="1" x14ac:dyDescent="0.15">
      <c r="C10" s="186"/>
      <c r="D10" s="46">
        <f t="shared" ref="D10:M10" si="4">D9/D$5*100</f>
        <v>72.49683143219265</v>
      </c>
      <c r="E10" s="47">
        <f t="shared" si="4"/>
        <v>37.5</v>
      </c>
      <c r="F10" s="48">
        <f t="shared" si="4"/>
        <v>64.102564102564102</v>
      </c>
      <c r="G10" s="48">
        <f t="shared" si="4"/>
        <v>68.421052631578945</v>
      </c>
      <c r="H10" s="48">
        <f t="shared" si="4"/>
        <v>63.934426229508205</v>
      </c>
      <c r="I10" s="48">
        <f t="shared" si="4"/>
        <v>73.80952380952381</v>
      </c>
      <c r="J10" s="48">
        <f t="shared" si="4"/>
        <v>70.129870129870127</v>
      </c>
      <c r="K10" s="48">
        <f t="shared" si="4"/>
        <v>81.159420289855078</v>
      </c>
      <c r="L10" s="48">
        <f t="shared" si="4"/>
        <v>75.471698113207552</v>
      </c>
      <c r="M10" s="48">
        <f t="shared" si="4"/>
        <v>82.882882882882882</v>
      </c>
      <c r="O10" s="178">
        <f t="shared" ref="O10" si="5">O9/O$5*100</f>
        <v>100</v>
      </c>
    </row>
    <row r="11" spans="1:15" ht="19.5" customHeight="1" x14ac:dyDescent="0.15">
      <c r="A11" s="36">
        <v>4</v>
      </c>
      <c r="C11" s="186" t="str">
        <f t="shared" ref="C11:D11" si="6">VLOOKUP($A11,$B$76:$Q$105,C$74,FALSE)</f>
        <v>勉強会や学習活動の中で</v>
      </c>
      <c r="D11" s="49">
        <f t="shared" si="6"/>
        <v>46</v>
      </c>
      <c r="E11" s="50">
        <f t="shared" si="1"/>
        <v>10</v>
      </c>
      <c r="F11" s="51">
        <f t="shared" si="1"/>
        <v>1</v>
      </c>
      <c r="G11" s="51">
        <f t="shared" si="1"/>
        <v>4</v>
      </c>
      <c r="H11" s="51">
        <f t="shared" si="1"/>
        <v>7</v>
      </c>
      <c r="I11" s="51">
        <f t="shared" si="1"/>
        <v>7</v>
      </c>
      <c r="J11" s="51">
        <f t="shared" si="1"/>
        <v>1</v>
      </c>
      <c r="K11" s="51">
        <f t="shared" si="1"/>
        <v>0</v>
      </c>
      <c r="L11" s="51">
        <f t="shared" si="1"/>
        <v>9</v>
      </c>
      <c r="M11" s="51">
        <f t="shared" si="1"/>
        <v>7</v>
      </c>
      <c r="O11" s="51">
        <f t="shared" si="1"/>
        <v>0</v>
      </c>
    </row>
    <row r="12" spans="1:15" ht="19.5" customHeight="1" x14ac:dyDescent="0.15">
      <c r="C12" s="186"/>
      <c r="D12" s="46">
        <f t="shared" ref="D12:M12" si="7">D11/D$5*100</f>
        <v>5.8301647655259821</v>
      </c>
      <c r="E12" s="47">
        <f t="shared" si="7"/>
        <v>62.5</v>
      </c>
      <c r="F12" s="48">
        <f t="shared" si="7"/>
        <v>2.5641025641025639</v>
      </c>
      <c r="G12" s="48">
        <f t="shared" si="7"/>
        <v>5.2631578947368416</v>
      </c>
      <c r="H12" s="48">
        <f t="shared" si="7"/>
        <v>5.7377049180327866</v>
      </c>
      <c r="I12" s="48">
        <f t="shared" si="7"/>
        <v>4.1666666666666661</v>
      </c>
      <c r="J12" s="48">
        <f t="shared" si="7"/>
        <v>1.2987012987012987</v>
      </c>
      <c r="K12" s="48">
        <f t="shared" si="7"/>
        <v>0</v>
      </c>
      <c r="L12" s="48">
        <f t="shared" si="7"/>
        <v>8.4905660377358494</v>
      </c>
      <c r="M12" s="48">
        <f t="shared" si="7"/>
        <v>6.3063063063063058</v>
      </c>
      <c r="O12" s="48">
        <f t="shared" ref="O12" si="8">O11/O$5*100</f>
        <v>0</v>
      </c>
    </row>
    <row r="13" spans="1:15" ht="19.5" customHeight="1" x14ac:dyDescent="0.15">
      <c r="A13" s="36">
        <v>5</v>
      </c>
      <c r="C13" s="186" t="str">
        <f t="shared" ref="C13:D13" si="9">VLOOKUP($A13,$B$76:$Q$105,C$74,FALSE)</f>
        <v>市の平和祈念事業（展示や講演等）に参加したとき</v>
      </c>
      <c r="D13" s="49">
        <f t="shared" si="9"/>
        <v>12</v>
      </c>
      <c r="E13" s="50">
        <f t="shared" si="1"/>
        <v>0</v>
      </c>
      <c r="F13" s="51">
        <f t="shared" si="1"/>
        <v>0</v>
      </c>
      <c r="G13" s="51">
        <f t="shared" si="1"/>
        <v>0</v>
      </c>
      <c r="H13" s="51">
        <f t="shared" si="1"/>
        <v>4</v>
      </c>
      <c r="I13" s="51">
        <f t="shared" si="1"/>
        <v>4</v>
      </c>
      <c r="J13" s="51">
        <f t="shared" si="1"/>
        <v>2</v>
      </c>
      <c r="K13" s="51">
        <f t="shared" si="1"/>
        <v>0</v>
      </c>
      <c r="L13" s="51">
        <f t="shared" si="1"/>
        <v>1</v>
      </c>
      <c r="M13" s="51">
        <f t="shared" si="1"/>
        <v>1</v>
      </c>
      <c r="O13" s="51">
        <f t="shared" si="1"/>
        <v>0</v>
      </c>
    </row>
    <row r="14" spans="1:15" ht="19.5" customHeight="1" x14ac:dyDescent="0.15">
      <c r="C14" s="186"/>
      <c r="D14" s="46">
        <f t="shared" ref="D14:M14" si="10">D13/D$5*100</f>
        <v>1.520912547528517</v>
      </c>
      <c r="E14" s="47">
        <f t="shared" si="10"/>
        <v>0</v>
      </c>
      <c r="F14" s="48">
        <f t="shared" si="10"/>
        <v>0</v>
      </c>
      <c r="G14" s="48">
        <f t="shared" si="10"/>
        <v>0</v>
      </c>
      <c r="H14" s="48">
        <f t="shared" si="10"/>
        <v>3.278688524590164</v>
      </c>
      <c r="I14" s="48">
        <f t="shared" si="10"/>
        <v>2.3809523809523809</v>
      </c>
      <c r="J14" s="48">
        <f t="shared" si="10"/>
        <v>2.5974025974025974</v>
      </c>
      <c r="K14" s="48">
        <f t="shared" si="10"/>
        <v>0</v>
      </c>
      <c r="L14" s="48">
        <f t="shared" si="10"/>
        <v>0.94339622641509435</v>
      </c>
      <c r="M14" s="48">
        <f t="shared" si="10"/>
        <v>0.90090090090090091</v>
      </c>
      <c r="O14" s="48">
        <f t="shared" ref="O14" si="11">O13/O$5*100</f>
        <v>0</v>
      </c>
    </row>
    <row r="15" spans="1:15" ht="19.5" customHeight="1" x14ac:dyDescent="0.15">
      <c r="A15" s="36">
        <v>6</v>
      </c>
      <c r="C15" s="186" t="str">
        <f t="shared" ref="C15:D17" si="12">VLOOKUP($A15,$B$76:$Q$105,C$74,FALSE)</f>
        <v>その他</v>
      </c>
      <c r="D15" s="49">
        <f t="shared" si="12"/>
        <v>23</v>
      </c>
      <c r="E15" s="50">
        <f t="shared" si="1"/>
        <v>1</v>
      </c>
      <c r="F15" s="51">
        <f t="shared" si="1"/>
        <v>4</v>
      </c>
      <c r="G15" s="51">
        <f t="shared" si="1"/>
        <v>4</v>
      </c>
      <c r="H15" s="51">
        <f t="shared" si="1"/>
        <v>2</v>
      </c>
      <c r="I15" s="51">
        <f t="shared" si="1"/>
        <v>6</v>
      </c>
      <c r="J15" s="51">
        <f t="shared" si="1"/>
        <v>3</v>
      </c>
      <c r="K15" s="51">
        <f t="shared" si="1"/>
        <v>1</v>
      </c>
      <c r="L15" s="51">
        <f t="shared" si="1"/>
        <v>2</v>
      </c>
      <c r="M15" s="51">
        <f t="shared" si="1"/>
        <v>0</v>
      </c>
      <c r="O15" s="51">
        <f t="shared" si="1"/>
        <v>0</v>
      </c>
    </row>
    <row r="16" spans="1:15" ht="19.5" customHeight="1" x14ac:dyDescent="0.15">
      <c r="C16" s="186"/>
      <c r="D16" s="46">
        <f t="shared" ref="D16:M16" si="13">D15/D$5*100</f>
        <v>2.915082382762991</v>
      </c>
      <c r="E16" s="47">
        <f t="shared" si="13"/>
        <v>6.25</v>
      </c>
      <c r="F16" s="48">
        <f t="shared" si="13"/>
        <v>10.256410256410255</v>
      </c>
      <c r="G16" s="48">
        <f t="shared" si="13"/>
        <v>5.2631578947368416</v>
      </c>
      <c r="H16" s="48">
        <f t="shared" si="13"/>
        <v>1.639344262295082</v>
      </c>
      <c r="I16" s="48">
        <f t="shared" si="13"/>
        <v>3.5714285714285712</v>
      </c>
      <c r="J16" s="48">
        <f t="shared" si="13"/>
        <v>3.8961038961038961</v>
      </c>
      <c r="K16" s="48">
        <f t="shared" si="13"/>
        <v>1.4492753623188406</v>
      </c>
      <c r="L16" s="48">
        <f t="shared" si="13"/>
        <v>1.8867924528301887</v>
      </c>
      <c r="M16" s="48">
        <f t="shared" si="13"/>
        <v>0</v>
      </c>
      <c r="O16" s="48">
        <f t="shared" ref="O16:O18" si="14">O15/O$5*100</f>
        <v>0</v>
      </c>
    </row>
    <row r="17" spans="1:15" ht="19.5" customHeight="1" x14ac:dyDescent="0.15">
      <c r="A17" s="36">
        <v>7</v>
      </c>
      <c r="C17" s="186" t="s">
        <v>129</v>
      </c>
      <c r="D17" s="49">
        <f t="shared" si="12"/>
        <v>3</v>
      </c>
      <c r="E17" s="50">
        <f t="shared" si="1"/>
        <v>0</v>
      </c>
      <c r="F17" s="51">
        <f t="shared" si="1"/>
        <v>0</v>
      </c>
      <c r="G17" s="51">
        <f t="shared" si="1"/>
        <v>1</v>
      </c>
      <c r="H17" s="51">
        <f t="shared" si="1"/>
        <v>2</v>
      </c>
      <c r="I17" s="51">
        <f t="shared" si="1"/>
        <v>0</v>
      </c>
      <c r="J17" s="51">
        <f t="shared" si="1"/>
        <v>0</v>
      </c>
      <c r="K17" s="51">
        <f t="shared" si="1"/>
        <v>0</v>
      </c>
      <c r="L17" s="51">
        <f t="shared" si="1"/>
        <v>0</v>
      </c>
      <c r="M17" s="51">
        <f t="shared" si="1"/>
        <v>0</v>
      </c>
      <c r="O17" s="51">
        <f t="shared" si="1"/>
        <v>0</v>
      </c>
    </row>
    <row r="18" spans="1:15" ht="19.5" customHeight="1" x14ac:dyDescent="0.15">
      <c r="C18" s="186"/>
      <c r="D18" s="46">
        <f t="shared" ref="D18" si="15">D17/D$5*100</f>
        <v>0.38022813688212925</v>
      </c>
      <c r="E18" s="47">
        <f t="shared" ref="E18" si="16">E17/E$5*100</f>
        <v>0</v>
      </c>
      <c r="F18" s="48">
        <f t="shared" ref="F18" si="17">F17/F$5*100</f>
        <v>0</v>
      </c>
      <c r="G18" s="48">
        <f t="shared" ref="G18" si="18">G17/G$5*100</f>
        <v>1.3157894736842104</v>
      </c>
      <c r="H18" s="48">
        <f t="shared" ref="H18" si="19">H17/H$5*100</f>
        <v>1.639344262295082</v>
      </c>
      <c r="I18" s="48">
        <f t="shared" ref="I18" si="20">I17/I$5*100</f>
        <v>0</v>
      </c>
      <c r="J18" s="48">
        <f t="shared" ref="J18" si="21">J17/J$5*100</f>
        <v>0</v>
      </c>
      <c r="K18" s="48">
        <f t="shared" ref="K18" si="22">K17/K$5*100</f>
        <v>0</v>
      </c>
      <c r="L18" s="48">
        <f t="shared" ref="L18" si="23">L17/L$5*100</f>
        <v>0</v>
      </c>
      <c r="M18" s="48">
        <f t="shared" ref="M18" si="24">M17/M$5*100</f>
        <v>0</v>
      </c>
      <c r="O18" s="48">
        <f t="shared" si="14"/>
        <v>0</v>
      </c>
    </row>
    <row r="19" spans="1:15" ht="19.5" customHeight="1" thickBot="1" x14ac:dyDescent="0.2">
      <c r="C19" s="58"/>
      <c r="D19" s="58"/>
      <c r="E19" s="58"/>
      <c r="F19" s="59"/>
      <c r="G19" s="60"/>
      <c r="H19" s="61"/>
      <c r="I19" s="61"/>
      <c r="J19" s="61"/>
      <c r="K19" s="61"/>
      <c r="L19" s="61"/>
      <c r="M19" s="62" t="s">
        <v>22</v>
      </c>
    </row>
    <row r="20" spans="1:15" ht="19.5" customHeight="1" thickBot="1" x14ac:dyDescent="0.2">
      <c r="C20" s="58"/>
      <c r="D20" s="58"/>
      <c r="E20" s="58"/>
      <c r="F20" s="59"/>
      <c r="G20" s="63" t="s">
        <v>23</v>
      </c>
      <c r="H20" s="64"/>
      <c r="I20" s="59"/>
      <c r="J20" s="59"/>
      <c r="K20" s="59"/>
      <c r="L20" s="63" t="s">
        <v>24</v>
      </c>
      <c r="M20" s="65"/>
    </row>
    <row r="70" spans="2:21" s="138" customFormat="1" ht="14.25" x14ac:dyDescent="0.15">
      <c r="C70" s="138" t="s">
        <v>213</v>
      </c>
      <c r="D70" s="176">
        <f>MAX(D7,D9,D11,D13)</f>
        <v>572</v>
      </c>
      <c r="E70" s="176">
        <f t="shared" ref="E70:M70" si="25">MAX(E7,E9,E11,E13)</f>
        <v>10</v>
      </c>
      <c r="F70" s="176">
        <f t="shared" si="25"/>
        <v>25</v>
      </c>
      <c r="G70" s="176">
        <f t="shared" si="25"/>
        <v>52</v>
      </c>
      <c r="H70" s="176">
        <f t="shared" si="25"/>
        <v>78</v>
      </c>
      <c r="I70" s="176">
        <f t="shared" si="25"/>
        <v>124</v>
      </c>
      <c r="J70" s="176">
        <f t="shared" si="25"/>
        <v>54</v>
      </c>
      <c r="K70" s="176">
        <f t="shared" si="25"/>
        <v>56</v>
      </c>
      <c r="L70" s="176">
        <f t="shared" si="25"/>
        <v>80</v>
      </c>
      <c r="M70" s="176">
        <f t="shared" si="25"/>
        <v>92</v>
      </c>
      <c r="N70" s="176">
        <v>1</v>
      </c>
      <c r="O70" s="176">
        <f>MAX(O7,O9,O11,O13)</f>
        <v>5</v>
      </c>
      <c r="P70" s="176">
        <f t="shared" ref="P70:U70" si="26">MAX(P7,P9,P11,P13,P15,P17,P19,P21,P23,P25,P27,P29,P31,P33,P35,P37,P39,P41,P43,P45,P47,P49,P51,P53,P55,P57)</f>
        <v>0</v>
      </c>
      <c r="Q70" s="176">
        <f t="shared" si="26"/>
        <v>0</v>
      </c>
      <c r="R70" s="176">
        <f t="shared" si="26"/>
        <v>0</v>
      </c>
      <c r="S70" s="176">
        <f t="shared" si="26"/>
        <v>0</v>
      </c>
      <c r="T70" s="176">
        <f t="shared" si="26"/>
        <v>0</v>
      </c>
      <c r="U70" s="176">
        <f t="shared" si="26"/>
        <v>0</v>
      </c>
    </row>
    <row r="71" spans="2:21" s="138" customFormat="1" ht="14.25" x14ac:dyDescent="0.15">
      <c r="C71" s="138" t="s">
        <v>214</v>
      </c>
      <c r="D71" s="176">
        <f>MAX(D8,D10,D12,D14)</f>
        <v>72.49683143219265</v>
      </c>
      <c r="E71" s="176">
        <f t="shared" ref="E71:M71" si="27">MAX(E8,E10,E12,E14)</f>
        <v>62.5</v>
      </c>
      <c r="F71" s="176">
        <f t="shared" si="27"/>
        <v>64.102564102564102</v>
      </c>
      <c r="G71" s="176">
        <f t="shared" si="27"/>
        <v>68.421052631578945</v>
      </c>
      <c r="H71" s="176">
        <f t="shared" si="27"/>
        <v>63.934426229508205</v>
      </c>
      <c r="I71" s="176">
        <f t="shared" si="27"/>
        <v>73.80952380952381</v>
      </c>
      <c r="J71" s="176">
        <f t="shared" si="27"/>
        <v>70.129870129870127</v>
      </c>
      <c r="K71" s="176">
        <f t="shared" si="27"/>
        <v>81.159420289855078</v>
      </c>
      <c r="L71" s="176">
        <f t="shared" si="27"/>
        <v>75.471698113207552</v>
      </c>
      <c r="M71" s="176">
        <f t="shared" si="27"/>
        <v>82.882882882882882</v>
      </c>
      <c r="N71" s="176">
        <v>1</v>
      </c>
      <c r="O71" s="176">
        <f>MAX(O8,O10,O12,O14)</f>
        <v>100</v>
      </c>
      <c r="P71" s="176">
        <f t="shared" ref="P71:U71" si="28">MAX(P31,P33,P35,P37,P39,P41,P43,P45,P47,P49,P51,P53,P55,P57)</f>
        <v>0</v>
      </c>
      <c r="Q71" s="176">
        <f t="shared" si="28"/>
        <v>0</v>
      </c>
      <c r="R71" s="176">
        <f t="shared" si="28"/>
        <v>0</v>
      </c>
      <c r="S71" s="176">
        <f t="shared" si="28"/>
        <v>0</v>
      </c>
      <c r="T71" s="176">
        <f t="shared" si="28"/>
        <v>0</v>
      </c>
      <c r="U71" s="176">
        <f t="shared" si="28"/>
        <v>0</v>
      </c>
    </row>
    <row r="72" spans="2:21" s="138" customFormat="1" ht="14.25" x14ac:dyDescent="0.15">
      <c r="C72" s="138" t="s">
        <v>215</v>
      </c>
      <c r="D72" s="176">
        <f>LARGE(_xlfn.VSTACK(D7,D9,D11,D13),2)</f>
        <v>407</v>
      </c>
      <c r="E72" s="176">
        <f t="shared" ref="E72:M72" si="29">LARGE(_xlfn.VSTACK(E7,E9,E11,E13),2)</f>
        <v>6</v>
      </c>
      <c r="F72" s="176">
        <f t="shared" si="29"/>
        <v>17</v>
      </c>
      <c r="G72" s="176">
        <f t="shared" si="29"/>
        <v>32</v>
      </c>
      <c r="H72" s="176">
        <f t="shared" si="29"/>
        <v>56</v>
      </c>
      <c r="I72" s="176">
        <f t="shared" si="29"/>
        <v>82</v>
      </c>
      <c r="J72" s="176">
        <f t="shared" si="29"/>
        <v>49</v>
      </c>
      <c r="K72" s="176">
        <f t="shared" si="29"/>
        <v>39</v>
      </c>
      <c r="L72" s="176">
        <f t="shared" si="29"/>
        <v>61</v>
      </c>
      <c r="M72" s="176">
        <f t="shared" si="29"/>
        <v>67</v>
      </c>
      <c r="N72" s="176">
        <v>1</v>
      </c>
      <c r="O72" s="176">
        <f>LARGE(_xlfn.VSTACK(O7,O9,O11,O13),2)</f>
        <v>2</v>
      </c>
      <c r="P72" s="176" t="e">
        <f t="shared" ref="P72:U73" si="30">LARGE(_xlfn.VSTACK(P30,P32,P34,P36,P38,P40,P42,P44,P46,P48,P50,P52,P54,P56),2)</f>
        <v>#NUM!</v>
      </c>
      <c r="Q72" s="176" t="e">
        <f t="shared" si="30"/>
        <v>#NUM!</v>
      </c>
      <c r="R72" s="176" t="e">
        <f t="shared" si="30"/>
        <v>#NUM!</v>
      </c>
      <c r="S72" s="176" t="e">
        <f t="shared" si="30"/>
        <v>#NUM!</v>
      </c>
      <c r="T72" s="176" t="e">
        <f t="shared" si="30"/>
        <v>#NUM!</v>
      </c>
      <c r="U72" s="176" t="e">
        <f t="shared" si="30"/>
        <v>#NUM!</v>
      </c>
    </row>
    <row r="73" spans="2:21" s="138" customFormat="1" ht="14.25" x14ac:dyDescent="0.15">
      <c r="C73" s="138" t="s">
        <v>214</v>
      </c>
      <c r="D73" s="176">
        <f>LARGE(_xlfn.VSTACK(D8,D10,D12,D14),2)</f>
        <v>51.584283903675541</v>
      </c>
      <c r="E73" s="176">
        <f t="shared" ref="E73:M73" si="31">LARGE(_xlfn.VSTACK(E8,E10,E12,E14),2)</f>
        <v>37.5</v>
      </c>
      <c r="F73" s="176">
        <f t="shared" si="31"/>
        <v>43.589743589743591</v>
      </c>
      <c r="G73" s="176">
        <f t="shared" si="31"/>
        <v>42.105263157894733</v>
      </c>
      <c r="H73" s="176">
        <f t="shared" si="31"/>
        <v>45.901639344262293</v>
      </c>
      <c r="I73" s="176">
        <f t="shared" si="31"/>
        <v>48.80952380952381</v>
      </c>
      <c r="J73" s="176">
        <f t="shared" si="31"/>
        <v>63.636363636363633</v>
      </c>
      <c r="K73" s="176">
        <f t="shared" si="31"/>
        <v>56.521739130434781</v>
      </c>
      <c r="L73" s="176">
        <f t="shared" si="31"/>
        <v>57.547169811320757</v>
      </c>
      <c r="M73" s="176">
        <f t="shared" si="31"/>
        <v>60.360360360360367</v>
      </c>
      <c r="N73" s="176">
        <v>1</v>
      </c>
      <c r="O73" s="176">
        <f>LARGE(_xlfn.VSTACK(O8,O10,O12,O14),2)</f>
        <v>40</v>
      </c>
      <c r="P73" s="176" t="e">
        <f t="shared" si="30"/>
        <v>#NUM!</v>
      </c>
      <c r="Q73" s="176" t="e">
        <f t="shared" si="30"/>
        <v>#NUM!</v>
      </c>
      <c r="R73" s="176" t="e">
        <f t="shared" si="30"/>
        <v>#NUM!</v>
      </c>
      <c r="S73" s="176" t="e">
        <f t="shared" si="30"/>
        <v>#NUM!</v>
      </c>
      <c r="T73" s="176" t="e">
        <f t="shared" si="30"/>
        <v>#NUM!</v>
      </c>
      <c r="U73" s="176" t="e">
        <f t="shared" si="30"/>
        <v>#NUM!</v>
      </c>
    </row>
    <row r="74" spans="2:21" s="138" customFormat="1" ht="14.25" x14ac:dyDescent="0.15">
      <c r="C74" s="138">
        <v>2</v>
      </c>
      <c r="D74" s="138">
        <v>3</v>
      </c>
      <c r="E74" s="138">
        <v>4</v>
      </c>
      <c r="F74" s="138">
        <v>5</v>
      </c>
      <c r="G74" s="138">
        <v>6</v>
      </c>
      <c r="H74" s="138">
        <v>7</v>
      </c>
      <c r="I74" s="138">
        <v>8</v>
      </c>
      <c r="J74" s="138">
        <v>9</v>
      </c>
      <c r="K74" s="138">
        <v>10</v>
      </c>
      <c r="L74" s="138">
        <v>11</v>
      </c>
      <c r="M74" s="138">
        <v>12</v>
      </c>
      <c r="N74" s="176">
        <v>1</v>
      </c>
      <c r="O74" s="138">
        <v>14</v>
      </c>
      <c r="P74" s="138">
        <v>15</v>
      </c>
      <c r="Q74" s="138">
        <v>16</v>
      </c>
      <c r="R74" s="138">
        <v>17</v>
      </c>
      <c r="S74" s="138">
        <v>18</v>
      </c>
    </row>
    <row r="75" spans="2:21" s="177" customFormat="1" ht="14.25" x14ac:dyDescent="0.15">
      <c r="D75" s="177" t="s">
        <v>216</v>
      </c>
      <c r="E75" s="177" t="s">
        <v>8</v>
      </c>
      <c r="F75" s="177" t="s">
        <v>9</v>
      </c>
      <c r="G75" s="177" t="s">
        <v>10</v>
      </c>
      <c r="H75" s="177" t="s">
        <v>11</v>
      </c>
      <c r="I75" s="177" t="s">
        <v>12</v>
      </c>
      <c r="J75" s="177" t="s">
        <v>13</v>
      </c>
      <c r="K75" s="177" t="s">
        <v>14</v>
      </c>
      <c r="L75" s="177" t="s">
        <v>15</v>
      </c>
      <c r="M75" s="177" t="s">
        <v>16</v>
      </c>
      <c r="O75" s="177" t="s">
        <v>217</v>
      </c>
    </row>
    <row r="76" spans="2:21" ht="19.5" customHeight="1" x14ac:dyDescent="0.15">
      <c r="B76" s="36">
        <v>1</v>
      </c>
      <c r="C76" s="36" t="s">
        <v>218</v>
      </c>
      <c r="D76" s="36">
        <v>789</v>
      </c>
      <c r="E76" s="36">
        <v>16</v>
      </c>
      <c r="F76" s="36">
        <v>39</v>
      </c>
      <c r="G76" s="36">
        <v>76</v>
      </c>
      <c r="H76" s="36">
        <v>122</v>
      </c>
      <c r="I76" s="36">
        <v>168</v>
      </c>
      <c r="J76" s="36">
        <v>77</v>
      </c>
      <c r="K76" s="36">
        <v>69</v>
      </c>
      <c r="L76" s="36">
        <v>106</v>
      </c>
      <c r="M76" s="36">
        <v>111</v>
      </c>
      <c r="O76" s="36">
        <v>5</v>
      </c>
    </row>
    <row r="77" spans="2:21" ht="19.5" customHeight="1" x14ac:dyDescent="0.15">
      <c r="B77" s="36">
        <v>2</v>
      </c>
      <c r="C77" s="36" t="s">
        <v>112</v>
      </c>
      <c r="D77" s="36">
        <v>407</v>
      </c>
      <c r="E77" s="36">
        <v>2</v>
      </c>
      <c r="F77" s="36">
        <v>17</v>
      </c>
      <c r="G77" s="36">
        <v>32</v>
      </c>
      <c r="H77" s="36">
        <v>56</v>
      </c>
      <c r="I77" s="36">
        <v>82</v>
      </c>
      <c r="J77" s="36">
        <v>49</v>
      </c>
      <c r="K77" s="36">
        <v>39</v>
      </c>
      <c r="L77" s="36">
        <v>61</v>
      </c>
      <c r="M77" s="36">
        <v>67</v>
      </c>
      <c r="O77" s="36">
        <v>2</v>
      </c>
    </row>
    <row r="78" spans="2:21" ht="19.5" customHeight="1" x14ac:dyDescent="0.15">
      <c r="B78" s="36">
        <v>3</v>
      </c>
      <c r="C78" s="36" t="s">
        <v>113</v>
      </c>
      <c r="D78" s="36">
        <v>572</v>
      </c>
      <c r="E78" s="36">
        <v>6</v>
      </c>
      <c r="F78" s="36">
        <v>25</v>
      </c>
      <c r="G78" s="36">
        <v>52</v>
      </c>
      <c r="H78" s="36">
        <v>78</v>
      </c>
      <c r="I78" s="36">
        <v>124</v>
      </c>
      <c r="J78" s="36">
        <v>54</v>
      </c>
      <c r="K78" s="36">
        <v>56</v>
      </c>
      <c r="L78" s="36">
        <v>80</v>
      </c>
      <c r="M78" s="36">
        <v>92</v>
      </c>
      <c r="O78" s="36">
        <v>5</v>
      </c>
    </row>
    <row r="79" spans="2:21" ht="19.5" customHeight="1" x14ac:dyDescent="0.15">
      <c r="B79" s="36">
        <v>4</v>
      </c>
      <c r="C79" s="36" t="s">
        <v>114</v>
      </c>
      <c r="D79" s="36">
        <v>46</v>
      </c>
      <c r="E79" s="36">
        <v>10</v>
      </c>
      <c r="F79" s="36">
        <v>1</v>
      </c>
      <c r="G79" s="36">
        <v>4</v>
      </c>
      <c r="H79" s="36">
        <v>7</v>
      </c>
      <c r="I79" s="36">
        <v>7</v>
      </c>
      <c r="J79" s="36">
        <v>1</v>
      </c>
      <c r="K79" s="36">
        <v>0</v>
      </c>
      <c r="L79" s="36">
        <v>9</v>
      </c>
      <c r="M79" s="36">
        <v>7</v>
      </c>
      <c r="O79" s="36">
        <v>0</v>
      </c>
    </row>
    <row r="80" spans="2:21" ht="19.5" customHeight="1" x14ac:dyDescent="0.15">
      <c r="B80" s="36">
        <v>5</v>
      </c>
      <c r="C80" s="36" t="s">
        <v>120</v>
      </c>
      <c r="D80" s="36">
        <v>12</v>
      </c>
      <c r="E80" s="36">
        <v>0</v>
      </c>
      <c r="F80" s="36">
        <v>0</v>
      </c>
      <c r="G80" s="36">
        <v>0</v>
      </c>
      <c r="H80" s="36">
        <v>4</v>
      </c>
      <c r="I80" s="36">
        <v>4</v>
      </c>
      <c r="J80" s="36">
        <v>2</v>
      </c>
      <c r="K80" s="36">
        <v>0</v>
      </c>
      <c r="L80" s="36">
        <v>1</v>
      </c>
      <c r="M80" s="36">
        <v>1</v>
      </c>
      <c r="O80" s="36">
        <v>0</v>
      </c>
    </row>
    <row r="81" spans="2:15" ht="19.5" customHeight="1" x14ac:dyDescent="0.15">
      <c r="B81" s="36">
        <v>6</v>
      </c>
      <c r="C81" s="36" t="s">
        <v>25</v>
      </c>
      <c r="D81" s="36">
        <v>23</v>
      </c>
      <c r="E81" s="36">
        <v>1</v>
      </c>
      <c r="F81" s="36">
        <v>4</v>
      </c>
      <c r="G81" s="36">
        <v>4</v>
      </c>
      <c r="H81" s="36">
        <v>2</v>
      </c>
      <c r="I81" s="36">
        <v>6</v>
      </c>
      <c r="J81" s="36">
        <v>3</v>
      </c>
      <c r="K81" s="36">
        <v>1</v>
      </c>
      <c r="L81" s="36">
        <v>2</v>
      </c>
      <c r="M81" s="36">
        <v>0</v>
      </c>
      <c r="O81" s="36">
        <v>0</v>
      </c>
    </row>
    <row r="82" spans="2:15" ht="19.5" customHeight="1" x14ac:dyDescent="0.15">
      <c r="B82" s="36">
        <v>7</v>
      </c>
      <c r="C82" s="36" t="s">
        <v>217</v>
      </c>
      <c r="D82" s="36">
        <v>3</v>
      </c>
      <c r="E82" s="36">
        <v>0</v>
      </c>
      <c r="F82" s="36">
        <v>0</v>
      </c>
      <c r="G82" s="36">
        <v>1</v>
      </c>
      <c r="H82" s="36">
        <v>2</v>
      </c>
      <c r="I82" s="36">
        <v>0</v>
      </c>
      <c r="J82" s="36">
        <v>0</v>
      </c>
      <c r="K82" s="36">
        <v>0</v>
      </c>
      <c r="L82" s="36">
        <v>0</v>
      </c>
      <c r="M82" s="36">
        <v>0</v>
      </c>
      <c r="O82" s="36">
        <v>0</v>
      </c>
    </row>
  </sheetData>
  <mergeCells count="7">
    <mergeCell ref="C17:C18"/>
    <mergeCell ref="C5:C6"/>
    <mergeCell ref="C7:C8"/>
    <mergeCell ref="C9:C10"/>
    <mergeCell ref="C11:C12"/>
    <mergeCell ref="C13:C14"/>
    <mergeCell ref="C15:C16"/>
  </mergeCells>
  <phoneticPr fontId="8"/>
  <conditionalFormatting sqref="D7:O14">
    <cfRule type="cellIs" dxfId="43" priority="1" operator="equal">
      <formula>D$71</formula>
    </cfRule>
    <cfRule type="cellIs" dxfId="42" priority="2" operator="equal">
      <formula>D$70</formula>
    </cfRule>
    <cfRule type="cellIs" dxfId="41" priority="3" operator="equal">
      <formula>D$73</formula>
    </cfRule>
    <cfRule type="cellIs" dxfId="40" priority="4" operator="equal">
      <formula>D$72</formula>
    </cfRule>
  </conditionalFormatting>
  <pageMargins left="0.7" right="0.7" top="0.75" bottom="0.75" header="0.3" footer="0.3"/>
  <ignoredErrors>
    <ignoredError sqref="D8:M1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Q3:T19"/>
  <sheetViews>
    <sheetView zoomScaleNormal="100" zoomScaleSheetLayoutView="100" workbookViewId="0">
      <selection activeCell="T17" sqref="T17"/>
    </sheetView>
  </sheetViews>
  <sheetFormatPr defaultColWidth="9" defaultRowHeight="16.899999999999999" customHeight="1" x14ac:dyDescent="0.15"/>
  <cols>
    <col min="1" max="2" width="1.75" style="2" customWidth="1"/>
    <col min="3" max="13" width="9" style="2"/>
    <col min="14" max="14" width="9" style="2" customWidth="1"/>
    <col min="15" max="16" width="1.75" style="2" customWidth="1"/>
    <col min="17" max="17" width="9" style="2"/>
    <col min="18" max="18" width="20.75" style="2" customWidth="1"/>
    <col min="19" max="16384" width="9" style="2"/>
  </cols>
  <sheetData>
    <row r="3" spans="17:20" ht="16.899999999999999" customHeight="1" x14ac:dyDescent="0.15">
      <c r="Q3" s="2" t="s">
        <v>157</v>
      </c>
    </row>
    <row r="4" spans="17:20" ht="16.899999999999999" customHeight="1" x14ac:dyDescent="0.15">
      <c r="Q4" s="3" t="s">
        <v>152</v>
      </c>
      <c r="R4" s="4" t="s">
        <v>26</v>
      </c>
      <c r="S4" s="5">
        <v>634</v>
      </c>
      <c r="T4" s="20">
        <f>S4/S$11*100</f>
        <v>80.354879594423323</v>
      </c>
    </row>
    <row r="5" spans="17:20" ht="16.899999999999999" customHeight="1" x14ac:dyDescent="0.15">
      <c r="Q5" s="3" t="s">
        <v>153</v>
      </c>
      <c r="R5" s="4" t="s">
        <v>27</v>
      </c>
      <c r="S5" s="5">
        <v>373</v>
      </c>
      <c r="T5" s="20">
        <f t="shared" ref="T5:T11" si="0">S5/S$11*100</f>
        <v>47.275031685678073</v>
      </c>
    </row>
    <row r="6" spans="17:20" ht="16.899999999999999" customHeight="1" x14ac:dyDescent="0.15">
      <c r="Q6" s="3" t="s">
        <v>155</v>
      </c>
      <c r="R6" s="31" t="s">
        <v>116</v>
      </c>
      <c r="S6" s="5">
        <v>34</v>
      </c>
      <c r="T6" s="20">
        <f t="shared" si="0"/>
        <v>4.3092522179974653</v>
      </c>
    </row>
    <row r="7" spans="17:20" ht="16.899999999999999" customHeight="1" x14ac:dyDescent="0.15">
      <c r="Q7" s="3" t="s">
        <v>154</v>
      </c>
      <c r="R7" s="31" t="s">
        <v>115</v>
      </c>
      <c r="S7" s="5">
        <v>7</v>
      </c>
      <c r="T7" s="20">
        <f t="shared" si="0"/>
        <v>0.88719898605830161</v>
      </c>
    </row>
    <row r="8" spans="17:20" ht="16.899999999999999" customHeight="1" x14ac:dyDescent="0.15">
      <c r="Q8" s="3" t="s">
        <v>156</v>
      </c>
      <c r="R8" s="4" t="s">
        <v>25</v>
      </c>
      <c r="S8" s="5">
        <v>24</v>
      </c>
      <c r="T8" s="20">
        <f t="shared" si="0"/>
        <v>3.041825095057034</v>
      </c>
    </row>
    <row r="9" spans="17:20" ht="16.899999999999999" customHeight="1" x14ac:dyDescent="0.15">
      <c r="Q9" s="3" t="s">
        <v>17</v>
      </c>
      <c r="R9" s="4" t="s">
        <v>21</v>
      </c>
      <c r="S9" s="5">
        <v>9</v>
      </c>
      <c r="T9" s="20">
        <f t="shared" si="0"/>
        <v>1.1406844106463878</v>
      </c>
    </row>
    <row r="10" spans="17:20" ht="16.899999999999999" customHeight="1" x14ac:dyDescent="0.15">
      <c r="Q10" s="7"/>
      <c r="R10" s="8" t="s">
        <v>4</v>
      </c>
      <c r="S10" s="5"/>
      <c r="T10" s="20"/>
    </row>
    <row r="11" spans="17:20" ht="16.899999999999999" customHeight="1" x14ac:dyDescent="0.15">
      <c r="Q11" s="7"/>
      <c r="R11" s="8" t="s">
        <v>41</v>
      </c>
      <c r="S11" s="5">
        <v>789</v>
      </c>
      <c r="T11" s="20">
        <f t="shared" si="0"/>
        <v>100</v>
      </c>
    </row>
    <row r="14" spans="17:20" ht="16.899999999999999" customHeight="1" x14ac:dyDescent="0.15">
      <c r="Q14" s="29"/>
    </row>
    <row r="15" spans="17:20" ht="16.899999999999999" customHeight="1" x14ac:dyDescent="0.15">
      <c r="Q15" s="29"/>
    </row>
    <row r="16" spans="17:20" ht="16.899999999999999" customHeight="1" x14ac:dyDescent="0.15">
      <c r="Q16" s="29"/>
    </row>
    <row r="17" spans="17:17" ht="16.899999999999999" customHeight="1" x14ac:dyDescent="0.15">
      <c r="Q17" s="29"/>
    </row>
    <row r="18" spans="17:17" ht="16.899999999999999" customHeight="1" x14ac:dyDescent="0.15">
      <c r="Q18" s="29"/>
    </row>
    <row r="19" spans="17:17" ht="16.899999999999999" customHeight="1" x14ac:dyDescent="0.15">
      <c r="Q19" s="29"/>
    </row>
  </sheetData>
  <sortState xmlns:xlrd2="http://schemas.microsoft.com/office/spreadsheetml/2017/richdata2" ref="Q15:S18">
    <sortCondition descending="1" ref="S15:S18"/>
  </sortState>
  <phoneticPr fontId="8"/>
  <pageMargins left="0.7" right="0.7" top="0.75" bottom="0.75" header="0.3" footer="0.3"/>
  <pageSetup paperSize="9" scale="72" orientation="portrait" r:id="rId1"/>
  <colBreaks count="1" manualBreakCount="1">
    <brk id="15" min="1" max="5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82"/>
  <sheetViews>
    <sheetView zoomScaleNormal="100" workbookViewId="0">
      <selection activeCell="C4" sqref="C4:M20"/>
    </sheetView>
  </sheetViews>
  <sheetFormatPr defaultColWidth="9" defaultRowHeight="19.5" customHeight="1" x14ac:dyDescent="0.15"/>
  <cols>
    <col min="1" max="2" width="9" style="36"/>
    <col min="3" max="3" width="32.625" style="36" customWidth="1"/>
    <col min="4" max="13" width="8.875" style="36" customWidth="1"/>
    <col min="14" max="14" width="9" style="36"/>
    <col min="15" max="15" width="8.875" style="36" customWidth="1"/>
    <col min="16" max="16384" width="9" style="36"/>
  </cols>
  <sheetData>
    <row r="1" spans="1:15" ht="19.5" customHeight="1" x14ac:dyDescent="0.15">
      <c r="C1" s="35" t="s">
        <v>123</v>
      </c>
    </row>
    <row r="4" spans="1:15" ht="57" customHeight="1" thickBot="1" x14ac:dyDescent="0.2">
      <c r="C4" s="37" t="s">
        <v>19</v>
      </c>
      <c r="D4" s="38" t="s">
        <v>20</v>
      </c>
      <c r="E4" s="56" t="s">
        <v>231</v>
      </c>
      <c r="F4" s="57" t="s">
        <v>9</v>
      </c>
      <c r="G4" s="57" t="s">
        <v>10</v>
      </c>
      <c r="H4" s="57" t="s">
        <v>11</v>
      </c>
      <c r="I4" s="57" t="s">
        <v>12</v>
      </c>
      <c r="J4" s="57" t="s">
        <v>13</v>
      </c>
      <c r="K4" s="57" t="s">
        <v>14</v>
      </c>
      <c r="L4" s="57" t="s">
        <v>15</v>
      </c>
      <c r="M4" s="57" t="s">
        <v>130</v>
      </c>
      <c r="O4" s="39" t="s">
        <v>21</v>
      </c>
    </row>
    <row r="5" spans="1:15" ht="19.5" customHeight="1" x14ac:dyDescent="0.15">
      <c r="A5" s="36">
        <v>1</v>
      </c>
      <c r="C5" s="187" t="s">
        <v>128</v>
      </c>
      <c r="D5" s="40">
        <f>VLOOKUP($A5,$B$76:$Q$93,D$74,FALSE)</f>
        <v>789</v>
      </c>
      <c r="E5" s="41">
        <f t="shared" ref="E5:M5" si="0">VLOOKUP($A5,$B$76:$Q$93,E$74,FALSE)</f>
        <v>16</v>
      </c>
      <c r="F5" s="42">
        <f t="shared" si="0"/>
        <v>39</v>
      </c>
      <c r="G5" s="42">
        <f t="shared" si="0"/>
        <v>76</v>
      </c>
      <c r="H5" s="42">
        <f t="shared" si="0"/>
        <v>122</v>
      </c>
      <c r="I5" s="42">
        <f t="shared" si="0"/>
        <v>168</v>
      </c>
      <c r="J5" s="42">
        <f t="shared" si="0"/>
        <v>77</v>
      </c>
      <c r="K5" s="42">
        <f t="shared" si="0"/>
        <v>69</v>
      </c>
      <c r="L5" s="42">
        <f t="shared" si="0"/>
        <v>106</v>
      </c>
      <c r="M5" s="42">
        <f t="shared" si="0"/>
        <v>111</v>
      </c>
      <c r="O5" s="42">
        <f>VLOOKUP($A5,$B$76:$Q$93,O$74,FALSE)</f>
        <v>5</v>
      </c>
    </row>
    <row r="6" spans="1:15" ht="19.5" customHeight="1" thickBot="1" x14ac:dyDescent="0.2">
      <c r="C6" s="188" t="s">
        <v>4</v>
      </c>
      <c r="D6" s="52">
        <v>100</v>
      </c>
      <c r="E6" s="53">
        <v>100</v>
      </c>
      <c r="F6" s="54">
        <v>100</v>
      </c>
      <c r="G6" s="54">
        <v>100</v>
      </c>
      <c r="H6" s="54">
        <v>100</v>
      </c>
      <c r="I6" s="54">
        <v>100</v>
      </c>
      <c r="J6" s="54">
        <v>100</v>
      </c>
      <c r="K6" s="54">
        <v>100</v>
      </c>
      <c r="L6" s="54">
        <v>100</v>
      </c>
      <c r="M6" s="54">
        <v>100</v>
      </c>
      <c r="N6" s="55"/>
      <c r="O6" s="54">
        <v>100</v>
      </c>
    </row>
    <row r="7" spans="1:15" ht="19.5" customHeight="1" x14ac:dyDescent="0.15">
      <c r="A7" s="36">
        <v>2</v>
      </c>
      <c r="C7" s="190" t="str">
        <f>VLOOKUP($A7,$B$76:$Q$105,C$74,FALSE)</f>
        <v>家族・親族</v>
      </c>
      <c r="D7" s="43">
        <f>VLOOKUP($A7,$B$76:$Q$105,D$74,FALSE)</f>
        <v>634</v>
      </c>
      <c r="E7" s="44">
        <f t="shared" ref="E7:O17" si="1">VLOOKUP($A7,$B$76:$Q$105,E$74,FALSE)</f>
        <v>9</v>
      </c>
      <c r="F7" s="45">
        <f t="shared" si="1"/>
        <v>28</v>
      </c>
      <c r="G7" s="45">
        <f t="shared" si="1"/>
        <v>59</v>
      </c>
      <c r="H7" s="45">
        <f t="shared" si="1"/>
        <v>105</v>
      </c>
      <c r="I7" s="45">
        <f t="shared" si="1"/>
        <v>144</v>
      </c>
      <c r="J7" s="45">
        <f t="shared" si="1"/>
        <v>61</v>
      </c>
      <c r="K7" s="45">
        <f t="shared" si="1"/>
        <v>55</v>
      </c>
      <c r="L7" s="45">
        <f t="shared" si="1"/>
        <v>80</v>
      </c>
      <c r="M7" s="45">
        <f t="shared" si="1"/>
        <v>89</v>
      </c>
      <c r="O7" s="45">
        <f t="shared" si="1"/>
        <v>4</v>
      </c>
    </row>
    <row r="8" spans="1:15" ht="19.5" customHeight="1" x14ac:dyDescent="0.15">
      <c r="C8" s="191"/>
      <c r="D8" s="46">
        <f>D7/D$5*100</f>
        <v>80.354879594423323</v>
      </c>
      <c r="E8" s="47">
        <f t="shared" ref="E8:O8" si="2">E7/E$5*100</f>
        <v>56.25</v>
      </c>
      <c r="F8" s="48">
        <f t="shared" si="2"/>
        <v>71.794871794871796</v>
      </c>
      <c r="G8" s="48">
        <f t="shared" si="2"/>
        <v>77.631578947368425</v>
      </c>
      <c r="H8" s="48">
        <f t="shared" si="2"/>
        <v>86.065573770491795</v>
      </c>
      <c r="I8" s="48">
        <f t="shared" si="2"/>
        <v>85.714285714285708</v>
      </c>
      <c r="J8" s="48">
        <f t="shared" si="2"/>
        <v>79.220779220779221</v>
      </c>
      <c r="K8" s="48">
        <f t="shared" si="2"/>
        <v>79.710144927536234</v>
      </c>
      <c r="L8" s="48">
        <f t="shared" si="2"/>
        <v>75.471698113207552</v>
      </c>
      <c r="M8" s="48">
        <f t="shared" si="2"/>
        <v>80.180180180180187</v>
      </c>
      <c r="O8" s="48">
        <f t="shared" si="2"/>
        <v>80</v>
      </c>
    </row>
    <row r="9" spans="1:15" ht="19.5" customHeight="1" x14ac:dyDescent="0.15">
      <c r="A9" s="36">
        <v>3</v>
      </c>
      <c r="C9" s="192" t="str">
        <f t="shared" ref="C9:D9" si="3">VLOOKUP($A9,$B$76:$Q$105,C$74,FALSE)</f>
        <v>友人・知人</v>
      </c>
      <c r="D9" s="49">
        <f t="shared" si="3"/>
        <v>373</v>
      </c>
      <c r="E9" s="50">
        <f t="shared" si="1"/>
        <v>9</v>
      </c>
      <c r="F9" s="51">
        <f t="shared" si="1"/>
        <v>17</v>
      </c>
      <c r="G9" s="51">
        <f t="shared" si="1"/>
        <v>21</v>
      </c>
      <c r="H9" s="51">
        <f t="shared" si="1"/>
        <v>36</v>
      </c>
      <c r="I9" s="51">
        <f t="shared" si="1"/>
        <v>63</v>
      </c>
      <c r="J9" s="51">
        <f t="shared" si="1"/>
        <v>45</v>
      </c>
      <c r="K9" s="51">
        <f t="shared" si="1"/>
        <v>46</v>
      </c>
      <c r="L9" s="51">
        <f t="shared" si="1"/>
        <v>66</v>
      </c>
      <c r="M9" s="51">
        <f t="shared" si="1"/>
        <v>66</v>
      </c>
      <c r="O9" s="51">
        <f t="shared" si="1"/>
        <v>4</v>
      </c>
    </row>
    <row r="10" spans="1:15" ht="19.5" customHeight="1" x14ac:dyDescent="0.15">
      <c r="C10" s="191"/>
      <c r="D10" s="46">
        <f t="shared" ref="D10:M10" si="4">D9/D$5*100</f>
        <v>47.275031685678073</v>
      </c>
      <c r="E10" s="47">
        <f t="shared" si="4"/>
        <v>56.25</v>
      </c>
      <c r="F10" s="48">
        <f t="shared" si="4"/>
        <v>43.589743589743591</v>
      </c>
      <c r="G10" s="48">
        <f t="shared" si="4"/>
        <v>27.631578947368425</v>
      </c>
      <c r="H10" s="48">
        <f t="shared" si="4"/>
        <v>29.508196721311474</v>
      </c>
      <c r="I10" s="48">
        <f t="shared" si="4"/>
        <v>37.5</v>
      </c>
      <c r="J10" s="48">
        <f t="shared" si="4"/>
        <v>58.441558441558442</v>
      </c>
      <c r="K10" s="48">
        <f t="shared" si="4"/>
        <v>66.666666666666657</v>
      </c>
      <c r="L10" s="48">
        <f t="shared" si="4"/>
        <v>62.264150943396224</v>
      </c>
      <c r="M10" s="48">
        <f t="shared" si="4"/>
        <v>59.45945945945946</v>
      </c>
      <c r="O10" s="48">
        <f t="shared" ref="O10" si="5">O9/O$5*100</f>
        <v>80</v>
      </c>
    </row>
    <row r="11" spans="1:15" ht="19.5" customHeight="1" x14ac:dyDescent="0.15">
      <c r="A11" s="36">
        <v>4</v>
      </c>
      <c r="C11" s="192" t="str">
        <f t="shared" ref="C11:D11" si="6">VLOOKUP($A11,$B$76:$Q$105,C$74,FALSE)</f>
        <v>市の平和祈念事業（展示や講演等）</v>
      </c>
      <c r="D11" s="49">
        <f t="shared" si="6"/>
        <v>7</v>
      </c>
      <c r="E11" s="50">
        <f t="shared" si="1"/>
        <v>0</v>
      </c>
      <c r="F11" s="51">
        <f t="shared" si="1"/>
        <v>0</v>
      </c>
      <c r="G11" s="51">
        <f t="shared" si="1"/>
        <v>0</v>
      </c>
      <c r="H11" s="51">
        <f t="shared" si="1"/>
        <v>1</v>
      </c>
      <c r="I11" s="51">
        <f t="shared" si="1"/>
        <v>2</v>
      </c>
      <c r="J11" s="51">
        <f t="shared" si="1"/>
        <v>0</v>
      </c>
      <c r="K11" s="51">
        <f t="shared" si="1"/>
        <v>1</v>
      </c>
      <c r="L11" s="51">
        <f t="shared" si="1"/>
        <v>2</v>
      </c>
      <c r="M11" s="51">
        <f t="shared" si="1"/>
        <v>1</v>
      </c>
      <c r="O11" s="51">
        <f t="shared" si="1"/>
        <v>0</v>
      </c>
    </row>
    <row r="12" spans="1:15" ht="19.5" customHeight="1" x14ac:dyDescent="0.15">
      <c r="C12" s="191"/>
      <c r="D12" s="46">
        <f t="shared" ref="D12:M12" si="7">D11/D$5*100</f>
        <v>0.88719898605830161</v>
      </c>
      <c r="E12" s="47">
        <f t="shared" si="7"/>
        <v>0</v>
      </c>
      <c r="F12" s="48">
        <f t="shared" si="7"/>
        <v>0</v>
      </c>
      <c r="G12" s="48">
        <f t="shared" si="7"/>
        <v>0</v>
      </c>
      <c r="H12" s="48">
        <f t="shared" si="7"/>
        <v>0.81967213114754101</v>
      </c>
      <c r="I12" s="48">
        <f t="shared" si="7"/>
        <v>1.1904761904761905</v>
      </c>
      <c r="J12" s="48">
        <f t="shared" si="7"/>
        <v>0</v>
      </c>
      <c r="K12" s="48">
        <f t="shared" si="7"/>
        <v>1.4492753623188406</v>
      </c>
      <c r="L12" s="48">
        <f t="shared" si="7"/>
        <v>1.8867924528301887</v>
      </c>
      <c r="M12" s="48">
        <f t="shared" si="7"/>
        <v>0.90090090090090091</v>
      </c>
      <c r="O12" s="48">
        <f t="shared" ref="O12" si="8">O11/O$5*100</f>
        <v>0</v>
      </c>
    </row>
    <row r="13" spans="1:15" ht="19.5" customHeight="1" x14ac:dyDescent="0.15">
      <c r="A13" s="36">
        <v>5</v>
      </c>
      <c r="C13" s="192" t="str">
        <f t="shared" ref="C13:D13" si="9">VLOOKUP($A13,$B$76:$Q$105,C$74,FALSE)</f>
        <v>サークルや市民団体などのグループ</v>
      </c>
      <c r="D13" s="49">
        <f t="shared" si="9"/>
        <v>34</v>
      </c>
      <c r="E13" s="50">
        <f t="shared" si="1"/>
        <v>1</v>
      </c>
      <c r="F13" s="51">
        <f t="shared" si="1"/>
        <v>2</v>
      </c>
      <c r="G13" s="51">
        <f t="shared" si="1"/>
        <v>1</v>
      </c>
      <c r="H13" s="51">
        <f t="shared" si="1"/>
        <v>0</v>
      </c>
      <c r="I13" s="51">
        <f t="shared" si="1"/>
        <v>6</v>
      </c>
      <c r="J13" s="51">
        <f t="shared" si="1"/>
        <v>2</v>
      </c>
      <c r="K13" s="51">
        <f t="shared" si="1"/>
        <v>4</v>
      </c>
      <c r="L13" s="51">
        <f t="shared" si="1"/>
        <v>8</v>
      </c>
      <c r="M13" s="51">
        <f t="shared" si="1"/>
        <v>10</v>
      </c>
      <c r="O13" s="51">
        <f t="shared" si="1"/>
        <v>0</v>
      </c>
    </row>
    <row r="14" spans="1:15" ht="19.5" customHeight="1" x14ac:dyDescent="0.15">
      <c r="C14" s="191"/>
      <c r="D14" s="46">
        <f t="shared" ref="D14:M14" si="10">D13/D$5*100</f>
        <v>4.3092522179974653</v>
      </c>
      <c r="E14" s="47">
        <f t="shared" si="10"/>
        <v>6.25</v>
      </c>
      <c r="F14" s="48">
        <f t="shared" si="10"/>
        <v>5.1282051282051277</v>
      </c>
      <c r="G14" s="48">
        <f t="shared" si="10"/>
        <v>1.3157894736842104</v>
      </c>
      <c r="H14" s="48">
        <f t="shared" si="10"/>
        <v>0</v>
      </c>
      <c r="I14" s="48">
        <f t="shared" si="10"/>
        <v>3.5714285714285712</v>
      </c>
      <c r="J14" s="48">
        <f t="shared" si="10"/>
        <v>2.5974025974025974</v>
      </c>
      <c r="K14" s="48">
        <f t="shared" si="10"/>
        <v>5.7971014492753623</v>
      </c>
      <c r="L14" s="48">
        <f t="shared" si="10"/>
        <v>7.5471698113207548</v>
      </c>
      <c r="M14" s="48">
        <f t="shared" si="10"/>
        <v>9.0090090090090094</v>
      </c>
      <c r="O14" s="48">
        <f t="shared" ref="O14" si="11">O13/O$5*100</f>
        <v>0</v>
      </c>
    </row>
    <row r="15" spans="1:15" ht="19.5" customHeight="1" x14ac:dyDescent="0.15">
      <c r="A15" s="36">
        <v>6</v>
      </c>
      <c r="C15" s="186" t="str">
        <f t="shared" ref="C15:D17" si="12">VLOOKUP($A15,$B$76:$Q$105,C$74,FALSE)</f>
        <v>その他</v>
      </c>
      <c r="D15" s="49">
        <f t="shared" si="12"/>
        <v>24</v>
      </c>
      <c r="E15" s="50">
        <f t="shared" si="1"/>
        <v>3</v>
      </c>
      <c r="F15" s="51">
        <f t="shared" si="1"/>
        <v>0</v>
      </c>
      <c r="G15" s="51">
        <f t="shared" si="1"/>
        <v>7</v>
      </c>
      <c r="H15" s="51">
        <f t="shared" si="1"/>
        <v>1</v>
      </c>
      <c r="I15" s="51">
        <f t="shared" si="1"/>
        <v>4</v>
      </c>
      <c r="J15" s="51">
        <f t="shared" si="1"/>
        <v>2</v>
      </c>
      <c r="K15" s="51">
        <f t="shared" si="1"/>
        <v>1</v>
      </c>
      <c r="L15" s="51">
        <f t="shared" si="1"/>
        <v>2</v>
      </c>
      <c r="M15" s="51">
        <f t="shared" si="1"/>
        <v>4</v>
      </c>
      <c r="O15" s="51">
        <f t="shared" si="1"/>
        <v>0</v>
      </c>
    </row>
    <row r="16" spans="1:15" ht="19.5" customHeight="1" x14ac:dyDescent="0.15">
      <c r="C16" s="186"/>
      <c r="D16" s="46">
        <f t="shared" ref="D16:M16" si="13">D15/D$5*100</f>
        <v>3.041825095057034</v>
      </c>
      <c r="E16" s="47">
        <f t="shared" si="13"/>
        <v>18.75</v>
      </c>
      <c r="F16" s="48">
        <f t="shared" si="13"/>
        <v>0</v>
      </c>
      <c r="G16" s="48">
        <f t="shared" si="13"/>
        <v>9.2105263157894726</v>
      </c>
      <c r="H16" s="48">
        <f t="shared" si="13"/>
        <v>0.81967213114754101</v>
      </c>
      <c r="I16" s="48">
        <f t="shared" si="13"/>
        <v>2.3809523809523809</v>
      </c>
      <c r="J16" s="48">
        <f t="shared" si="13"/>
        <v>2.5974025974025974</v>
      </c>
      <c r="K16" s="48">
        <f t="shared" si="13"/>
        <v>1.4492753623188406</v>
      </c>
      <c r="L16" s="48">
        <f t="shared" si="13"/>
        <v>1.8867924528301887</v>
      </c>
      <c r="M16" s="48">
        <f t="shared" si="13"/>
        <v>3.6036036036036037</v>
      </c>
      <c r="O16" s="48">
        <f t="shared" ref="O16:O18" si="14">O15/O$5*100</f>
        <v>0</v>
      </c>
    </row>
    <row r="17" spans="1:15" ht="19.5" customHeight="1" x14ac:dyDescent="0.15">
      <c r="A17" s="36">
        <v>7</v>
      </c>
      <c r="C17" s="186" t="s">
        <v>129</v>
      </c>
      <c r="D17" s="49">
        <f t="shared" si="12"/>
        <v>9</v>
      </c>
      <c r="E17" s="50">
        <f t="shared" si="1"/>
        <v>0</v>
      </c>
      <c r="F17" s="51">
        <f t="shared" si="1"/>
        <v>2</v>
      </c>
      <c r="G17" s="51">
        <f t="shared" si="1"/>
        <v>3</v>
      </c>
      <c r="H17" s="51">
        <f t="shared" si="1"/>
        <v>3</v>
      </c>
      <c r="I17" s="51">
        <f t="shared" si="1"/>
        <v>0</v>
      </c>
      <c r="J17" s="51">
        <f t="shared" si="1"/>
        <v>0</v>
      </c>
      <c r="K17" s="51">
        <f t="shared" si="1"/>
        <v>0</v>
      </c>
      <c r="L17" s="51">
        <f t="shared" si="1"/>
        <v>0</v>
      </c>
      <c r="M17" s="51">
        <f t="shared" si="1"/>
        <v>1</v>
      </c>
      <c r="O17" s="51">
        <f t="shared" si="1"/>
        <v>0</v>
      </c>
    </row>
    <row r="18" spans="1:15" ht="19.5" customHeight="1" x14ac:dyDescent="0.15">
      <c r="C18" s="186"/>
      <c r="D18" s="46">
        <f t="shared" ref="D18" si="15">D17/D$5*100</f>
        <v>1.1406844106463878</v>
      </c>
      <c r="E18" s="47">
        <f t="shared" ref="E18" si="16">E17/E$5*100</f>
        <v>0</v>
      </c>
      <c r="F18" s="48">
        <f t="shared" ref="F18" si="17">F17/F$5*100</f>
        <v>5.1282051282051277</v>
      </c>
      <c r="G18" s="48">
        <f t="shared" ref="G18" si="18">G17/G$5*100</f>
        <v>3.9473684210526314</v>
      </c>
      <c r="H18" s="48">
        <f t="shared" ref="H18" si="19">H17/H$5*100</f>
        <v>2.459016393442623</v>
      </c>
      <c r="I18" s="48">
        <f t="shared" ref="I18" si="20">I17/I$5*100</f>
        <v>0</v>
      </c>
      <c r="J18" s="48">
        <f t="shared" ref="J18" si="21">J17/J$5*100</f>
        <v>0</v>
      </c>
      <c r="K18" s="48">
        <f t="shared" ref="K18" si="22">K17/K$5*100</f>
        <v>0</v>
      </c>
      <c r="L18" s="48">
        <f t="shared" ref="L18" si="23">L17/L$5*100</f>
        <v>0</v>
      </c>
      <c r="M18" s="48">
        <f t="shared" ref="M18" si="24">M17/M$5*100</f>
        <v>0.90090090090090091</v>
      </c>
      <c r="O18" s="48">
        <f t="shared" si="14"/>
        <v>0</v>
      </c>
    </row>
    <row r="19" spans="1:15" ht="19.5" customHeight="1" thickBot="1" x14ac:dyDescent="0.2">
      <c r="C19" s="58"/>
      <c r="D19" s="58"/>
      <c r="E19" s="58"/>
      <c r="F19" s="59"/>
      <c r="G19" s="60"/>
      <c r="H19" s="61"/>
      <c r="I19" s="61"/>
      <c r="J19" s="61"/>
      <c r="K19" s="61"/>
      <c r="L19" s="61"/>
      <c r="M19" s="62" t="s">
        <v>22</v>
      </c>
    </row>
    <row r="20" spans="1:15" ht="19.5" customHeight="1" thickBot="1" x14ac:dyDescent="0.2">
      <c r="C20" s="58"/>
      <c r="D20" s="58"/>
      <c r="E20" s="58"/>
      <c r="F20" s="59"/>
      <c r="G20" s="63" t="s">
        <v>23</v>
      </c>
      <c r="H20" s="64"/>
      <c r="I20" s="59"/>
      <c r="J20" s="59"/>
      <c r="K20" s="59"/>
      <c r="L20" s="63" t="s">
        <v>24</v>
      </c>
      <c r="M20" s="65"/>
    </row>
    <row r="70" spans="2:21" s="138" customFormat="1" ht="14.25" x14ac:dyDescent="0.15">
      <c r="C70" s="138" t="s">
        <v>213</v>
      </c>
      <c r="D70" s="176">
        <f>MAX(D7,D9,D11,D13,D15)</f>
        <v>634</v>
      </c>
      <c r="E70" s="176">
        <f t="shared" ref="E70:M70" si="25">MAX(E7,E9,E11,E13,E15)</f>
        <v>9</v>
      </c>
      <c r="F70" s="176">
        <f t="shared" si="25"/>
        <v>28</v>
      </c>
      <c r="G70" s="176">
        <f t="shared" si="25"/>
        <v>59</v>
      </c>
      <c r="H70" s="176">
        <f t="shared" si="25"/>
        <v>105</v>
      </c>
      <c r="I70" s="176">
        <f t="shared" si="25"/>
        <v>144</v>
      </c>
      <c r="J70" s="176">
        <f t="shared" si="25"/>
        <v>61</v>
      </c>
      <c r="K70" s="176">
        <f t="shared" si="25"/>
        <v>55</v>
      </c>
      <c r="L70" s="176">
        <f t="shared" si="25"/>
        <v>80</v>
      </c>
      <c r="M70" s="176">
        <f t="shared" si="25"/>
        <v>89</v>
      </c>
      <c r="N70" s="176">
        <v>1</v>
      </c>
      <c r="O70" s="176">
        <f>MAX(O7,O9,O11,O13,O15)</f>
        <v>4</v>
      </c>
      <c r="P70" s="176">
        <f t="shared" ref="P70:U70" si="26">MAX(P7,P9,P11,P13,P15,P17,P19,P21,P23,P25,P27,P29,P31,P33,P35,P37,P39,P41,P43,P45,P47,P49,P51,P53,P55,P57)</f>
        <v>0</v>
      </c>
      <c r="Q70" s="176">
        <f t="shared" si="26"/>
        <v>0</v>
      </c>
      <c r="R70" s="176">
        <f t="shared" si="26"/>
        <v>0</v>
      </c>
      <c r="S70" s="176">
        <f t="shared" si="26"/>
        <v>0</v>
      </c>
      <c r="T70" s="176">
        <f t="shared" si="26"/>
        <v>0</v>
      </c>
      <c r="U70" s="176">
        <f t="shared" si="26"/>
        <v>0</v>
      </c>
    </row>
    <row r="71" spans="2:21" s="138" customFormat="1" ht="14.25" x14ac:dyDescent="0.15">
      <c r="C71" s="138" t="s">
        <v>214</v>
      </c>
      <c r="D71" s="176">
        <f>MAX(D8,D10,D12,D14,D16)</f>
        <v>80.354879594423323</v>
      </c>
      <c r="E71" s="176">
        <f t="shared" ref="E71:M71" si="27">MAX(E8,E10,E12,E14,E16)</f>
        <v>56.25</v>
      </c>
      <c r="F71" s="176">
        <f t="shared" si="27"/>
        <v>71.794871794871796</v>
      </c>
      <c r="G71" s="176">
        <f t="shared" si="27"/>
        <v>77.631578947368425</v>
      </c>
      <c r="H71" s="176">
        <f t="shared" si="27"/>
        <v>86.065573770491795</v>
      </c>
      <c r="I71" s="176">
        <f t="shared" si="27"/>
        <v>85.714285714285708</v>
      </c>
      <c r="J71" s="176">
        <f t="shared" si="27"/>
        <v>79.220779220779221</v>
      </c>
      <c r="K71" s="176">
        <f t="shared" si="27"/>
        <v>79.710144927536234</v>
      </c>
      <c r="L71" s="176">
        <f t="shared" si="27"/>
        <v>75.471698113207552</v>
      </c>
      <c r="M71" s="176">
        <f t="shared" si="27"/>
        <v>80.180180180180187</v>
      </c>
      <c r="N71" s="176">
        <v>1</v>
      </c>
      <c r="O71" s="176">
        <f>MAX(O8,O10,O12,O14,O16)</f>
        <v>80</v>
      </c>
      <c r="P71" s="176">
        <f t="shared" ref="P71:U71" si="28">MAX(P31,P33,P35,P37,P39,P41,P43,P45,P47,P49,P51,P53,P55,P57)</f>
        <v>0</v>
      </c>
      <c r="Q71" s="176">
        <f t="shared" si="28"/>
        <v>0</v>
      </c>
      <c r="R71" s="176">
        <f t="shared" si="28"/>
        <v>0</v>
      </c>
      <c r="S71" s="176">
        <f t="shared" si="28"/>
        <v>0</v>
      </c>
      <c r="T71" s="176">
        <f t="shared" si="28"/>
        <v>0</v>
      </c>
      <c r="U71" s="176">
        <f t="shared" si="28"/>
        <v>0</v>
      </c>
    </row>
    <row r="72" spans="2:21" s="138" customFormat="1" ht="14.25" x14ac:dyDescent="0.15">
      <c r="C72" s="138" t="s">
        <v>215</v>
      </c>
      <c r="D72" s="176">
        <f>LARGE(_xlfn.VSTACK(D7,D9,D11,D13,D15),2)</f>
        <v>373</v>
      </c>
      <c r="E72" s="176">
        <f t="shared" ref="E72:M72" si="29">LARGE(_xlfn.VSTACK(E7,E9,E11,E13,E15),2)</f>
        <v>9</v>
      </c>
      <c r="F72" s="176">
        <f t="shared" si="29"/>
        <v>17</v>
      </c>
      <c r="G72" s="176">
        <f t="shared" si="29"/>
        <v>21</v>
      </c>
      <c r="H72" s="176">
        <f t="shared" si="29"/>
        <v>36</v>
      </c>
      <c r="I72" s="176">
        <f t="shared" si="29"/>
        <v>63</v>
      </c>
      <c r="J72" s="176">
        <f t="shared" si="29"/>
        <v>45</v>
      </c>
      <c r="K72" s="176">
        <f t="shared" si="29"/>
        <v>46</v>
      </c>
      <c r="L72" s="176">
        <f t="shared" si="29"/>
        <v>66</v>
      </c>
      <c r="M72" s="176">
        <f t="shared" si="29"/>
        <v>66</v>
      </c>
      <c r="N72" s="176">
        <v>1</v>
      </c>
      <c r="O72" s="176">
        <f>LARGE(_xlfn.VSTACK(O7,O9,O11,O13,O15),2)</f>
        <v>4</v>
      </c>
      <c r="P72" s="176" t="e">
        <f t="shared" ref="P72:U73" si="30">LARGE(_xlfn.VSTACK(P30,P32,P34,P36,P38,P40,P42,P44,P46,P48,P50,P52,P54,P56),2)</f>
        <v>#NUM!</v>
      </c>
      <c r="Q72" s="176" t="e">
        <f t="shared" si="30"/>
        <v>#NUM!</v>
      </c>
      <c r="R72" s="176" t="e">
        <f t="shared" si="30"/>
        <v>#NUM!</v>
      </c>
      <c r="S72" s="176" t="e">
        <f t="shared" si="30"/>
        <v>#NUM!</v>
      </c>
      <c r="T72" s="176" t="e">
        <f t="shared" si="30"/>
        <v>#NUM!</v>
      </c>
      <c r="U72" s="176" t="e">
        <f t="shared" si="30"/>
        <v>#NUM!</v>
      </c>
    </row>
    <row r="73" spans="2:21" s="138" customFormat="1" ht="14.25" x14ac:dyDescent="0.15">
      <c r="C73" s="138" t="s">
        <v>214</v>
      </c>
      <c r="D73" s="176">
        <f>LARGE(_xlfn.VSTACK(D8,D10,D12,D14,D16),2)</f>
        <v>47.275031685678073</v>
      </c>
      <c r="E73" s="176">
        <f t="shared" ref="E73:M73" si="31">LARGE(_xlfn.VSTACK(E8,E10,E12,E14,E16),2)</f>
        <v>56.25</v>
      </c>
      <c r="F73" s="176">
        <f t="shared" si="31"/>
        <v>43.589743589743591</v>
      </c>
      <c r="G73" s="176">
        <f t="shared" si="31"/>
        <v>27.631578947368425</v>
      </c>
      <c r="H73" s="176">
        <f t="shared" si="31"/>
        <v>29.508196721311474</v>
      </c>
      <c r="I73" s="176">
        <f t="shared" si="31"/>
        <v>37.5</v>
      </c>
      <c r="J73" s="176">
        <f t="shared" si="31"/>
        <v>58.441558441558442</v>
      </c>
      <c r="K73" s="176">
        <f t="shared" si="31"/>
        <v>66.666666666666657</v>
      </c>
      <c r="L73" s="176">
        <f t="shared" si="31"/>
        <v>62.264150943396224</v>
      </c>
      <c r="M73" s="176">
        <f t="shared" si="31"/>
        <v>59.45945945945946</v>
      </c>
      <c r="N73" s="176">
        <v>1</v>
      </c>
      <c r="O73" s="176">
        <f>LARGE(_xlfn.VSTACK(O8,O10,O12,O14,O16),2)</f>
        <v>80</v>
      </c>
      <c r="P73" s="176" t="e">
        <f t="shared" si="30"/>
        <v>#NUM!</v>
      </c>
      <c r="Q73" s="176" t="e">
        <f t="shared" si="30"/>
        <v>#NUM!</v>
      </c>
      <c r="R73" s="176" t="e">
        <f t="shared" si="30"/>
        <v>#NUM!</v>
      </c>
      <c r="S73" s="176" t="e">
        <f t="shared" si="30"/>
        <v>#NUM!</v>
      </c>
      <c r="T73" s="176" t="e">
        <f t="shared" si="30"/>
        <v>#NUM!</v>
      </c>
      <c r="U73" s="176" t="e">
        <f t="shared" si="30"/>
        <v>#NUM!</v>
      </c>
    </row>
    <row r="74" spans="2:21" s="138" customFormat="1" ht="14.25" x14ac:dyDescent="0.15">
      <c r="C74" s="138">
        <v>2</v>
      </c>
      <c r="D74" s="138">
        <v>3</v>
      </c>
      <c r="E74" s="138">
        <v>4</v>
      </c>
      <c r="F74" s="138">
        <v>5</v>
      </c>
      <c r="G74" s="138">
        <v>6</v>
      </c>
      <c r="H74" s="138">
        <v>7</v>
      </c>
      <c r="I74" s="138">
        <v>8</v>
      </c>
      <c r="J74" s="138">
        <v>9</v>
      </c>
      <c r="K74" s="138">
        <v>10</v>
      </c>
      <c r="L74" s="138">
        <v>11</v>
      </c>
      <c r="M74" s="138">
        <v>12</v>
      </c>
      <c r="N74" s="176">
        <v>1</v>
      </c>
      <c r="O74" s="138">
        <v>14</v>
      </c>
      <c r="P74" s="138">
        <v>15</v>
      </c>
      <c r="Q74" s="138">
        <v>16</v>
      </c>
      <c r="R74" s="138">
        <v>17</v>
      </c>
      <c r="S74" s="138">
        <v>18</v>
      </c>
    </row>
    <row r="75" spans="2:21" s="177" customFormat="1" ht="14.25" x14ac:dyDescent="0.15">
      <c r="D75" s="177" t="s">
        <v>216</v>
      </c>
      <c r="E75" s="177" t="s">
        <v>8</v>
      </c>
      <c r="F75" s="177" t="s">
        <v>9</v>
      </c>
      <c r="G75" s="177" t="s">
        <v>10</v>
      </c>
      <c r="H75" s="177" t="s">
        <v>11</v>
      </c>
      <c r="I75" s="177" t="s">
        <v>12</v>
      </c>
      <c r="J75" s="177" t="s">
        <v>13</v>
      </c>
      <c r="K75" s="177" t="s">
        <v>14</v>
      </c>
      <c r="L75" s="177" t="s">
        <v>15</v>
      </c>
      <c r="M75" s="177" t="s">
        <v>16</v>
      </c>
      <c r="O75" s="177" t="s">
        <v>217</v>
      </c>
    </row>
    <row r="76" spans="2:21" ht="19.5" customHeight="1" x14ac:dyDescent="0.15">
      <c r="B76" s="36">
        <v>1</v>
      </c>
      <c r="C76" s="36" t="s">
        <v>218</v>
      </c>
      <c r="D76" s="36">
        <v>789</v>
      </c>
      <c r="E76" s="36">
        <v>16</v>
      </c>
      <c r="F76" s="36">
        <v>39</v>
      </c>
      <c r="G76" s="36">
        <v>76</v>
      </c>
      <c r="H76" s="36">
        <v>122</v>
      </c>
      <c r="I76" s="36">
        <v>168</v>
      </c>
      <c r="J76" s="36">
        <v>77</v>
      </c>
      <c r="K76" s="36">
        <v>69</v>
      </c>
      <c r="L76" s="36">
        <v>106</v>
      </c>
      <c r="M76" s="36">
        <v>111</v>
      </c>
      <c r="O76" s="36">
        <v>5</v>
      </c>
    </row>
    <row r="77" spans="2:21" ht="19.5" customHeight="1" x14ac:dyDescent="0.15">
      <c r="B77" s="36">
        <v>2</v>
      </c>
      <c r="C77" s="36" t="s">
        <v>26</v>
      </c>
      <c r="D77" s="36">
        <v>634</v>
      </c>
      <c r="E77" s="36">
        <v>9</v>
      </c>
      <c r="F77" s="36">
        <v>28</v>
      </c>
      <c r="G77" s="36">
        <v>59</v>
      </c>
      <c r="H77" s="36">
        <v>105</v>
      </c>
      <c r="I77" s="36">
        <v>144</v>
      </c>
      <c r="J77" s="36">
        <v>61</v>
      </c>
      <c r="K77" s="36">
        <v>55</v>
      </c>
      <c r="L77" s="36">
        <v>80</v>
      </c>
      <c r="M77" s="36">
        <v>89</v>
      </c>
      <c r="O77" s="36">
        <v>4</v>
      </c>
    </row>
    <row r="78" spans="2:21" ht="19.5" customHeight="1" x14ac:dyDescent="0.15">
      <c r="B78" s="36">
        <v>3</v>
      </c>
      <c r="C78" s="36" t="s">
        <v>27</v>
      </c>
      <c r="D78" s="36">
        <v>373</v>
      </c>
      <c r="E78" s="36">
        <v>9</v>
      </c>
      <c r="F78" s="36">
        <v>17</v>
      </c>
      <c r="G78" s="36">
        <v>21</v>
      </c>
      <c r="H78" s="36">
        <v>36</v>
      </c>
      <c r="I78" s="36">
        <v>63</v>
      </c>
      <c r="J78" s="36">
        <v>45</v>
      </c>
      <c r="K78" s="36">
        <v>46</v>
      </c>
      <c r="L78" s="36">
        <v>66</v>
      </c>
      <c r="M78" s="36">
        <v>66</v>
      </c>
      <c r="O78" s="36">
        <v>4</v>
      </c>
    </row>
    <row r="79" spans="2:21" ht="19.5" customHeight="1" x14ac:dyDescent="0.15">
      <c r="B79" s="36">
        <v>4</v>
      </c>
      <c r="C79" s="36" t="s">
        <v>115</v>
      </c>
      <c r="D79" s="36">
        <v>7</v>
      </c>
      <c r="E79" s="36">
        <v>0</v>
      </c>
      <c r="F79" s="36">
        <v>0</v>
      </c>
      <c r="G79" s="36">
        <v>0</v>
      </c>
      <c r="H79" s="36">
        <v>1</v>
      </c>
      <c r="I79" s="36">
        <v>2</v>
      </c>
      <c r="J79" s="36">
        <v>0</v>
      </c>
      <c r="K79" s="36">
        <v>1</v>
      </c>
      <c r="L79" s="36">
        <v>2</v>
      </c>
      <c r="M79" s="36">
        <v>1</v>
      </c>
      <c r="O79" s="36">
        <v>0</v>
      </c>
    </row>
    <row r="80" spans="2:21" ht="19.5" customHeight="1" x14ac:dyDescent="0.15">
      <c r="B80" s="36">
        <v>5</v>
      </c>
      <c r="C80" s="36" t="s">
        <v>116</v>
      </c>
      <c r="D80" s="36">
        <v>34</v>
      </c>
      <c r="E80" s="36">
        <v>1</v>
      </c>
      <c r="F80" s="36">
        <v>2</v>
      </c>
      <c r="G80" s="36">
        <v>1</v>
      </c>
      <c r="H80" s="36">
        <v>0</v>
      </c>
      <c r="I80" s="36">
        <v>6</v>
      </c>
      <c r="J80" s="36">
        <v>2</v>
      </c>
      <c r="K80" s="36">
        <v>4</v>
      </c>
      <c r="L80" s="36">
        <v>8</v>
      </c>
      <c r="M80" s="36">
        <v>10</v>
      </c>
      <c r="O80" s="36">
        <v>0</v>
      </c>
    </row>
    <row r="81" spans="2:15" ht="19.5" customHeight="1" x14ac:dyDescent="0.15">
      <c r="B81" s="36">
        <v>6</v>
      </c>
      <c r="C81" s="36" t="s">
        <v>25</v>
      </c>
      <c r="D81" s="36">
        <v>24</v>
      </c>
      <c r="E81" s="36">
        <v>3</v>
      </c>
      <c r="F81" s="36">
        <v>0</v>
      </c>
      <c r="G81" s="36">
        <v>7</v>
      </c>
      <c r="H81" s="36">
        <v>1</v>
      </c>
      <c r="I81" s="36">
        <v>4</v>
      </c>
      <c r="J81" s="36">
        <v>2</v>
      </c>
      <c r="K81" s="36">
        <v>1</v>
      </c>
      <c r="L81" s="36">
        <v>2</v>
      </c>
      <c r="M81" s="36">
        <v>4</v>
      </c>
      <c r="O81" s="36">
        <v>0</v>
      </c>
    </row>
    <row r="82" spans="2:15" ht="19.5" customHeight="1" x14ac:dyDescent="0.15">
      <c r="B82" s="36">
        <v>7</v>
      </c>
      <c r="C82" s="36" t="s">
        <v>217</v>
      </c>
      <c r="D82" s="36">
        <v>9</v>
      </c>
      <c r="E82" s="36">
        <v>0</v>
      </c>
      <c r="F82" s="36">
        <v>2</v>
      </c>
      <c r="G82" s="36">
        <v>3</v>
      </c>
      <c r="H82" s="36">
        <v>3</v>
      </c>
      <c r="I82" s="36">
        <v>0</v>
      </c>
      <c r="J82" s="36">
        <v>0</v>
      </c>
      <c r="K82" s="36">
        <v>0</v>
      </c>
      <c r="L82" s="36">
        <v>0</v>
      </c>
      <c r="M82" s="36">
        <v>1</v>
      </c>
      <c r="O82" s="36">
        <v>0</v>
      </c>
    </row>
  </sheetData>
  <mergeCells count="7">
    <mergeCell ref="C17:C18"/>
    <mergeCell ref="C5:C6"/>
    <mergeCell ref="C7:C8"/>
    <mergeCell ref="C9:C10"/>
    <mergeCell ref="C11:C12"/>
    <mergeCell ref="C13:C14"/>
    <mergeCell ref="C15:C16"/>
  </mergeCells>
  <phoneticPr fontId="8"/>
  <conditionalFormatting sqref="D7:O14">
    <cfRule type="cellIs" dxfId="39" priority="1" operator="equal">
      <formula>D$70</formula>
    </cfRule>
    <cfRule type="cellIs" dxfId="38" priority="2" operator="equal">
      <formula>D$71</formula>
    </cfRule>
    <cfRule type="cellIs" dxfId="37" priority="3" operator="equal">
      <formula>D$73</formula>
    </cfRule>
    <cfRule type="cellIs" dxfId="36" priority="4" operator="equal">
      <formula>D$72</formula>
    </cfRule>
  </conditionalFormatting>
  <pageMargins left="0.7" right="0.7" top="0.75" bottom="0.75" header="0.3" footer="0.3"/>
  <ignoredErrors>
    <ignoredError sqref="D8:M18"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P7"/>
  <sheetViews>
    <sheetView zoomScaleNormal="100" zoomScaleSheetLayoutView="100" workbookViewId="0">
      <selection activeCell="N14" sqref="N14"/>
    </sheetView>
  </sheetViews>
  <sheetFormatPr defaultColWidth="8.75" defaultRowHeight="19.899999999999999" customHeight="1" x14ac:dyDescent="0.15"/>
  <cols>
    <col min="1" max="2" width="1.75" style="2" customWidth="1"/>
    <col min="3" max="10" width="9.75" style="2" customWidth="1"/>
    <col min="11" max="12" width="1.75" style="2" customWidth="1"/>
    <col min="13" max="13" width="8.75" style="2"/>
    <col min="14" max="14" width="20.75" style="2" customWidth="1"/>
    <col min="15" max="16384" width="8.75" style="2"/>
  </cols>
  <sheetData>
    <row r="1" spans="3:16" ht="19.899999999999999" customHeight="1" x14ac:dyDescent="0.15">
      <c r="C1" s="1"/>
      <c r="M1" s="21"/>
      <c r="N1" s="21"/>
      <c r="O1" s="21"/>
      <c r="P1" s="21"/>
    </row>
    <row r="2" spans="3:16" ht="19.899999999999999" customHeight="1" x14ac:dyDescent="0.15">
      <c r="M2" s="21" t="s">
        <v>158</v>
      </c>
      <c r="N2" s="21"/>
      <c r="O2" s="21"/>
      <c r="P2" s="21"/>
    </row>
    <row r="3" spans="3:16" ht="19.899999999999999" customHeight="1" x14ac:dyDescent="0.15">
      <c r="M3" s="21" t="s">
        <v>138</v>
      </c>
      <c r="N3" s="21"/>
      <c r="O3" s="21"/>
      <c r="P3" s="21"/>
    </row>
    <row r="4" spans="3:16" ht="19.899999999999999" customHeight="1" x14ac:dyDescent="0.15">
      <c r="M4" s="3" t="s">
        <v>40</v>
      </c>
      <c r="N4" s="4" t="s">
        <v>46</v>
      </c>
      <c r="O4" s="5">
        <v>517</v>
      </c>
      <c r="P4" s="6">
        <f>O4/O$7*100</f>
        <v>37.737226277372265</v>
      </c>
    </row>
    <row r="5" spans="3:16" ht="19.899999999999999" customHeight="1" x14ac:dyDescent="0.15">
      <c r="M5" s="3" t="s">
        <v>0</v>
      </c>
      <c r="N5" s="4" t="s">
        <v>47</v>
      </c>
      <c r="O5" s="5">
        <v>829</v>
      </c>
      <c r="P5" s="6">
        <f t="shared" ref="P5:P7" si="0">O5/O$7*100</f>
        <v>60.510948905109487</v>
      </c>
    </row>
    <row r="6" spans="3:16" ht="19.899999999999999" customHeight="1" x14ac:dyDescent="0.15">
      <c r="M6" s="3" t="s">
        <v>1</v>
      </c>
      <c r="N6" s="4" t="s">
        <v>21</v>
      </c>
      <c r="O6" s="5">
        <v>24</v>
      </c>
      <c r="P6" s="6">
        <f t="shared" si="0"/>
        <v>1.7518248175182483</v>
      </c>
    </row>
    <row r="7" spans="3:16" ht="19.899999999999999" customHeight="1" x14ac:dyDescent="0.15">
      <c r="M7" s="7"/>
      <c r="N7" s="8" t="s">
        <v>4</v>
      </c>
      <c r="O7" s="5">
        <v>1370</v>
      </c>
      <c r="P7" s="6">
        <f t="shared" si="0"/>
        <v>100</v>
      </c>
    </row>
  </sheetData>
  <phoneticPr fontId="8"/>
  <pageMargins left="0" right="0" top="0.39370078740157483" bottom="0"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5"/>
  <sheetViews>
    <sheetView zoomScaleNormal="100" zoomScaleSheetLayoutView="100" workbookViewId="0">
      <selection activeCell="W15" sqref="W15"/>
    </sheetView>
  </sheetViews>
  <sheetFormatPr defaultColWidth="8.75" defaultRowHeight="19.899999999999999" customHeight="1" x14ac:dyDescent="0.15"/>
  <cols>
    <col min="1" max="2" width="1.75" style="2" customWidth="1"/>
    <col min="3" max="3" width="25.625" style="2" customWidth="1"/>
    <col min="4" max="13" width="8.625" style="2" customWidth="1"/>
    <col min="14" max="14" width="5.75" style="2" customWidth="1"/>
    <col min="15" max="16" width="1.75" style="2" customWidth="1"/>
    <col min="17" max="17" width="16.125" style="2" bestFit="1" customWidth="1"/>
    <col min="18" max="18" width="7.75" style="2" bestFit="1" customWidth="1"/>
    <col min="19" max="19" width="20.75" style="2" customWidth="1"/>
    <col min="20" max="16384" width="8.75" style="2"/>
  </cols>
  <sheetData>
    <row r="1" spans="1:27" ht="19.899999999999999" customHeight="1" x14ac:dyDescent="0.15">
      <c r="A1" s="9"/>
      <c r="C1" s="1"/>
    </row>
    <row r="2" spans="1:27" ht="19.899999999999999" customHeight="1" x14ac:dyDescent="0.15">
      <c r="Q2" s="21" t="s">
        <v>158</v>
      </c>
    </row>
    <row r="3" spans="1:27" ht="19.899999999999999" customHeight="1" x14ac:dyDescent="0.15">
      <c r="Q3" s="2" t="s">
        <v>137</v>
      </c>
    </row>
    <row r="4" spans="1:27" ht="19.899999999999999" customHeight="1" x14ac:dyDescent="0.15">
      <c r="Q4" s="10"/>
      <c r="R4" s="11"/>
      <c r="S4" s="12" t="s">
        <v>5</v>
      </c>
      <c r="T4" s="13">
        <v>1</v>
      </c>
      <c r="U4" s="13">
        <v>1</v>
      </c>
      <c r="V4" s="13">
        <v>1</v>
      </c>
    </row>
    <row r="5" spans="1:27" ht="19.899999999999999" customHeight="1" x14ac:dyDescent="0.15">
      <c r="Q5" s="10" t="s">
        <v>6</v>
      </c>
      <c r="R5" s="11" t="s">
        <v>4</v>
      </c>
      <c r="S5" s="10" t="s">
        <v>7</v>
      </c>
      <c r="T5" s="14" t="s">
        <v>46</v>
      </c>
      <c r="U5" s="14" t="s">
        <v>47</v>
      </c>
      <c r="V5" s="14" t="s">
        <v>21</v>
      </c>
    </row>
    <row r="6" spans="1:27" ht="19.899999999999999" customHeight="1" x14ac:dyDescent="0.15">
      <c r="Q6" s="15" t="s">
        <v>8</v>
      </c>
      <c r="R6" s="15">
        <v>30</v>
      </c>
      <c r="S6" s="16" t="str">
        <f t="shared" ref="S6:S15" si="0">Q6&amp;"(n="&amp;R6&amp;")"</f>
        <v>16～19歳(n=30)</v>
      </c>
      <c r="T6" s="17">
        <v>33.333333333333329</v>
      </c>
      <c r="U6" s="17">
        <v>66.666666666666657</v>
      </c>
      <c r="V6" s="17">
        <v>0</v>
      </c>
      <c r="W6" s="18"/>
      <c r="X6" s="18"/>
      <c r="Y6" s="18"/>
      <c r="Z6" s="18"/>
      <c r="AA6" s="18"/>
    </row>
    <row r="7" spans="1:27" ht="19.899999999999999" customHeight="1" x14ac:dyDescent="0.15">
      <c r="Q7" s="15" t="s">
        <v>9</v>
      </c>
      <c r="R7" s="15">
        <v>90</v>
      </c>
      <c r="S7" s="16" t="str">
        <f t="shared" si="0"/>
        <v>20～29歳(n=90)</v>
      </c>
      <c r="T7" s="17">
        <v>28.888888888888886</v>
      </c>
      <c r="U7" s="17">
        <v>70</v>
      </c>
      <c r="V7" s="17">
        <v>1.1111111111111112</v>
      </c>
      <c r="W7" s="18"/>
      <c r="X7" s="18"/>
      <c r="Y7" s="18"/>
      <c r="Z7" s="18"/>
      <c r="AA7" s="18"/>
    </row>
    <row r="8" spans="1:27" ht="19.899999999999999" customHeight="1" x14ac:dyDescent="0.15">
      <c r="Q8" s="15" t="s">
        <v>10</v>
      </c>
      <c r="R8" s="15">
        <v>165</v>
      </c>
      <c r="S8" s="16" t="str">
        <f t="shared" si="0"/>
        <v>30～39歳(n=165)</v>
      </c>
      <c r="T8" s="17">
        <v>34.545454545454547</v>
      </c>
      <c r="U8" s="17">
        <v>64.848484848484844</v>
      </c>
      <c r="V8" s="17">
        <v>0.60606060606060608</v>
      </c>
      <c r="W8" s="18"/>
      <c r="X8" s="18"/>
      <c r="Y8" s="18"/>
      <c r="Z8" s="18"/>
      <c r="AA8" s="18"/>
    </row>
    <row r="9" spans="1:27" ht="19.899999999999999" customHeight="1" x14ac:dyDescent="0.15">
      <c r="Q9" s="15" t="s">
        <v>11</v>
      </c>
      <c r="R9" s="15">
        <v>212</v>
      </c>
      <c r="S9" s="16" t="str">
        <f t="shared" si="0"/>
        <v>40～49歳(n=212)</v>
      </c>
      <c r="T9" s="17">
        <v>45.283018867924532</v>
      </c>
      <c r="U9" s="17">
        <v>54.24528301886793</v>
      </c>
      <c r="V9" s="17">
        <v>0.47169811320754718</v>
      </c>
      <c r="W9" s="18"/>
      <c r="X9" s="18"/>
      <c r="Y9" s="18"/>
      <c r="Z9" s="18"/>
      <c r="AA9" s="18"/>
    </row>
    <row r="10" spans="1:27" ht="19.899999999999999" customHeight="1" x14ac:dyDescent="0.15">
      <c r="Q10" s="15" t="s">
        <v>12</v>
      </c>
      <c r="R10" s="15">
        <v>270</v>
      </c>
      <c r="S10" s="16" t="str">
        <f t="shared" si="0"/>
        <v>50～59歳(n=270)</v>
      </c>
      <c r="T10" s="17">
        <v>42.592592592592595</v>
      </c>
      <c r="U10" s="17">
        <v>57.037037037037038</v>
      </c>
      <c r="V10" s="17">
        <v>0.37037037037037041</v>
      </c>
      <c r="W10" s="18"/>
      <c r="X10" s="18"/>
      <c r="Y10" s="18"/>
      <c r="Z10" s="18"/>
      <c r="AA10" s="18"/>
    </row>
    <row r="11" spans="1:27" ht="19.899999999999999" customHeight="1" x14ac:dyDescent="0.15">
      <c r="Q11" s="15" t="s">
        <v>13</v>
      </c>
      <c r="R11" s="15">
        <v>125</v>
      </c>
      <c r="S11" s="16" t="str">
        <f t="shared" si="0"/>
        <v>60～64歳(n=125)</v>
      </c>
      <c r="T11" s="17">
        <v>40.799999999999997</v>
      </c>
      <c r="U11" s="17">
        <v>58.4</v>
      </c>
      <c r="V11" s="17">
        <v>0.8</v>
      </c>
      <c r="W11" s="18"/>
      <c r="X11" s="18"/>
      <c r="Y11" s="18"/>
      <c r="Z11" s="18"/>
      <c r="AA11" s="18"/>
    </row>
    <row r="12" spans="1:27" ht="19.899999999999999" customHeight="1" x14ac:dyDescent="0.15">
      <c r="Q12" s="15" t="s">
        <v>14</v>
      </c>
      <c r="R12" s="15">
        <v>103</v>
      </c>
      <c r="S12" s="16" t="str">
        <f t="shared" si="0"/>
        <v>65～69歳(n=103)</v>
      </c>
      <c r="T12" s="17">
        <v>36.893203883495147</v>
      </c>
      <c r="U12" s="17">
        <v>62.135922330097081</v>
      </c>
      <c r="V12" s="17">
        <v>0.97087378640776689</v>
      </c>
      <c r="W12" s="18"/>
      <c r="X12" s="18"/>
      <c r="Y12" s="18"/>
      <c r="Z12" s="18"/>
      <c r="AA12" s="18"/>
    </row>
    <row r="13" spans="1:27" ht="19.899999999999999" customHeight="1" x14ac:dyDescent="0.15">
      <c r="Q13" s="15" t="s">
        <v>15</v>
      </c>
      <c r="R13" s="15">
        <v>172</v>
      </c>
      <c r="S13" s="16" t="str">
        <f t="shared" si="0"/>
        <v>70～74歳(n=172)</v>
      </c>
      <c r="T13" s="17">
        <v>35.465116279069768</v>
      </c>
      <c r="U13" s="17">
        <v>59.883720930232556</v>
      </c>
      <c r="V13" s="17">
        <v>4.6511627906976747</v>
      </c>
      <c r="W13" s="18"/>
      <c r="X13" s="18"/>
      <c r="Y13" s="18"/>
      <c r="Z13" s="18"/>
      <c r="AA13" s="18"/>
    </row>
    <row r="14" spans="1:27" ht="19.899999999999999" customHeight="1" x14ac:dyDescent="0.15">
      <c r="Q14" s="15" t="s">
        <v>16</v>
      </c>
      <c r="R14" s="15">
        <v>193</v>
      </c>
      <c r="S14" s="16" t="str">
        <f t="shared" si="0"/>
        <v>75歳以上(n=193)</v>
      </c>
      <c r="T14" s="17">
        <v>31.606217616580313</v>
      </c>
      <c r="U14" s="17">
        <v>64.248704663212436</v>
      </c>
      <c r="V14" s="17">
        <v>4.1450777202072544</v>
      </c>
      <c r="W14" s="18"/>
      <c r="X14" s="18"/>
      <c r="Y14" s="18"/>
      <c r="Z14" s="18"/>
      <c r="AA14" s="18"/>
    </row>
    <row r="15" spans="1:27" ht="19.899999999999999" customHeight="1" x14ac:dyDescent="0.15">
      <c r="Q15" s="15" t="s">
        <v>21</v>
      </c>
      <c r="R15" s="15">
        <v>10</v>
      </c>
      <c r="S15" s="16" t="str">
        <f t="shared" si="0"/>
        <v>（無効回答）(n=10)</v>
      </c>
      <c r="T15" s="17">
        <v>20</v>
      </c>
      <c r="U15" s="17">
        <v>60</v>
      </c>
      <c r="V15" s="17">
        <v>20</v>
      </c>
      <c r="W15" s="19"/>
      <c r="X15" s="19"/>
      <c r="Y15" s="19"/>
    </row>
  </sheetData>
  <phoneticPr fontId="8"/>
  <pageMargins left="0" right="0" top="0.39370078740157483" bottom="0" header="0.31496062992125984" footer="0.31496062992125984"/>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40</vt:i4>
      </vt:variant>
      <vt:variant>
        <vt:lpstr>名前付き一覧</vt:lpstr>
      </vt:variant>
      <vt:variant>
        <vt:i4>40</vt:i4>
      </vt:variant>
    </vt:vector>
  </HeadingPairs>
  <TitlesOfParts>
    <vt:vector size="80" baseType="lpstr">
      <vt:lpstr>問57</vt:lpstr>
      <vt:lpstr>問57経年</vt:lpstr>
      <vt:lpstr>問57年齢層</vt:lpstr>
      <vt:lpstr>問57-1</vt:lpstr>
      <vt:lpstr>問57-1年齢層表</vt:lpstr>
      <vt:lpstr>問57-2</vt:lpstr>
      <vt:lpstr>問57-2年齢層表</vt:lpstr>
      <vt:lpstr>問58ア</vt:lpstr>
      <vt:lpstr>問58ア年齢層</vt:lpstr>
      <vt:lpstr>問58ア窓口</vt:lpstr>
      <vt:lpstr>問58ア窓口年齢層表</vt:lpstr>
      <vt:lpstr>問58イ</vt:lpstr>
      <vt:lpstr>問58イ年齢層</vt:lpstr>
      <vt:lpstr>問58イ窓口</vt:lpstr>
      <vt:lpstr>問58イ年齢層表</vt:lpstr>
      <vt:lpstr>問59</vt:lpstr>
      <vt:lpstr>問59経年</vt:lpstr>
      <vt:lpstr>問59性別</vt:lpstr>
      <vt:lpstr>問59年齢層</vt:lpstr>
      <vt:lpstr>問60</vt:lpstr>
      <vt:lpstr>問60性別</vt:lpstr>
      <vt:lpstr>問60年齢層</vt:lpstr>
      <vt:lpstr>問61_1</vt:lpstr>
      <vt:lpstr>問61_1年齢層表</vt:lpstr>
      <vt:lpstr>問61_2</vt:lpstr>
      <vt:lpstr>問61_2年齢層表</vt:lpstr>
      <vt:lpstr>問61_3</vt:lpstr>
      <vt:lpstr>問61_3年齢層表</vt:lpstr>
      <vt:lpstr>問62</vt:lpstr>
      <vt:lpstr>問62年齢層表</vt:lpstr>
      <vt:lpstr>問63</vt:lpstr>
      <vt:lpstr>問63年齢層</vt:lpstr>
      <vt:lpstr>問64</vt:lpstr>
      <vt:lpstr>問64年齢層表</vt:lpstr>
      <vt:lpstr>問65</vt:lpstr>
      <vt:lpstr>問65年齢層</vt:lpstr>
      <vt:lpstr>問66</vt:lpstr>
      <vt:lpstr>問66年齢層表</vt:lpstr>
      <vt:lpstr>問67</vt:lpstr>
      <vt:lpstr>問67年齢層表</vt:lpstr>
      <vt:lpstr>問57!Print_Area</vt:lpstr>
      <vt:lpstr>'問57-1'!Print_Area</vt:lpstr>
      <vt:lpstr>'問57-1年齢層表'!Print_Area</vt:lpstr>
      <vt:lpstr>'問57-2'!Print_Area</vt:lpstr>
      <vt:lpstr>'問57-2年齢層表'!Print_Area</vt:lpstr>
      <vt:lpstr>問57経年!Print_Area</vt:lpstr>
      <vt:lpstr>問57年齢層!Print_Area</vt:lpstr>
      <vt:lpstr>問58ア!Print_Area</vt:lpstr>
      <vt:lpstr>問58ア窓口!Print_Area</vt:lpstr>
      <vt:lpstr>問58ア窓口年齢層表!Print_Area</vt:lpstr>
      <vt:lpstr>問58ア年齢層!Print_Area</vt:lpstr>
      <vt:lpstr>問58イ!Print_Area</vt:lpstr>
      <vt:lpstr>問58イ窓口!Print_Area</vt:lpstr>
      <vt:lpstr>問58イ年齢層!Print_Area</vt:lpstr>
      <vt:lpstr>問58イ年齢層表!Print_Area</vt:lpstr>
      <vt:lpstr>問59!Print_Area</vt:lpstr>
      <vt:lpstr>問59経年!Print_Area</vt:lpstr>
      <vt:lpstr>問59性別!Print_Area</vt:lpstr>
      <vt:lpstr>問59年齢層!Print_Area</vt:lpstr>
      <vt:lpstr>問60!Print_Area</vt:lpstr>
      <vt:lpstr>問60性別!Print_Area</vt:lpstr>
      <vt:lpstr>問60年齢層!Print_Area</vt:lpstr>
      <vt:lpstr>問61_1!Print_Area</vt:lpstr>
      <vt:lpstr>問61_1年齢層表!Print_Area</vt:lpstr>
      <vt:lpstr>問61_2!Print_Area</vt:lpstr>
      <vt:lpstr>問61_2年齢層表!Print_Area</vt:lpstr>
      <vt:lpstr>問61_3!Print_Area</vt:lpstr>
      <vt:lpstr>問61_3年齢層表!Print_Area</vt:lpstr>
      <vt:lpstr>問62!Print_Area</vt:lpstr>
      <vt:lpstr>問62年齢層表!Print_Area</vt:lpstr>
      <vt:lpstr>問63!Print_Area</vt:lpstr>
      <vt:lpstr>問63年齢層!Print_Area</vt:lpstr>
      <vt:lpstr>問64!Print_Area</vt:lpstr>
      <vt:lpstr>問64年齢層表!Print_Area</vt:lpstr>
      <vt:lpstr>問65!Print_Area</vt:lpstr>
      <vt:lpstr>問65年齢層!Print_Area</vt:lpstr>
      <vt:lpstr>問66!Print_Area</vt:lpstr>
      <vt:lpstr>問66年齢層表!Print_Area</vt:lpstr>
      <vt:lpstr>問67!Print_Area</vt:lpstr>
      <vt:lpstr>問67年齢層表!Print_Area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2024-03-01T02:23:08Z</cp:lastPrinted>
  <dcterms:created xsi:type="dcterms:W3CDTF">2022-04-04T02:34:50Z</dcterms:created>
  <dcterms:modified xsi:type="dcterms:W3CDTF">2026-05-21T07:37:26Z</dcterms:modified>
</cp:coreProperties>
</file>