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5.xml" ContentType="application/vnd.openxmlformats-officedocument.drawing+xml"/>
  <Override PartName="/xl/charts/chart4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50.xml" ContentType="application/vnd.openxmlformats-officedocument.drawingml.chart+xml"/>
  <Override PartName="/xl/drawings/drawing7.xml" ContentType="application/vnd.openxmlformats-officedocument.drawingml.chartshapes+xml"/>
  <Override PartName="/xl/charts/chart51.xml" ContentType="application/vnd.openxmlformats-officedocument.drawingml.chart+xml"/>
  <Override PartName="/xl/drawings/drawing8.xml" ContentType="application/vnd.openxmlformats-officedocument.drawing+xml"/>
  <Override PartName="/xl/charts/chart52.xml" ContentType="application/vnd.openxmlformats-officedocument.drawingml.chart+xml"/>
  <Override PartName="/xl/charts/style2.xml" ContentType="application/vnd.ms-office.chartstyle+xml"/>
  <Override PartName="/xl/charts/colors2.xml" ContentType="application/vnd.ms-office.chartcolorstyle+xml"/>
  <Override PartName="/xl/charts/chart53.xml" ContentType="application/vnd.openxmlformats-officedocument.drawingml.chart+xml"/>
  <Override PartName="/xl/charts/style3.xml" ContentType="application/vnd.ms-office.chartstyle+xml"/>
  <Override PartName="/xl/charts/colors3.xml" ContentType="application/vnd.ms-office.chartcolorstyle+xml"/>
  <Override PartName="/xl/charts/chart54.xml" ContentType="application/vnd.openxmlformats-officedocument.drawingml.chart+xml"/>
  <Override PartName="/xl/charts/style4.xml" ContentType="application/vnd.ms-office.chartstyle+xml"/>
  <Override PartName="/xl/charts/colors4.xml" ContentType="application/vnd.ms-office.chartcolorstyle+xml"/>
  <Override PartName="/xl/charts/chart5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charts/chart56.xml" ContentType="application/vnd.openxmlformats-officedocument.drawingml.chart+xml"/>
  <Override PartName="/xl/charts/style6.xml" ContentType="application/vnd.ms-office.chartstyle+xml"/>
  <Override PartName="/xl/charts/colors6.xml" ContentType="application/vnd.ms-office.chartcolorstyle+xml"/>
  <Override PartName="/xl/charts/chart5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0.xml" ContentType="application/vnd.openxmlformats-officedocument.drawing+xml"/>
  <Override PartName="/xl/charts/chart6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12.xml" ContentType="application/vnd.openxmlformats-officedocument.drawing+xml"/>
  <Override PartName="/xl/charts/chart6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14.xml" ContentType="application/vnd.openxmlformats-officedocument.drawing+xml"/>
  <Override PartName="/xl/charts/chart7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16.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17.xml" ContentType="application/vnd.openxmlformats-officedocument.drawing+xml"/>
  <Override PartName="/xl/charts/chart75.xml" ContentType="application/vnd.openxmlformats-officedocument.drawingml.chart+xml"/>
  <Override PartName="/xl/drawings/drawing18.xml" ContentType="application/vnd.openxmlformats-officedocument.drawing+xml"/>
  <Override PartName="/xl/charts/chart7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9.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0.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1.xml" ContentType="application/vnd.openxmlformats-officedocument.drawing+xml"/>
  <Override PartName="/xl/charts/chart81.xml" ContentType="application/vnd.openxmlformats-officedocument.drawingml.chart+xml"/>
  <Override PartName="/xl/drawings/drawing22.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xml"/>
  <Override PartName="/xl/charts/chart8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5.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6.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27.xml" ContentType="application/vnd.openxmlformats-officedocument.drawing+xml"/>
  <Override PartName="/xl/charts/chart91.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xml"/>
  <Override PartName="/xl/charts/chart92.xml" ContentType="application/vnd.openxmlformats-officedocument.drawingml.chart+xml"/>
  <Override PartName="/xl/charts/chart93.xml" ContentType="application/vnd.openxmlformats-officedocument.drawingml.chart+xml"/>
  <Override PartName="/xl/drawings/drawing29.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drawings/drawing30.xml" ContentType="application/vnd.openxmlformats-officedocument.drawing+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2.xml" ContentType="application/vnd.openxmlformats-officedocument.drawing+xml"/>
  <Override PartName="/xl/charts/chart98.xml" ContentType="application/vnd.openxmlformats-officedocument.drawingml.chart+xml"/>
  <Override PartName="/xl/charts/chart99.xml" ContentType="application/vnd.openxmlformats-officedocument.drawingml.chart+xml"/>
  <Override PartName="/xl/drawings/drawing33.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drawings/drawing34.xml" ContentType="application/vnd.openxmlformats-officedocument.drawing+xml"/>
  <Override PartName="/xl/charts/chart10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5.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6.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drawings/drawing37.xml" ContentType="application/vnd.openxmlformats-officedocument.drawing+xml"/>
  <Override PartName="/xl/charts/chart10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8.xml" ContentType="application/vnd.openxmlformats-officedocument.drawing+xml"/>
  <Override PartName="/xl/charts/chart108.xml" ContentType="application/vnd.openxmlformats-officedocument.drawingml.chart+xml"/>
  <Override PartName="/xl/charts/chart109.xml" ContentType="application/vnd.openxmlformats-officedocument.drawingml.chart+xml"/>
  <Override PartName="/xl/drawings/drawing39.xml" ContentType="application/vnd.openxmlformats-officedocument.drawing+xml"/>
  <Override PartName="/xl/charts/chart11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0.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drawings/drawing41.xml" ContentType="application/vnd.openxmlformats-officedocument.drawing+xml"/>
  <Override PartName="/xl/charts/chart113.xml" ContentType="application/vnd.openxmlformats-officedocument.drawingml.chart+xml"/>
  <Override PartName="/xl/charts/chart114.xml" ContentType="application/vnd.openxmlformats-officedocument.drawingml.chart+xml"/>
  <Override PartName="/xl/drawings/drawing42.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drawings/drawing43.xml" ContentType="application/vnd.openxmlformats-officedocument.drawing+xml"/>
  <Override PartName="/xl/charts/chart117.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4.xml" ContentType="application/vnd.openxmlformats-officedocument.drawing+xml"/>
  <Override PartName="/xl/charts/chart118.xml" ContentType="application/vnd.openxmlformats-officedocument.drawingml.chart+xml"/>
  <Override PartName="/xl/charts/chart119.xml" ContentType="application/vnd.openxmlformats-officedocument.drawingml.chart+xml"/>
  <Override PartName="/xl/drawings/drawing45.xml" ContentType="application/vnd.openxmlformats-officedocument.drawing+xml"/>
  <Override PartName="/xl/charts/chart120.xml" ContentType="application/vnd.openxmlformats-officedocument.drawingml.chart+xml"/>
  <Override PartName="/xl/charts/chart121.xml" ContentType="application/vnd.openxmlformats-officedocument.drawingml.chart+xml"/>
  <Override PartName="/xl/drawings/drawing46.xml" ContentType="application/vnd.openxmlformats-officedocument.drawing+xml"/>
  <Override PartName="/xl/charts/chart122.xml" ContentType="application/vnd.openxmlformats-officedocument.drawingml.chart+xml"/>
  <Override PartName="/xl/charts/chart123.xml" ContentType="application/vnd.openxmlformats-officedocument.drawingml.chart+xml"/>
  <Override PartName="/xl/drawings/drawing47.xml" ContentType="application/vnd.openxmlformats-officedocument.drawing+xml"/>
  <Override PartName="/xl/charts/chart124.xml" ContentType="application/vnd.openxmlformats-officedocument.drawingml.chart+xml"/>
  <Override PartName="/xl/charts/chart125.xml" ContentType="application/vnd.openxmlformats-officedocument.drawingml.chart+xml"/>
  <Override PartName="/xl/drawings/drawing48.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drawings/drawing49.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drawings/drawing50.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drawings/drawing51.xml" ContentType="application/vnd.openxmlformats-officedocument.drawing+xml"/>
  <Override PartName="/xl/charts/chart156.xml" ContentType="application/vnd.openxmlformats-officedocument.drawingml.chart+xml"/>
  <Override PartName="/xl/drawings/drawing52.xml" ContentType="application/vnd.openxmlformats-officedocument.drawing+xml"/>
  <Override PartName="/xl/charts/chart157.xml" ContentType="application/vnd.openxmlformats-officedocument.drawingml.chart+xml"/>
  <Override PartName="/xl/charts/chart158.xml" ContentType="application/vnd.openxmlformats-officedocument.drawingml.chart+xml"/>
  <Override PartName="/xl/drawings/drawing53.xml" ContentType="application/vnd.openxmlformats-officedocument.drawing+xml"/>
  <Override PartName="/xl/charts/chart15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54.xml" ContentType="application/vnd.openxmlformats-officedocument.drawing+xml"/>
  <Override PartName="/xl/charts/chart160.xml" ContentType="application/vnd.openxmlformats-officedocument.drawingml.chart+xml"/>
  <Override PartName="/xl/charts/chart161.xml" ContentType="application/vnd.openxmlformats-officedocument.drawingml.chart+xml"/>
  <Override PartName="/xl/drawings/drawing55.xml" ContentType="application/vnd.openxmlformats-officedocument.drawing+xml"/>
  <Override PartName="/xl/charts/chart162.xml" ContentType="application/vnd.openxmlformats-officedocument.drawingml.chart+xml"/>
  <Override PartName="/xl/charts/chart163.xml" ContentType="application/vnd.openxmlformats-officedocument.drawingml.chart+xml"/>
  <Override PartName="/xl/drawings/drawing56.xml" ContentType="application/vnd.openxmlformats-officedocument.drawing+xml"/>
  <Override PartName="/xl/charts/chart164.xml" ContentType="application/vnd.openxmlformats-officedocument.drawingml.chart+xml"/>
  <Override PartName="/xl/charts/chart165.xml" ContentType="application/vnd.openxmlformats-officedocument.drawingml.chart+xml"/>
  <Override PartName="/xl/drawings/drawing57.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drawings/drawing58.xml" ContentType="application/vnd.openxmlformats-officedocument.drawing+xml"/>
  <Override PartName="/xl/charts/chart168.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59.xml" ContentType="application/vnd.openxmlformats-officedocument.drawing+xml"/>
  <Override PartName="/xl/charts/chart169.xml" ContentType="application/vnd.openxmlformats-officedocument.drawingml.chart+xml"/>
  <Override PartName="/xl/charts/chart170.xml" ContentType="application/vnd.openxmlformats-officedocument.drawingml.chart+xml"/>
  <Override PartName="/xl/drawings/drawing60.xml" ContentType="application/vnd.openxmlformats-officedocument.drawing+xml"/>
  <Override PartName="/xl/charts/chart171.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61.xml" ContentType="application/vnd.openxmlformats-officedocument.drawing+xml"/>
  <Override PartName="/xl/charts/chart172.xml" ContentType="application/vnd.openxmlformats-officedocument.drawingml.chart+xml"/>
  <Override PartName="/xl/charts/chart173.xml" ContentType="application/vnd.openxmlformats-officedocument.drawingml.chart+xml"/>
  <Override PartName="/xl/drawings/drawing62.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63.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drawings/drawing64.xml" ContentType="application/vnd.openxmlformats-officedocument.drawing+xml"/>
  <Override PartName="/xl/charts/chart178.xml" ContentType="application/vnd.openxmlformats-officedocument.drawingml.chart+xml"/>
  <Override PartName="/xl/drawings/drawing65.xml" ContentType="application/vnd.openxmlformats-officedocument.drawing+xml"/>
  <Override PartName="/xl/charts/chart17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6.xml" ContentType="application/vnd.openxmlformats-officedocument.drawing+xml"/>
  <Override PartName="/xl/charts/chart180.xml" ContentType="application/vnd.openxmlformats-officedocument.drawingml.chart+xml"/>
  <Override PartName="/xl/charts/chart181.xml" ContentType="application/vnd.openxmlformats-officedocument.drawingml.chart+xml"/>
  <Override PartName="/xl/drawings/drawing67.xml" ContentType="application/vnd.openxmlformats-officedocument.drawing+xml"/>
  <Override PartName="/xl/charts/chart182.xml" ContentType="application/vnd.openxmlformats-officedocument.drawingml.chart+xml"/>
  <Override PartName="/xl/drawings/drawing68.xml" ContentType="application/vnd.openxmlformats-officedocument.drawing+xml"/>
  <Override PartName="/xl/charts/chart18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hfile-sv.w2.city.chofu.tokyo.jp\0102_企画経営課\内部\01　計画調整係\050計画（基本計画・推進委・主要事務事業）\市民意識調査\R7\19　オープンデータ\"/>
    </mc:Choice>
  </mc:AlternateContent>
  <xr:revisionPtr revIDLastSave="0" documentId="13_ncr:1_{60ED487F-8A99-4BBB-A4E0-4043B8933DA1}" xr6:coauthVersionLast="47" xr6:coauthVersionMax="47" xr10:uidLastSave="{00000000-0000-0000-0000-000000000000}"/>
  <bookViews>
    <workbookView xWindow="-120" yWindow="-120" windowWidth="29040" windowHeight="15720" tabRatio="823" xr2:uid="{00000000-000D-0000-FFFF-FFFF00000000}"/>
  </bookViews>
  <sheets>
    <sheet name="問35" sheetId="116" r:id="rId1"/>
    <sheet name="問35経年" sheetId="3" r:id="rId2"/>
    <sheet name="問35年齢層" sheetId="117" r:id="rId3"/>
    <sheet name="問36" sheetId="118" r:id="rId4"/>
    <sheet name="問36年齢層" sheetId="119" r:id="rId5"/>
    <sheet name="問37" sheetId="130" r:id="rId6"/>
    <sheet name="問37年齢層" sheetId="86" r:id="rId7"/>
    <sheet name="問38" sheetId="7" r:id="rId8"/>
    <sheet name="問38年齢層" sheetId="8" r:id="rId9"/>
    <sheet name="問39" sheetId="128" r:id="rId10"/>
    <sheet name="問39年齢層" sheetId="129" r:id="rId11"/>
    <sheet name="問40" sheetId="23" r:id="rId12"/>
    <sheet name="問40経年" sheetId="100" r:id="rId13"/>
    <sheet name="問40年齢層" sheetId="24" r:id="rId14"/>
    <sheet name="問41" sheetId="27" r:id="rId15"/>
    <sheet name="問41年齢層表" sheetId="28" r:id="rId16"/>
    <sheet name="問42" sheetId="31" r:id="rId17"/>
    <sheet name="問42経年" sheetId="102" r:id="rId18"/>
    <sheet name="問42年齢層" sheetId="33" r:id="rId19"/>
    <sheet name="問42-1" sheetId="34" r:id="rId20"/>
    <sheet name="問42-1経年" sheetId="125" r:id="rId21"/>
    <sheet name="問42-1年齢層表" sheetId="36" r:id="rId22"/>
    <sheet name="問43" sheetId="37" r:id="rId23"/>
    <sheet name="問43経年" sheetId="103" r:id="rId24"/>
    <sheet name="問43年齢層" sheetId="39" r:id="rId25"/>
    <sheet name="問43地域" sheetId="40" r:id="rId26"/>
    <sheet name="問44" sheetId="41" r:id="rId27"/>
    <sheet name="問44経年" sheetId="104" r:id="rId28"/>
    <sheet name="問44年齢層" sheetId="43" r:id="rId29"/>
    <sheet name="問44-1" sheetId="44" r:id="rId30"/>
    <sheet name="問44-1年齢層表" sheetId="45" r:id="rId31"/>
    <sheet name="問45" sheetId="46" r:id="rId32"/>
    <sheet name="問45経年" sheetId="105" r:id="rId33"/>
    <sheet name="問45年齢層" sheetId="48" r:id="rId34"/>
    <sheet name="問46" sheetId="49" r:id="rId35"/>
    <sheet name="問46経年" sheetId="106" r:id="rId36"/>
    <sheet name="問46年齢層" sheetId="51" r:id="rId37"/>
    <sheet name="問47" sheetId="52" r:id="rId38"/>
    <sheet name="問47年齢層" sheetId="53" r:id="rId39"/>
    <sheet name="問47-1" sheetId="54" r:id="rId40"/>
    <sheet name="問47-1経年" sheetId="107" r:id="rId41"/>
    <sheet name="問47-1年齢層" sheetId="56" r:id="rId42"/>
    <sheet name="問47-1利用駅" sheetId="57" r:id="rId43"/>
    <sheet name="問48" sheetId="58" r:id="rId44"/>
    <sheet name="問48年齢層" sheetId="59" r:id="rId45"/>
    <sheet name="問48地域" sheetId="60" r:id="rId46"/>
    <sheet name="問48利用駅" sheetId="61" r:id="rId47"/>
    <sheet name="問49" sheetId="62" r:id="rId48"/>
    <sheet name="問49年齢層" sheetId="113" r:id="rId49"/>
    <sheet name="問49地域" sheetId="64" r:id="rId50"/>
    <sheet name="問49利用駅" sheetId="65" r:id="rId51"/>
    <sheet name="問50" sheetId="66" r:id="rId52"/>
    <sheet name="問50年齢層" sheetId="67" r:id="rId53"/>
    <sheet name="問51" sheetId="68" r:id="rId54"/>
    <sheet name="問51経年" sheetId="108" r:id="rId55"/>
    <sheet name="問51年齢層" sheetId="70" r:id="rId56"/>
    <sheet name="問51地域" sheetId="85" r:id="rId57"/>
    <sheet name="問51利用駅" sheetId="71" r:id="rId58"/>
    <sheet name="問52" sheetId="72" r:id="rId59"/>
    <sheet name="問52年齢層" sheetId="74" r:id="rId60"/>
    <sheet name="問53" sheetId="75" r:id="rId61"/>
    <sheet name="問53経年" sheetId="109" r:id="rId62"/>
    <sheet name="問53年齢層" sheetId="77" r:id="rId63"/>
    <sheet name="問53同居人" sheetId="78" r:id="rId64"/>
    <sheet name="問54" sheetId="79" r:id="rId65"/>
    <sheet name="問54年齢層表" sheetId="114" r:id="rId66"/>
    <sheet name="問55" sheetId="81" r:id="rId67"/>
    <sheet name="問55年齢層" sheetId="82" r:id="rId68"/>
    <sheet name="問55-1" sheetId="83" r:id="rId69"/>
    <sheet name="問55-1年齢層表" sheetId="84" r:id="rId70"/>
    <sheet name="問56" sheetId="126" r:id="rId71"/>
    <sheet name="問56年齢層表" sheetId="127" r:id="rId72"/>
  </sheets>
  <definedNames>
    <definedName name="_xlnm._FilterDatabase" localSheetId="15" hidden="1">問41年齢層表!$A$5:$O$25</definedName>
    <definedName name="_xlnm._FilterDatabase" localSheetId="21" hidden="1">'問42-1年齢層表'!$A$4:$O$18</definedName>
    <definedName name="_xlnm._FilterDatabase" localSheetId="30" hidden="1">'問44-1年齢層表'!$A$4:$O$28</definedName>
    <definedName name="_xlnm._FilterDatabase" localSheetId="65" hidden="1">問54年齢層表!$A$4:$O$22</definedName>
    <definedName name="_xlnm._FilterDatabase" localSheetId="69" hidden="1">'問55-1年齢層表'!$A$4:$O$20</definedName>
    <definedName name="_xlnm._FilterDatabase" localSheetId="71" hidden="1">問56年齢層表!$A$4:$O$36</definedName>
    <definedName name="ｄｄｄｄ" localSheetId="2">#N/A</definedName>
    <definedName name="ｄｄｄｄ" localSheetId="5">[0]!クリア</definedName>
    <definedName name="ｄｄｄｄ" localSheetId="20">#N/A</definedName>
    <definedName name="ｄｄｄｄ">[0]!クリア</definedName>
    <definedName name="do中央値" localSheetId="5">[0]!do中央値</definedName>
    <definedName name="do中央値">問37!do中央値</definedName>
    <definedName name="do平均値" localSheetId="5">[0]!do平均値</definedName>
    <definedName name="do平均値">問37!do平均値</definedName>
    <definedName name="ｇｇｇｇｇ" localSheetId="2">#N/A</definedName>
    <definedName name="ｇｇｇｇｇ" localSheetId="5">[0]!do平均値</definedName>
    <definedName name="ｇｇｇｇｇ" localSheetId="20">#N/A</definedName>
    <definedName name="ｇｇｇｇｇ">[0]!do平均値</definedName>
    <definedName name="ｋｋｋｋ" localSheetId="2">#N/A</definedName>
    <definedName name="ｋｋｋｋ" localSheetId="5">[0]!do平均値</definedName>
    <definedName name="ｋｋｋｋ" localSheetId="20">#N/A</definedName>
    <definedName name="ｋｋｋｋ">[0]!do平均値</definedName>
    <definedName name="llll" localSheetId="2">#N/A</definedName>
    <definedName name="llll" localSheetId="5">[0]!do中央値</definedName>
    <definedName name="llll" localSheetId="20">#N/A</definedName>
    <definedName name="llll">[0]!do中央値</definedName>
    <definedName name="ｐｐｐｐ" localSheetId="2">#N/A</definedName>
    <definedName name="ｐｐｐｐ" localSheetId="5">[0]!クリア</definedName>
    <definedName name="ｐｐｐｐ" localSheetId="20">#N/A</definedName>
    <definedName name="ｐｐｐｐ">[0]!クリア</definedName>
    <definedName name="_xlnm.Print_Area" localSheetId="0">問35!$B$2:$O$81</definedName>
    <definedName name="_xlnm.Print_Area" localSheetId="1">問35経年!$B$3:$O$58</definedName>
    <definedName name="_xlnm.Print_Area" localSheetId="2">問35年齢層!$B$2:$O$631</definedName>
    <definedName name="_xlnm.Print_Area" localSheetId="3">問36!$B$2:$K$23</definedName>
    <definedName name="_xlnm.Print_Area" localSheetId="4">問36年齢層!$B$3:$O$31</definedName>
    <definedName name="_xlnm.Print_Area" localSheetId="5">問37!$B$2:$N$67</definedName>
    <definedName name="_xlnm.Print_Area" localSheetId="6">問37年齢層!$B$2:$O$91</definedName>
    <definedName name="_xlnm.Print_Area" localSheetId="7">問38!$B$2:$K$23</definedName>
    <definedName name="_xlnm.Print_Area" localSheetId="8">問38年齢層!$B$2:$O$31</definedName>
    <definedName name="_xlnm.Print_Area" localSheetId="9">問39!$B$2:$K$23</definedName>
    <definedName name="_xlnm.Print_Area" localSheetId="10">問39年齢層!$B$2:$O$31</definedName>
    <definedName name="_xlnm.Print_Area" localSheetId="11">問40!$B$2:$K$23</definedName>
    <definedName name="_xlnm.Print_Area" localSheetId="12">問40経年!$B$3:$O$27</definedName>
    <definedName name="_xlnm.Print_Area" localSheetId="13">問40年齢層!$B$2:$O$31</definedName>
    <definedName name="_xlnm.Print_Area" localSheetId="14">問41!$B$2:$O$24</definedName>
    <definedName name="_xlnm.Print_Area" localSheetId="15">問41年齢層表!$C$1:$M$27</definedName>
    <definedName name="_xlnm.Print_Area" localSheetId="16">問42!$B$2:$K$23</definedName>
    <definedName name="_xlnm.Print_Area" localSheetId="19">'問42-1'!$B$2:$O$16</definedName>
    <definedName name="_xlnm.Print_Area" localSheetId="20">'問42-1経年'!$B$2:$N$35</definedName>
    <definedName name="_xlnm.Print_Area" localSheetId="21">'問42-1年齢層表'!$C$1:$M$20</definedName>
    <definedName name="_xlnm.Print_Area" localSheetId="17">問42経年!$B$2:$O$27</definedName>
    <definedName name="_xlnm.Print_Area" localSheetId="18">問42年齢層!$B$2:$O$31</definedName>
    <definedName name="_xlnm.Print_Area" localSheetId="22">問43!$B$2:$K$23</definedName>
    <definedName name="_xlnm.Print_Area" localSheetId="23">問43経年!$B$3:$O$27</definedName>
    <definedName name="_xlnm.Print_Area" localSheetId="25">問43地域!$B$3:$O$24</definedName>
    <definedName name="_xlnm.Print_Area" localSheetId="24">問43年齢層!$B$3:$O$31</definedName>
    <definedName name="_xlnm.Print_Area" localSheetId="26">問44!$B$2:$K$23</definedName>
    <definedName name="_xlnm.Print_Area" localSheetId="29">'問44-1'!$B$2:$O$27</definedName>
    <definedName name="_xlnm.Print_Area" localSheetId="30">'問44-1年齢層表'!$C$1:$M$30</definedName>
    <definedName name="_xlnm.Print_Area" localSheetId="27">問44経年!$B$3:$O$27</definedName>
    <definedName name="_xlnm.Print_Area" localSheetId="28">問44年齢層!$B$3:$O$31</definedName>
    <definedName name="_xlnm.Print_Area" localSheetId="31">問45!$B$2:$K$23</definedName>
    <definedName name="_xlnm.Print_Area" localSheetId="32">問45経年!$B$3:$O$27</definedName>
    <definedName name="_xlnm.Print_Area" localSheetId="33">問45年齢層!$B$3:$O$31</definedName>
    <definedName name="_xlnm.Print_Area" localSheetId="34">問46!$B$2:$K$23</definedName>
    <definedName name="_xlnm.Print_Area" localSheetId="35">問46経年!$B$3:$O$27</definedName>
    <definedName name="_xlnm.Print_Area" localSheetId="36">問46年齢層!$B$3:$O$31</definedName>
    <definedName name="_xlnm.Print_Area" localSheetId="37">問47!$B$2:$K$23</definedName>
    <definedName name="_xlnm.Print_Area" localSheetId="39">'問47-1'!$B$2:$K$23</definedName>
    <definedName name="_xlnm.Print_Area" localSheetId="40">'問47-1経年'!$B$3:$O$27</definedName>
    <definedName name="_xlnm.Print_Area" localSheetId="41">'問47-1年齢層'!$B$3:$O$31</definedName>
    <definedName name="_xlnm.Print_Area" localSheetId="42">'問47-1利用駅'!$B$3:$O$31</definedName>
    <definedName name="_xlnm.Print_Area" localSheetId="38">問47年齢層!$B$2:$O$31</definedName>
    <definedName name="_xlnm.Print_Area" localSheetId="43">問48!$B$2:$K$23</definedName>
    <definedName name="_xlnm.Print_Area" localSheetId="45">問48地域!$B$3:$O$24</definedName>
    <definedName name="_xlnm.Print_Area" localSheetId="44">問48年齢層!$B$3:$O$31</definedName>
    <definedName name="_xlnm.Print_Area" localSheetId="46">問48利用駅!$B$3:$O$31</definedName>
    <definedName name="_xlnm.Print_Area" localSheetId="47">問49!$B$2:$O$23</definedName>
    <definedName name="_xlnm.Print_Area" localSheetId="49">問49地域!$B$3:$O$106</definedName>
    <definedName name="_xlnm.Print_Area" localSheetId="48">問49年齢層!$B$3:$O$151</definedName>
    <definedName name="_xlnm.Print_Area" localSheetId="50">問49利用駅!$B$2:$O$147</definedName>
    <definedName name="_xlnm.Print_Area" localSheetId="51">問50!$B$2:$K$23</definedName>
    <definedName name="_xlnm.Print_Area" localSheetId="52">問50年齢層!$B$3:$O$31</definedName>
    <definedName name="_xlnm.Print_Area" localSheetId="53">問51!$B$2:$K$23</definedName>
    <definedName name="_xlnm.Print_Area" localSheetId="54">問51経年!$B$3:$O$27</definedName>
    <definedName name="_xlnm.Print_Area" localSheetId="56">問51地域!$B$3:$O$24</definedName>
    <definedName name="_xlnm.Print_Area" localSheetId="55">問51年齢層!$B$3:$O$31</definedName>
    <definedName name="_xlnm.Print_Area" localSheetId="57">問51利用駅!$B$3:$O$31</definedName>
    <definedName name="_xlnm.Print_Area" localSheetId="58">問52!$B$2:$K$23</definedName>
    <definedName name="_xlnm.Print_Area" localSheetId="59">問52年齢層!$B$2:$O$31</definedName>
    <definedName name="_xlnm.Print_Area" localSheetId="60">問53!$B$2:$K$23</definedName>
    <definedName name="_xlnm.Print_Area" localSheetId="61">問53経年!$B$3:$O$27</definedName>
    <definedName name="_xlnm.Print_Area" localSheetId="63">問53同居人!$B$3:$O$29</definedName>
    <definedName name="_xlnm.Print_Area" localSheetId="62">問53年齢層!$B$3:$O$31</definedName>
    <definedName name="_xlnm.Print_Area" localSheetId="64">問54!$B$2:$O$22</definedName>
    <definedName name="_xlnm.Print_Area" localSheetId="65">問54年齢層表!$C$1:$M$24</definedName>
    <definedName name="_xlnm.Print_Area" localSheetId="66">問55!$B$2:$K$23</definedName>
    <definedName name="_xlnm.Print_Area" localSheetId="68">'問55-1'!$B$2:$O$27</definedName>
    <definedName name="_xlnm.Print_Area" localSheetId="69">'問55-1年齢層表'!$C$1:$M$22</definedName>
    <definedName name="_xlnm.Print_Area" localSheetId="67">問55年齢層!$B$2:$O$31</definedName>
    <definedName name="_xlnm.Print_Area" localSheetId="70">問56!$B$2:$O$42</definedName>
    <definedName name="_xlnm.Print_Area" localSheetId="71">問56年齢層表!$C$1:$M$38</definedName>
    <definedName name="あ">[0]!クリア</definedName>
    <definedName name="いいいいい" localSheetId="2">#N/A</definedName>
    <definedName name="いいいいい" localSheetId="5">[0]!do中央値</definedName>
    <definedName name="いいいいい" localSheetId="20">#N/A</definedName>
    <definedName name="いいいいい">[0]!do中央値</definedName>
    <definedName name="クリア" localSheetId="5">[0]!クリア</definedName>
    <definedName name="クリア">問37!クリア</definedName>
    <definedName name="問11" localSheetId="2">#REF!</definedName>
    <definedName name="問11" localSheetId="5">#REF!</definedName>
    <definedName name="問11" localSheetId="20">#REF!</definedName>
    <definedName name="問11">#REF!</definedName>
    <definedName name="問12" localSheetId="2">#REF!</definedName>
    <definedName name="問12" localSheetId="5">#REF!</definedName>
    <definedName name="問12" localSheetId="20">#REF!</definedName>
    <definedName name="問12">#REF!</definedName>
    <definedName name="問13" localSheetId="2">#REF!</definedName>
    <definedName name="問13" localSheetId="5">#REF!</definedName>
    <definedName name="問13" localSheetId="20">#REF!</definedName>
    <definedName name="問13">#REF!</definedName>
    <definedName name="問14" localSheetId="2">#REF!</definedName>
    <definedName name="問14" localSheetId="5">#REF!</definedName>
    <definedName name="問14" localSheetId="20">#REF!</definedName>
    <definedName name="問14">#REF!</definedName>
    <definedName name="問15" localSheetId="2">#REF!</definedName>
    <definedName name="問15" localSheetId="5">#REF!</definedName>
    <definedName name="問15" localSheetId="20">#REF!</definedName>
    <definedName name="問15">#REF!</definedName>
    <definedName name="問16" localSheetId="2">#REF!</definedName>
    <definedName name="問16" localSheetId="5">#REF!</definedName>
    <definedName name="問16" localSheetId="20">#REF!</definedName>
    <definedName name="問16">#REF!</definedName>
    <definedName name="問17" localSheetId="2">#REF!</definedName>
    <definedName name="問17" localSheetId="5">#REF!</definedName>
    <definedName name="問17" localSheetId="20">#REF!</definedName>
    <definedName name="問17">#REF!</definedName>
    <definedName name="問21" localSheetId="2">#REF!</definedName>
    <definedName name="問21" localSheetId="5">#REF!</definedName>
    <definedName name="問21" localSheetId="20">#REF!</definedName>
    <definedName name="問21">#REF!</definedName>
    <definedName name="問22" localSheetId="2">#REF!</definedName>
    <definedName name="問22" localSheetId="5">#REF!</definedName>
    <definedName name="問22" localSheetId="20">#REF!</definedName>
    <definedName name="問22">#REF!</definedName>
    <definedName name="問23" localSheetId="2">#REF!</definedName>
    <definedName name="問23" localSheetId="5">#REF!</definedName>
    <definedName name="問23" localSheetId="20">#REF!</definedName>
    <definedName name="問23">#REF!</definedName>
    <definedName name="問24" localSheetId="2">#REF!</definedName>
    <definedName name="問24" localSheetId="5">#REF!</definedName>
    <definedName name="問24" localSheetId="20">#REF!</definedName>
    <definedName name="問24">#REF!</definedName>
    <definedName name="問3" localSheetId="2">#REF!</definedName>
    <definedName name="問3" localSheetId="5">#REF!</definedName>
    <definedName name="問3" localSheetId="20">#REF!</definedName>
    <definedName name="問3">#REF!</definedName>
    <definedName name="問4" localSheetId="2">#REF!</definedName>
    <definedName name="問4" localSheetId="5">#REF!</definedName>
    <definedName name="問4" localSheetId="20">#REF!</definedName>
    <definedName name="問4">#REF!</definedName>
    <definedName name="問5" localSheetId="2">#REF!</definedName>
    <definedName name="問5" localSheetId="5">#REF!</definedName>
    <definedName name="問5" localSheetId="20">#REF!</definedName>
    <definedName name="問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127" l="1"/>
  <c r="D73" i="127"/>
  <c r="R16" i="61"/>
  <c r="G72" i="127"/>
  <c r="E13" i="127"/>
  <c r="R16" i="65"/>
  <c r="R16" i="57"/>
  <c r="D33" i="127"/>
  <c r="D34" i="127" s="1"/>
  <c r="O35" i="127"/>
  <c r="M35" i="127"/>
  <c r="L35" i="127"/>
  <c r="K35" i="127"/>
  <c r="J35" i="127"/>
  <c r="I35" i="127"/>
  <c r="H35" i="127"/>
  <c r="G35" i="127"/>
  <c r="F35" i="127"/>
  <c r="E35" i="127"/>
  <c r="D35" i="127"/>
  <c r="O33" i="127"/>
  <c r="M33" i="127"/>
  <c r="L33" i="127"/>
  <c r="K33" i="127"/>
  <c r="J33" i="127"/>
  <c r="I33" i="127"/>
  <c r="H33" i="127"/>
  <c r="G33" i="127"/>
  <c r="F33" i="127"/>
  <c r="E33" i="127"/>
  <c r="C33" i="127"/>
  <c r="O31" i="127"/>
  <c r="M31" i="127"/>
  <c r="L31" i="127"/>
  <c r="K31" i="127"/>
  <c r="J31" i="127"/>
  <c r="I31" i="127"/>
  <c r="H31" i="127"/>
  <c r="G31" i="127"/>
  <c r="F31" i="127"/>
  <c r="E31" i="127"/>
  <c r="D31" i="127"/>
  <c r="C31" i="127"/>
  <c r="O29" i="127"/>
  <c r="M29" i="127"/>
  <c r="L29" i="127"/>
  <c r="K29" i="127"/>
  <c r="J29" i="127"/>
  <c r="I29" i="127"/>
  <c r="H29" i="127"/>
  <c r="G29" i="127"/>
  <c r="F29" i="127"/>
  <c r="E29" i="127"/>
  <c r="D29" i="127"/>
  <c r="C29" i="127"/>
  <c r="O27" i="127"/>
  <c r="M27" i="127"/>
  <c r="L27" i="127"/>
  <c r="K27" i="127"/>
  <c r="J27" i="127"/>
  <c r="I27" i="127"/>
  <c r="H27" i="127"/>
  <c r="G27" i="127"/>
  <c r="F27" i="127"/>
  <c r="E27" i="127"/>
  <c r="D27" i="127"/>
  <c r="C27" i="127"/>
  <c r="O25" i="127"/>
  <c r="M25" i="127"/>
  <c r="L25" i="127"/>
  <c r="K25" i="127"/>
  <c r="J25" i="127"/>
  <c r="I25" i="127"/>
  <c r="H25" i="127"/>
  <c r="G25" i="127"/>
  <c r="F25" i="127"/>
  <c r="E25" i="127"/>
  <c r="D25" i="127"/>
  <c r="C25" i="127"/>
  <c r="O23" i="127"/>
  <c r="M23" i="127"/>
  <c r="L23" i="127"/>
  <c r="K23" i="127"/>
  <c r="J23" i="127"/>
  <c r="I23" i="127"/>
  <c r="H23" i="127"/>
  <c r="G23" i="127"/>
  <c r="F23" i="127"/>
  <c r="E23" i="127"/>
  <c r="D23" i="127"/>
  <c r="C23" i="127"/>
  <c r="O21" i="127"/>
  <c r="M21" i="127"/>
  <c r="L21" i="127"/>
  <c r="K21" i="127"/>
  <c r="J21" i="127"/>
  <c r="I21" i="127"/>
  <c r="H21" i="127"/>
  <c r="G21" i="127"/>
  <c r="F21" i="127"/>
  <c r="E21" i="127"/>
  <c r="D21" i="127"/>
  <c r="C21" i="127"/>
  <c r="O19" i="127"/>
  <c r="M19" i="127"/>
  <c r="L19" i="127"/>
  <c r="K19" i="127"/>
  <c r="J19" i="127"/>
  <c r="I19" i="127"/>
  <c r="I72" i="127" s="1"/>
  <c r="H19" i="127"/>
  <c r="G19" i="127"/>
  <c r="F19" i="127"/>
  <c r="E19" i="127"/>
  <c r="D19" i="127"/>
  <c r="C19" i="127"/>
  <c r="O17" i="127"/>
  <c r="M17" i="127"/>
  <c r="L17" i="127"/>
  <c r="K17" i="127"/>
  <c r="J17" i="127"/>
  <c r="I17" i="127"/>
  <c r="H17" i="127"/>
  <c r="G17" i="127"/>
  <c r="F17" i="127"/>
  <c r="E17" i="127"/>
  <c r="D17" i="127"/>
  <c r="C17" i="127"/>
  <c r="O15" i="127"/>
  <c r="M15" i="127"/>
  <c r="L15" i="127"/>
  <c r="K15" i="127"/>
  <c r="J15" i="127"/>
  <c r="I15" i="127"/>
  <c r="H15" i="127"/>
  <c r="G15" i="127"/>
  <c r="F15" i="127"/>
  <c r="E15" i="127"/>
  <c r="D15" i="127"/>
  <c r="C15" i="127"/>
  <c r="O13" i="127"/>
  <c r="M13" i="127"/>
  <c r="L13" i="127"/>
  <c r="K13" i="127"/>
  <c r="J13" i="127"/>
  <c r="I13" i="127"/>
  <c r="H13" i="127"/>
  <c r="G13" i="127"/>
  <c r="F13" i="127"/>
  <c r="D13" i="127"/>
  <c r="C13" i="127"/>
  <c r="O11" i="127"/>
  <c r="M11" i="127"/>
  <c r="L11" i="127"/>
  <c r="K11" i="127"/>
  <c r="J11" i="127"/>
  <c r="I11" i="127"/>
  <c r="H11" i="127"/>
  <c r="G11" i="127"/>
  <c r="F11" i="127"/>
  <c r="E11" i="127"/>
  <c r="D11" i="127"/>
  <c r="C11" i="127"/>
  <c r="O9" i="127"/>
  <c r="M9" i="127"/>
  <c r="L9" i="127"/>
  <c r="K9" i="127"/>
  <c r="J9" i="127"/>
  <c r="I9" i="127"/>
  <c r="H9" i="127"/>
  <c r="G9" i="127"/>
  <c r="F9" i="127"/>
  <c r="E9" i="127"/>
  <c r="D9" i="127"/>
  <c r="C9" i="127"/>
  <c r="O7" i="127"/>
  <c r="O72" i="127" s="1"/>
  <c r="M7" i="127"/>
  <c r="M72" i="127" s="1"/>
  <c r="L7" i="127"/>
  <c r="L72" i="127" s="1"/>
  <c r="K7" i="127"/>
  <c r="K72" i="127" s="1"/>
  <c r="J7" i="127"/>
  <c r="J72" i="127" s="1"/>
  <c r="I7" i="127"/>
  <c r="H7" i="127"/>
  <c r="H8" i="127" s="1"/>
  <c r="G7" i="127"/>
  <c r="F7" i="127"/>
  <c r="F72" i="127" s="1"/>
  <c r="E7" i="127"/>
  <c r="E72" i="127" s="1"/>
  <c r="D7" i="127"/>
  <c r="C7" i="127"/>
  <c r="O5" i="127"/>
  <c r="M5" i="127"/>
  <c r="L5" i="127"/>
  <c r="K5" i="127"/>
  <c r="J5" i="127"/>
  <c r="I5" i="127"/>
  <c r="H5" i="127"/>
  <c r="G5" i="127"/>
  <c r="F5" i="127"/>
  <c r="E5" i="127"/>
  <c r="E20" i="127" s="1"/>
  <c r="D5" i="127"/>
  <c r="D20" i="127" s="1"/>
  <c r="U73" i="127"/>
  <c r="T73" i="127"/>
  <c r="S73" i="127"/>
  <c r="R73" i="127"/>
  <c r="Q73" i="127"/>
  <c r="P73" i="127"/>
  <c r="U72" i="127"/>
  <c r="T72" i="127"/>
  <c r="S72" i="127"/>
  <c r="R72" i="127"/>
  <c r="Q72" i="127"/>
  <c r="P72" i="127"/>
  <c r="U71" i="127"/>
  <c r="T71" i="127"/>
  <c r="S71" i="127"/>
  <c r="R71" i="127"/>
  <c r="Q71" i="127"/>
  <c r="P71" i="127"/>
  <c r="U70" i="127"/>
  <c r="T70" i="127"/>
  <c r="S70" i="127"/>
  <c r="R70" i="127"/>
  <c r="Q70" i="127"/>
  <c r="P70" i="127"/>
  <c r="O19" i="84"/>
  <c r="M19" i="84"/>
  <c r="L19" i="84"/>
  <c r="L20" i="84" s="1"/>
  <c r="K19" i="84"/>
  <c r="J19" i="84"/>
  <c r="I19" i="84"/>
  <c r="H19" i="84"/>
  <c r="H20" i="84" s="1"/>
  <c r="G19" i="84"/>
  <c r="F19" i="84"/>
  <c r="F20" i="84" s="1"/>
  <c r="E19" i="84"/>
  <c r="D19" i="84"/>
  <c r="O17" i="84"/>
  <c r="M17" i="84"/>
  <c r="L17" i="84"/>
  <c r="K17" i="84"/>
  <c r="J17" i="84"/>
  <c r="J18" i="84" s="1"/>
  <c r="I17" i="84"/>
  <c r="I18" i="84" s="1"/>
  <c r="H17" i="84"/>
  <c r="G17" i="84"/>
  <c r="G18" i="84" s="1"/>
  <c r="F17" i="84"/>
  <c r="E17" i="84"/>
  <c r="E18" i="84" s="1"/>
  <c r="D17" i="84"/>
  <c r="C17" i="84"/>
  <c r="E16" i="84"/>
  <c r="O15" i="84"/>
  <c r="O16" i="84" s="1"/>
  <c r="M15" i="84"/>
  <c r="L15" i="84"/>
  <c r="K15" i="84"/>
  <c r="J15" i="84"/>
  <c r="I15" i="84"/>
  <c r="H15" i="84"/>
  <c r="G15" i="84"/>
  <c r="F15" i="84"/>
  <c r="E15" i="84"/>
  <c r="D15" i="84"/>
  <c r="C15" i="84"/>
  <c r="J14" i="84"/>
  <c r="O13" i="84"/>
  <c r="O14" i="84" s="1"/>
  <c r="M13" i="84"/>
  <c r="L13" i="84"/>
  <c r="K13" i="84"/>
  <c r="J13" i="84"/>
  <c r="I13" i="84"/>
  <c r="I14" i="84" s="1"/>
  <c r="H13" i="84"/>
  <c r="G13" i="84"/>
  <c r="F13" i="84"/>
  <c r="F14" i="84" s="1"/>
  <c r="E13" i="84"/>
  <c r="D13" i="84"/>
  <c r="D14" i="84" s="1"/>
  <c r="C13" i="84"/>
  <c r="O11" i="84"/>
  <c r="M11" i="84"/>
  <c r="L11" i="84"/>
  <c r="L12" i="84" s="1"/>
  <c r="K11" i="84"/>
  <c r="K12" i="84" s="1"/>
  <c r="J11" i="84"/>
  <c r="J12" i="84" s="1"/>
  <c r="I11" i="84"/>
  <c r="I12" i="84" s="1"/>
  <c r="H11" i="84"/>
  <c r="H12" i="84" s="1"/>
  <c r="G11" i="84"/>
  <c r="F11" i="84"/>
  <c r="E11" i="84"/>
  <c r="E12" i="84" s="1"/>
  <c r="D11" i="84"/>
  <c r="D12" i="84" s="1"/>
  <c r="C11" i="84"/>
  <c r="O9" i="84"/>
  <c r="M9" i="84"/>
  <c r="L9" i="84"/>
  <c r="L10" i="84" s="1"/>
  <c r="K9" i="84"/>
  <c r="K10" i="84" s="1"/>
  <c r="J9" i="84"/>
  <c r="I9" i="84"/>
  <c r="H9" i="84"/>
  <c r="G9" i="84"/>
  <c r="F9" i="84"/>
  <c r="E9" i="84"/>
  <c r="E10" i="84" s="1"/>
  <c r="D9" i="84"/>
  <c r="C9" i="84"/>
  <c r="O7" i="84"/>
  <c r="O8" i="84" s="1"/>
  <c r="M7" i="84"/>
  <c r="M70" i="84" s="1"/>
  <c r="L7" i="84"/>
  <c r="K7" i="84"/>
  <c r="J7" i="84"/>
  <c r="I7" i="84"/>
  <c r="H7" i="84"/>
  <c r="H70" i="84" s="1"/>
  <c r="G7" i="84"/>
  <c r="G72" i="84" s="1"/>
  <c r="F7" i="84"/>
  <c r="E7" i="84"/>
  <c r="D7" i="84"/>
  <c r="D72" i="84" s="1"/>
  <c r="C7" i="84"/>
  <c r="O5" i="84"/>
  <c r="M5" i="84"/>
  <c r="M10" i="84" s="1"/>
  <c r="L5" i="84"/>
  <c r="K5" i="84"/>
  <c r="J5" i="84"/>
  <c r="I5" i="84"/>
  <c r="H5" i="84"/>
  <c r="H10" i="84" s="1"/>
  <c r="G5" i="84"/>
  <c r="F5" i="84"/>
  <c r="E5" i="84"/>
  <c r="E14" i="84" s="1"/>
  <c r="D5" i="84"/>
  <c r="U73" i="84"/>
  <c r="T73" i="84"/>
  <c r="S73" i="84"/>
  <c r="R73" i="84"/>
  <c r="Q73" i="84"/>
  <c r="P73" i="84"/>
  <c r="U72" i="84"/>
  <c r="T72" i="84"/>
  <c r="S72" i="84"/>
  <c r="R72" i="84"/>
  <c r="Q72" i="84"/>
  <c r="P72" i="84"/>
  <c r="U71" i="84"/>
  <c r="T71" i="84"/>
  <c r="S71" i="84"/>
  <c r="R71" i="84"/>
  <c r="Q71" i="84"/>
  <c r="P71" i="84"/>
  <c r="U70" i="84"/>
  <c r="T70" i="84"/>
  <c r="S70" i="84"/>
  <c r="R70" i="84"/>
  <c r="Q70" i="84"/>
  <c r="P70" i="84"/>
  <c r="O21" i="114"/>
  <c r="O22" i="114" s="1"/>
  <c r="M21" i="114"/>
  <c r="L21" i="114"/>
  <c r="L22" i="114" s="1"/>
  <c r="K21" i="114"/>
  <c r="J21" i="114"/>
  <c r="I21" i="114"/>
  <c r="H21" i="114"/>
  <c r="G21" i="114"/>
  <c r="F21" i="114"/>
  <c r="E21" i="114"/>
  <c r="D21" i="114"/>
  <c r="O19" i="114"/>
  <c r="O20" i="114" s="1"/>
  <c r="M19" i="114"/>
  <c r="M20" i="114" s="1"/>
  <c r="L19" i="114"/>
  <c r="K19" i="114"/>
  <c r="J19" i="114"/>
  <c r="I19" i="114"/>
  <c r="H19" i="114"/>
  <c r="G19" i="114"/>
  <c r="F19" i="114"/>
  <c r="F20" i="114" s="1"/>
  <c r="E19" i="114"/>
  <c r="D19" i="114"/>
  <c r="C19" i="114"/>
  <c r="O17" i="114"/>
  <c r="M17" i="114"/>
  <c r="L17" i="114"/>
  <c r="K17" i="114"/>
  <c r="J17" i="114"/>
  <c r="I17" i="114"/>
  <c r="H17" i="114"/>
  <c r="H18" i="114" s="1"/>
  <c r="G17" i="114"/>
  <c r="F17" i="114"/>
  <c r="E17" i="114"/>
  <c r="D17" i="114"/>
  <c r="C17" i="114"/>
  <c r="K16" i="114"/>
  <c r="F16" i="114"/>
  <c r="O15" i="114"/>
  <c r="M15" i="114"/>
  <c r="L15" i="114"/>
  <c r="K15" i="114"/>
  <c r="J15" i="114"/>
  <c r="I15" i="114"/>
  <c r="H15" i="114"/>
  <c r="G15" i="114"/>
  <c r="F15" i="114"/>
  <c r="E15" i="114"/>
  <c r="D15" i="114"/>
  <c r="C15" i="114"/>
  <c r="O13" i="114"/>
  <c r="O14" i="114" s="1"/>
  <c r="M13" i="114"/>
  <c r="L13" i="114"/>
  <c r="L14" i="114" s="1"/>
  <c r="K13" i="114"/>
  <c r="K14" i="114" s="1"/>
  <c r="J13" i="114"/>
  <c r="I13" i="114"/>
  <c r="I14" i="114" s="1"/>
  <c r="H13" i="114"/>
  <c r="G13" i="114"/>
  <c r="F13" i="114"/>
  <c r="E13" i="114"/>
  <c r="D13" i="114"/>
  <c r="C13" i="114"/>
  <c r="M12" i="114"/>
  <c r="L12" i="114"/>
  <c r="K12" i="114"/>
  <c r="O11" i="114"/>
  <c r="O12" i="114" s="1"/>
  <c r="M11" i="114"/>
  <c r="L11" i="114"/>
  <c r="K11" i="114"/>
  <c r="J11" i="114"/>
  <c r="I11" i="114"/>
  <c r="H11" i="114"/>
  <c r="G11" i="114"/>
  <c r="G72" i="114" s="1"/>
  <c r="F11" i="114"/>
  <c r="E11" i="114"/>
  <c r="D11" i="114"/>
  <c r="C11" i="114"/>
  <c r="O10" i="114"/>
  <c r="O9" i="114"/>
  <c r="M9" i="114"/>
  <c r="M10" i="114" s="1"/>
  <c r="L9" i="114"/>
  <c r="L10" i="114" s="1"/>
  <c r="K9" i="114"/>
  <c r="K10" i="114" s="1"/>
  <c r="J9" i="114"/>
  <c r="I9" i="114"/>
  <c r="H9" i="114"/>
  <c r="G9" i="114"/>
  <c r="F9" i="114"/>
  <c r="E9" i="114"/>
  <c r="D9" i="114"/>
  <c r="C9" i="114"/>
  <c r="O7" i="114"/>
  <c r="O8" i="114" s="1"/>
  <c r="M7" i="114"/>
  <c r="M8" i="114" s="1"/>
  <c r="L7" i="114"/>
  <c r="L8" i="114" s="1"/>
  <c r="K7" i="114"/>
  <c r="K8" i="114" s="1"/>
  <c r="J7" i="114"/>
  <c r="J70" i="114" s="1"/>
  <c r="I7" i="114"/>
  <c r="H7" i="114"/>
  <c r="G7" i="114"/>
  <c r="F7" i="114"/>
  <c r="E7" i="114"/>
  <c r="D7" i="114"/>
  <c r="C7" i="114"/>
  <c r="O5" i="114"/>
  <c r="M5" i="114"/>
  <c r="L5" i="114"/>
  <c r="K5" i="114"/>
  <c r="J5" i="114"/>
  <c r="J12" i="114" s="1"/>
  <c r="I5" i="114"/>
  <c r="I12" i="114" s="1"/>
  <c r="H5" i="114"/>
  <c r="H14" i="114" s="1"/>
  <c r="G5" i="114"/>
  <c r="G16" i="114" s="1"/>
  <c r="F5" i="114"/>
  <c r="F18" i="114" s="1"/>
  <c r="E5" i="114"/>
  <c r="E8" i="114" s="1"/>
  <c r="D5" i="114"/>
  <c r="D14" i="114" s="1"/>
  <c r="U73" i="114"/>
  <c r="T73" i="114"/>
  <c r="S73" i="114"/>
  <c r="R73" i="114"/>
  <c r="Q73" i="114"/>
  <c r="P73" i="114"/>
  <c r="U72" i="114"/>
  <c r="T72" i="114"/>
  <c r="S72" i="114"/>
  <c r="R72" i="114"/>
  <c r="Q72" i="114"/>
  <c r="P72" i="114"/>
  <c r="U71" i="114"/>
  <c r="T71" i="114"/>
  <c r="S71" i="114"/>
  <c r="R71" i="114"/>
  <c r="Q71" i="114"/>
  <c r="P71" i="114"/>
  <c r="U70" i="114"/>
  <c r="T70" i="114"/>
  <c r="S70" i="114"/>
  <c r="R70" i="114"/>
  <c r="Q70" i="114"/>
  <c r="P70" i="114"/>
  <c r="F72" i="84" l="1"/>
  <c r="I16" i="84"/>
  <c r="F12" i="114"/>
  <c r="O16" i="114"/>
  <c r="D20" i="114"/>
  <c r="M22" i="114"/>
  <c r="E70" i="84"/>
  <c r="L26" i="127"/>
  <c r="H72" i="127"/>
  <c r="G14" i="84"/>
  <c r="H12" i="114"/>
  <c r="M14" i="114"/>
  <c r="M73" i="114" s="1"/>
  <c r="H16" i="114"/>
  <c r="G20" i="114"/>
  <c r="H14" i="84"/>
  <c r="H34" i="127"/>
  <c r="D28" i="127"/>
  <c r="H20" i="114"/>
  <c r="J14" i="114"/>
  <c r="D18" i="114"/>
  <c r="K72" i="84"/>
  <c r="F12" i="84"/>
  <c r="D18" i="84"/>
  <c r="L72" i="84"/>
  <c r="G12" i="84"/>
  <c r="J10" i="114"/>
  <c r="F18" i="84"/>
  <c r="E20" i="84"/>
  <c r="D12" i="127"/>
  <c r="D72" i="114"/>
  <c r="D16" i="114"/>
  <c r="D26" i="127"/>
  <c r="F8" i="114"/>
  <c r="F73" i="114" s="1"/>
  <c r="F10" i="84"/>
  <c r="D16" i="84"/>
  <c r="E70" i="114"/>
  <c r="L18" i="114"/>
  <c r="G22" i="114"/>
  <c r="K14" i="84"/>
  <c r="G10" i="84"/>
  <c r="E14" i="114"/>
  <c r="I16" i="114"/>
  <c r="H22" i="114"/>
  <c r="F16" i="84"/>
  <c r="F14" i="114"/>
  <c r="J16" i="114"/>
  <c r="O18" i="114"/>
  <c r="O73" i="114" s="1"/>
  <c r="I22" i="114"/>
  <c r="I10" i="84"/>
  <c r="M12" i="84"/>
  <c r="G16" i="84"/>
  <c r="D30" i="127"/>
  <c r="G14" i="114"/>
  <c r="O10" i="84"/>
  <c r="J10" i="84"/>
  <c r="O12" i="84"/>
  <c r="H16" i="84"/>
  <c r="D20" i="84"/>
  <c r="I34" i="127"/>
  <c r="E32" i="127"/>
  <c r="G18" i="127"/>
  <c r="E30" i="127"/>
  <c r="E26" i="127"/>
  <c r="D8" i="127"/>
  <c r="E28" i="127"/>
  <c r="E12" i="127"/>
  <c r="E10" i="127"/>
  <c r="H18" i="127"/>
  <c r="G32" i="127"/>
  <c r="H32" i="127"/>
  <c r="H26" i="127"/>
  <c r="G10" i="127"/>
  <c r="I12" i="127"/>
  <c r="H16" i="127"/>
  <c r="G14" i="127"/>
  <c r="F28" i="127"/>
  <c r="H14" i="127"/>
  <c r="I14" i="127"/>
  <c r="G12" i="127"/>
  <c r="J14" i="127"/>
  <c r="I28" i="127"/>
  <c r="H12" i="127"/>
  <c r="H10" i="127"/>
  <c r="H73" i="127" s="1"/>
  <c r="F32" i="127"/>
  <c r="F30" i="127"/>
  <c r="F14" i="127"/>
  <c r="G30" i="127"/>
  <c r="I16" i="127"/>
  <c r="H30" i="127"/>
  <c r="G28" i="127"/>
  <c r="H28" i="127"/>
  <c r="G26" i="127"/>
  <c r="G8" i="127"/>
  <c r="I10" i="127"/>
  <c r="L14" i="127"/>
  <c r="O22" i="127"/>
  <c r="D24" i="127"/>
  <c r="D18" i="127"/>
  <c r="F24" i="127"/>
  <c r="E16" i="127"/>
  <c r="E18" i="127"/>
  <c r="E22" i="127"/>
  <c r="G24" i="127"/>
  <c r="I26" i="127"/>
  <c r="K14" i="127"/>
  <c r="D16" i="127"/>
  <c r="D22" i="127"/>
  <c r="F16" i="127"/>
  <c r="F20" i="127"/>
  <c r="F22" i="127"/>
  <c r="L28" i="127"/>
  <c r="M14" i="127"/>
  <c r="E24" i="127"/>
  <c r="J16" i="127"/>
  <c r="O10" i="127"/>
  <c r="G16" i="127"/>
  <c r="G22" i="127"/>
  <c r="J34" i="127"/>
  <c r="K34" i="127"/>
  <c r="J32" i="127"/>
  <c r="K32" i="127"/>
  <c r="K26" i="127"/>
  <c r="J30" i="127"/>
  <c r="L32" i="127"/>
  <c r="F70" i="127"/>
  <c r="J12" i="127"/>
  <c r="J24" i="127"/>
  <c r="K30" i="127"/>
  <c r="D36" i="127"/>
  <c r="K12" i="127"/>
  <c r="O14" i="127"/>
  <c r="L16" i="127"/>
  <c r="M26" i="127"/>
  <c r="M28" i="127"/>
  <c r="L30" i="127"/>
  <c r="E36" i="127"/>
  <c r="J10" i="127"/>
  <c r="L12" i="127"/>
  <c r="M16" i="127"/>
  <c r="J18" i="127"/>
  <c r="L24" i="127"/>
  <c r="O28" i="127"/>
  <c r="M30" i="127"/>
  <c r="I8" i="127"/>
  <c r="K70" i="127"/>
  <c r="M12" i="127"/>
  <c r="K22" i="127"/>
  <c r="M24" i="127"/>
  <c r="E34" i="127"/>
  <c r="K36" i="127"/>
  <c r="J26" i="127"/>
  <c r="J8" i="127"/>
  <c r="L10" i="127"/>
  <c r="O12" i="127"/>
  <c r="L18" i="127"/>
  <c r="L22" i="127"/>
  <c r="O24" i="127"/>
  <c r="H36" i="127"/>
  <c r="J28" i="127"/>
  <c r="E70" i="127"/>
  <c r="K28" i="127"/>
  <c r="K16" i="127"/>
  <c r="M32" i="127"/>
  <c r="K24" i="127"/>
  <c r="F18" i="127"/>
  <c r="O26" i="127"/>
  <c r="I18" i="127"/>
  <c r="M18" i="127"/>
  <c r="D32" i="127"/>
  <c r="O70" i="127"/>
  <c r="D70" i="127"/>
  <c r="M70" i="127"/>
  <c r="K10" i="127"/>
  <c r="G70" i="127"/>
  <c r="J70" i="127"/>
  <c r="I70" i="127"/>
  <c r="H70" i="127"/>
  <c r="L70" i="127"/>
  <c r="M22" i="127"/>
  <c r="G12" i="114"/>
  <c r="L70" i="84"/>
  <c r="G8" i="114"/>
  <c r="M16" i="114"/>
  <c r="M18" i="114"/>
  <c r="D22" i="114"/>
  <c r="D8" i="84"/>
  <c r="J20" i="127"/>
  <c r="L36" i="127"/>
  <c r="K20" i="127"/>
  <c r="F34" i="127"/>
  <c r="M36" i="127"/>
  <c r="E20" i="114"/>
  <c r="I20" i="127"/>
  <c r="I30" i="127"/>
  <c r="H8" i="114"/>
  <c r="E22" i="114"/>
  <c r="G8" i="84"/>
  <c r="I8" i="114"/>
  <c r="F22" i="114"/>
  <c r="H8" i="84"/>
  <c r="I20" i="84"/>
  <c r="L20" i="127"/>
  <c r="F26" i="127"/>
  <c r="G34" i="127"/>
  <c r="O36" i="127"/>
  <c r="M70" i="114"/>
  <c r="J8" i="114"/>
  <c r="E16" i="114"/>
  <c r="E18" i="114"/>
  <c r="J20" i="84"/>
  <c r="K18" i="127"/>
  <c r="M20" i="127"/>
  <c r="L70" i="114"/>
  <c r="O20" i="127"/>
  <c r="M72" i="114"/>
  <c r="K70" i="114"/>
  <c r="I70" i="114"/>
  <c r="K22" i="114"/>
  <c r="O20" i="84"/>
  <c r="H24" i="127"/>
  <c r="L34" i="127"/>
  <c r="J72" i="114"/>
  <c r="H70" i="114"/>
  <c r="M20" i="84"/>
  <c r="O18" i="127"/>
  <c r="K72" i="114"/>
  <c r="D8" i="114"/>
  <c r="D12" i="114"/>
  <c r="H18" i="84"/>
  <c r="F8" i="127"/>
  <c r="I24" i="127"/>
  <c r="I32" i="127"/>
  <c r="M34" i="127"/>
  <c r="D70" i="84"/>
  <c r="O70" i="84"/>
  <c r="I72" i="114"/>
  <c r="G70" i="114"/>
  <c r="L72" i="114"/>
  <c r="J22" i="114"/>
  <c r="E12" i="114"/>
  <c r="O34" i="127"/>
  <c r="H72" i="114"/>
  <c r="F70" i="114"/>
  <c r="K20" i="84"/>
  <c r="E72" i="84"/>
  <c r="O72" i="84"/>
  <c r="O70" i="114"/>
  <c r="O71" i="114"/>
  <c r="E10" i="114"/>
  <c r="E73" i="114" s="1"/>
  <c r="I20" i="114"/>
  <c r="L18" i="84"/>
  <c r="D70" i="114"/>
  <c r="F10" i="114"/>
  <c r="F71" i="114" s="1"/>
  <c r="J20" i="114"/>
  <c r="J16" i="84"/>
  <c r="M18" i="84"/>
  <c r="M10" i="127"/>
  <c r="H22" i="127"/>
  <c r="O30" i="127"/>
  <c r="O32" i="127"/>
  <c r="F70" i="84"/>
  <c r="H72" i="84"/>
  <c r="O72" i="114"/>
  <c r="K18" i="84"/>
  <c r="E72" i="114"/>
  <c r="G10" i="114"/>
  <c r="G18" i="114"/>
  <c r="K20" i="114"/>
  <c r="I8" i="84"/>
  <c r="K16" i="84"/>
  <c r="O18" i="84"/>
  <c r="L8" i="127"/>
  <c r="I22" i="127"/>
  <c r="F36" i="127"/>
  <c r="G70" i="84"/>
  <c r="I72" i="84"/>
  <c r="F72" i="114"/>
  <c r="H10" i="114"/>
  <c r="L20" i="114"/>
  <c r="J8" i="84"/>
  <c r="L16" i="84"/>
  <c r="M8" i="127"/>
  <c r="D14" i="127"/>
  <c r="J22" i="127"/>
  <c r="G36" i="127"/>
  <c r="J72" i="84"/>
  <c r="I70" i="84"/>
  <c r="I10" i="114"/>
  <c r="I18" i="114"/>
  <c r="K8" i="84"/>
  <c r="M14" i="84"/>
  <c r="G20" i="127"/>
  <c r="I36" i="127"/>
  <c r="J70" i="84"/>
  <c r="M16" i="84"/>
  <c r="O8" i="127"/>
  <c r="J18" i="114"/>
  <c r="L8" i="84"/>
  <c r="K18" i="114"/>
  <c r="K71" i="114" s="1"/>
  <c r="M8" i="84"/>
  <c r="K8" i="127"/>
  <c r="F12" i="127"/>
  <c r="H20" i="127"/>
  <c r="J36" i="127"/>
  <c r="K70" i="84"/>
  <c r="M72" i="84"/>
  <c r="E14" i="127"/>
  <c r="O16" i="127"/>
  <c r="D10" i="127"/>
  <c r="F10" i="127"/>
  <c r="E8" i="127"/>
  <c r="E73" i="127" s="1"/>
  <c r="G20" i="84"/>
  <c r="L14" i="84"/>
  <c r="D10" i="84"/>
  <c r="E8" i="84"/>
  <c r="F8" i="84"/>
  <c r="L16" i="114"/>
  <c r="L73" i="114" s="1"/>
  <c r="D10" i="114"/>
  <c r="F73" i="127" l="1"/>
  <c r="J73" i="127"/>
  <c r="G73" i="127"/>
  <c r="I73" i="127"/>
  <c r="L73" i="127"/>
  <c r="M71" i="114"/>
  <c r="O73" i="127"/>
  <c r="O73" i="84"/>
  <c r="M73" i="127"/>
  <c r="K73" i="127"/>
  <c r="L71" i="114"/>
  <c r="O71" i="84"/>
  <c r="H71" i="127"/>
  <c r="G71" i="127"/>
  <c r="F71" i="127"/>
  <c r="E71" i="127"/>
  <c r="J71" i="127"/>
  <c r="D71" i="127"/>
  <c r="O71" i="127"/>
  <c r="I71" i="127"/>
  <c r="M71" i="127"/>
  <c r="K71" i="127"/>
  <c r="L71" i="127"/>
  <c r="G71" i="84"/>
  <c r="G73" i="84"/>
  <c r="H71" i="114"/>
  <c r="H73" i="114"/>
  <c r="M71" i="84"/>
  <c r="M73" i="84"/>
  <c r="L71" i="84"/>
  <c r="L73" i="84"/>
  <c r="J71" i="84"/>
  <c r="J73" i="84"/>
  <c r="J73" i="114"/>
  <c r="J71" i="114"/>
  <c r="K73" i="114"/>
  <c r="D73" i="84"/>
  <c r="D71" i="84"/>
  <c r="E71" i="114"/>
  <c r="F71" i="84"/>
  <c r="F73" i="84"/>
  <c r="E71" i="84"/>
  <c r="E73" i="84"/>
  <c r="K73" i="84"/>
  <c r="K71" i="84"/>
  <c r="I71" i="84"/>
  <c r="I73" i="84"/>
  <c r="H71" i="84"/>
  <c r="H73" i="84"/>
  <c r="G73" i="114"/>
  <c r="G71" i="114"/>
  <c r="D73" i="114"/>
  <c r="D71" i="114"/>
  <c r="I71" i="114"/>
  <c r="I73" i="114"/>
  <c r="E72" i="45"/>
  <c r="E26" i="45"/>
  <c r="M25" i="45"/>
  <c r="L25" i="45"/>
  <c r="K25" i="45"/>
  <c r="J25" i="45"/>
  <c r="I25" i="45"/>
  <c r="H25" i="45"/>
  <c r="G25" i="45"/>
  <c r="G26" i="45" s="1"/>
  <c r="F25" i="45"/>
  <c r="E25" i="45"/>
  <c r="D25" i="45"/>
  <c r="C25" i="45"/>
  <c r="M23" i="45"/>
  <c r="L23" i="45"/>
  <c r="K23" i="45"/>
  <c r="J23" i="45"/>
  <c r="I23" i="45"/>
  <c r="H23" i="45"/>
  <c r="H24" i="45" s="1"/>
  <c r="G23" i="45"/>
  <c r="G24" i="45" s="1"/>
  <c r="F23" i="45"/>
  <c r="F24" i="45" s="1"/>
  <c r="E23" i="45"/>
  <c r="E24" i="45" s="1"/>
  <c r="D23" i="45"/>
  <c r="D24" i="45" s="1"/>
  <c r="C23" i="45"/>
  <c r="M21" i="45"/>
  <c r="L21" i="45"/>
  <c r="K21" i="45"/>
  <c r="J21" i="45"/>
  <c r="I21" i="45"/>
  <c r="H21" i="45"/>
  <c r="H22" i="45" s="1"/>
  <c r="G21" i="45"/>
  <c r="G22" i="45" s="1"/>
  <c r="F21" i="45"/>
  <c r="F22" i="45" s="1"/>
  <c r="E21" i="45"/>
  <c r="E22" i="45" s="1"/>
  <c r="D21" i="45"/>
  <c r="D22" i="45" s="1"/>
  <c r="C21" i="45"/>
  <c r="H20" i="45"/>
  <c r="G20" i="45"/>
  <c r="F20" i="45"/>
  <c r="E20" i="45"/>
  <c r="M19" i="45"/>
  <c r="L19" i="45"/>
  <c r="L20" i="45" s="1"/>
  <c r="K19" i="45"/>
  <c r="J19" i="45"/>
  <c r="I19" i="45"/>
  <c r="H19" i="45"/>
  <c r="G19" i="45"/>
  <c r="F19" i="45"/>
  <c r="E19" i="45"/>
  <c r="D19" i="45"/>
  <c r="C19" i="45"/>
  <c r="M17" i="45"/>
  <c r="L17" i="45"/>
  <c r="K17" i="45"/>
  <c r="J17" i="45"/>
  <c r="J18" i="45" s="1"/>
  <c r="I17" i="45"/>
  <c r="I18" i="45" s="1"/>
  <c r="H17" i="45"/>
  <c r="H18" i="45" s="1"/>
  <c r="G17" i="45"/>
  <c r="G18" i="45" s="1"/>
  <c r="F17" i="45"/>
  <c r="F18" i="45" s="1"/>
  <c r="E17" i="45"/>
  <c r="D17" i="45"/>
  <c r="C17" i="45"/>
  <c r="M15" i="45"/>
  <c r="L15" i="45"/>
  <c r="K15" i="45"/>
  <c r="J15" i="45"/>
  <c r="J16" i="45" s="1"/>
  <c r="I15" i="45"/>
  <c r="H15" i="45"/>
  <c r="G15" i="45"/>
  <c r="G16" i="45" s="1"/>
  <c r="F15" i="45"/>
  <c r="F16" i="45" s="1"/>
  <c r="E15" i="45"/>
  <c r="E16" i="45" s="1"/>
  <c r="D15" i="45"/>
  <c r="D16" i="45" s="1"/>
  <c r="C15" i="45"/>
  <c r="H14" i="45"/>
  <c r="D14" i="45"/>
  <c r="M13" i="45"/>
  <c r="M72" i="45" s="1"/>
  <c r="L13" i="45"/>
  <c r="K13" i="45"/>
  <c r="K14" i="45" s="1"/>
  <c r="J13" i="45"/>
  <c r="I13" i="45"/>
  <c r="H13" i="45"/>
  <c r="G13" i="45"/>
  <c r="F13" i="45"/>
  <c r="E13" i="45"/>
  <c r="D13" i="45"/>
  <c r="C13" i="45"/>
  <c r="M11" i="45"/>
  <c r="L11" i="45"/>
  <c r="L12" i="45" s="1"/>
  <c r="K11" i="45"/>
  <c r="K12" i="45" s="1"/>
  <c r="J11" i="45"/>
  <c r="J12" i="45" s="1"/>
  <c r="I11" i="45"/>
  <c r="I12" i="45" s="1"/>
  <c r="H11" i="45"/>
  <c r="H12" i="45" s="1"/>
  <c r="G11" i="45"/>
  <c r="G12" i="45" s="1"/>
  <c r="F11" i="45"/>
  <c r="F12" i="45" s="1"/>
  <c r="E11" i="45"/>
  <c r="E12" i="45" s="1"/>
  <c r="D11" i="45"/>
  <c r="D12" i="45" s="1"/>
  <c r="C11" i="45"/>
  <c r="M9" i="45"/>
  <c r="L9" i="45"/>
  <c r="K9" i="45"/>
  <c r="K10" i="45" s="1"/>
  <c r="J9" i="45"/>
  <c r="J10" i="45" s="1"/>
  <c r="I9" i="45"/>
  <c r="H9" i="45"/>
  <c r="H10" i="45" s="1"/>
  <c r="G9" i="45"/>
  <c r="G10" i="45" s="1"/>
  <c r="F9" i="45"/>
  <c r="E9" i="45"/>
  <c r="E10" i="45" s="1"/>
  <c r="D9" i="45"/>
  <c r="C9" i="45"/>
  <c r="F8" i="45"/>
  <c r="M7" i="45"/>
  <c r="L7" i="45"/>
  <c r="L8" i="45" s="1"/>
  <c r="K7" i="45"/>
  <c r="K8" i="45" s="1"/>
  <c r="J7" i="45"/>
  <c r="I7" i="45"/>
  <c r="I8" i="45" s="1"/>
  <c r="H7" i="45"/>
  <c r="H8" i="45" s="1"/>
  <c r="G7" i="45"/>
  <c r="F7" i="45"/>
  <c r="E7" i="45"/>
  <c r="D7" i="45"/>
  <c r="C7" i="45"/>
  <c r="O25" i="45"/>
  <c r="O23" i="45"/>
  <c r="O21" i="45"/>
  <c r="O19" i="45"/>
  <c r="O17" i="45"/>
  <c r="O18" i="45" s="1"/>
  <c r="O15" i="45"/>
  <c r="O16" i="45" s="1"/>
  <c r="O13" i="45"/>
  <c r="O11" i="45"/>
  <c r="O12" i="45" s="1"/>
  <c r="O9" i="45"/>
  <c r="O7" i="45"/>
  <c r="O5" i="45"/>
  <c r="O20" i="45" s="1"/>
  <c r="M5" i="45"/>
  <c r="L5" i="45"/>
  <c r="K5" i="45"/>
  <c r="J5" i="45"/>
  <c r="I5" i="45"/>
  <c r="H5" i="45"/>
  <c r="G5" i="45"/>
  <c r="F5" i="45"/>
  <c r="E5" i="45"/>
  <c r="E18" i="45" s="1"/>
  <c r="D5" i="45"/>
  <c r="D18" i="45" s="1"/>
  <c r="U75" i="45"/>
  <c r="T75" i="45"/>
  <c r="S75" i="45"/>
  <c r="R75" i="45"/>
  <c r="Q75" i="45"/>
  <c r="P75" i="45"/>
  <c r="U74" i="45"/>
  <c r="T74" i="45"/>
  <c r="S74" i="45"/>
  <c r="R74" i="45"/>
  <c r="Q74" i="45"/>
  <c r="P74" i="45"/>
  <c r="U73" i="45"/>
  <c r="T73" i="45"/>
  <c r="S73" i="45"/>
  <c r="R73" i="45"/>
  <c r="Q73" i="45"/>
  <c r="P73" i="45"/>
  <c r="U72" i="45"/>
  <c r="T72" i="45"/>
  <c r="S72" i="45"/>
  <c r="R72" i="45"/>
  <c r="Q72" i="45"/>
  <c r="P72" i="45"/>
  <c r="O15" i="36"/>
  <c r="M15" i="36"/>
  <c r="L15" i="36"/>
  <c r="K15" i="36"/>
  <c r="J15" i="36"/>
  <c r="J16" i="36" s="1"/>
  <c r="I15" i="36"/>
  <c r="I16" i="36" s="1"/>
  <c r="H15" i="36"/>
  <c r="G15" i="36"/>
  <c r="F15" i="36"/>
  <c r="E15" i="36"/>
  <c r="D15" i="36"/>
  <c r="C15" i="36"/>
  <c r="O13" i="36"/>
  <c r="M13" i="36"/>
  <c r="L13" i="36"/>
  <c r="K13" i="36"/>
  <c r="J13" i="36"/>
  <c r="I13" i="36"/>
  <c r="H13" i="36"/>
  <c r="G13" i="36"/>
  <c r="F13" i="36"/>
  <c r="E13" i="36"/>
  <c r="E14" i="36" s="1"/>
  <c r="D13" i="36"/>
  <c r="D14" i="36" s="1"/>
  <c r="C13" i="36"/>
  <c r="O11" i="36"/>
  <c r="O12" i="36" s="1"/>
  <c r="M11" i="36"/>
  <c r="L11" i="36"/>
  <c r="K11" i="36"/>
  <c r="J11" i="36"/>
  <c r="I11" i="36"/>
  <c r="H11" i="36"/>
  <c r="G11" i="36"/>
  <c r="F11" i="36"/>
  <c r="E11" i="36"/>
  <c r="E12" i="36" s="1"/>
  <c r="D11" i="36"/>
  <c r="C11" i="36"/>
  <c r="O9" i="36"/>
  <c r="M9" i="36"/>
  <c r="L9" i="36"/>
  <c r="K9" i="36"/>
  <c r="J9" i="36"/>
  <c r="I9" i="36"/>
  <c r="H9" i="36"/>
  <c r="G9" i="36"/>
  <c r="G72" i="36" s="1"/>
  <c r="F9" i="36"/>
  <c r="F10" i="36" s="1"/>
  <c r="E9" i="36"/>
  <c r="D9" i="36"/>
  <c r="C9" i="36"/>
  <c r="O7" i="36"/>
  <c r="M7" i="36"/>
  <c r="L7" i="36"/>
  <c r="K7" i="36"/>
  <c r="J7" i="36"/>
  <c r="I7" i="36"/>
  <c r="H7" i="36"/>
  <c r="G7" i="36"/>
  <c r="G8" i="36" s="1"/>
  <c r="F7" i="36"/>
  <c r="F8" i="36" s="1"/>
  <c r="E7" i="36"/>
  <c r="E8" i="36" s="1"/>
  <c r="D7" i="36"/>
  <c r="D8" i="36" s="1"/>
  <c r="C7" i="36"/>
  <c r="O5" i="36"/>
  <c r="M5" i="36"/>
  <c r="M10" i="36" s="1"/>
  <c r="L5" i="36"/>
  <c r="K5" i="36"/>
  <c r="J5" i="36"/>
  <c r="J12" i="36" s="1"/>
  <c r="I5" i="36"/>
  <c r="H5" i="36"/>
  <c r="G5" i="36"/>
  <c r="F5" i="36"/>
  <c r="E5" i="36"/>
  <c r="D5" i="36"/>
  <c r="U75" i="36"/>
  <c r="T75" i="36"/>
  <c r="S75" i="36"/>
  <c r="R75" i="36"/>
  <c r="Q75" i="36"/>
  <c r="P75" i="36"/>
  <c r="U74" i="36"/>
  <c r="T74" i="36"/>
  <c r="S74" i="36"/>
  <c r="R74" i="36"/>
  <c r="Q74" i="36"/>
  <c r="P74" i="36"/>
  <c r="U73" i="36"/>
  <c r="T73" i="36"/>
  <c r="S73" i="36"/>
  <c r="R73" i="36"/>
  <c r="Q73" i="36"/>
  <c r="P73" i="36"/>
  <c r="U72" i="36"/>
  <c r="T72" i="36"/>
  <c r="S72" i="36"/>
  <c r="R72" i="36"/>
  <c r="Q72" i="36"/>
  <c r="P72" i="36"/>
  <c r="O24" i="28"/>
  <c r="M24" i="28"/>
  <c r="L24" i="28"/>
  <c r="K24" i="28"/>
  <c r="J24" i="28"/>
  <c r="I24" i="28"/>
  <c r="H24" i="28"/>
  <c r="G24" i="28"/>
  <c r="G25" i="28" s="1"/>
  <c r="F24" i="28"/>
  <c r="E24" i="28"/>
  <c r="E25" i="28" s="1"/>
  <c r="D24" i="28"/>
  <c r="C23" i="28"/>
  <c r="O22" i="28"/>
  <c r="M22" i="28"/>
  <c r="L22" i="28"/>
  <c r="K22" i="28"/>
  <c r="J22" i="28"/>
  <c r="I22" i="28"/>
  <c r="H22" i="28"/>
  <c r="H23" i="28" s="1"/>
  <c r="G22" i="28"/>
  <c r="G23" i="28" s="1"/>
  <c r="F22" i="28"/>
  <c r="E22" i="28"/>
  <c r="E23" i="28" s="1"/>
  <c r="D22" i="28"/>
  <c r="C22" i="28"/>
  <c r="G21" i="28"/>
  <c r="F21" i="28"/>
  <c r="C21" i="28"/>
  <c r="O20" i="28"/>
  <c r="M20" i="28"/>
  <c r="M21" i="28" s="1"/>
  <c r="L20" i="28"/>
  <c r="L21" i="28" s="1"/>
  <c r="K20" i="28"/>
  <c r="J20" i="28"/>
  <c r="I20" i="28"/>
  <c r="H20" i="28"/>
  <c r="G20" i="28"/>
  <c r="F20" i="28"/>
  <c r="E20" i="28"/>
  <c r="D20" i="28"/>
  <c r="C20" i="28"/>
  <c r="C19" i="28"/>
  <c r="O18" i="28"/>
  <c r="M18" i="28"/>
  <c r="L18" i="28"/>
  <c r="K18" i="28"/>
  <c r="J18" i="28"/>
  <c r="I18" i="28"/>
  <c r="H18" i="28"/>
  <c r="H19" i="28" s="1"/>
  <c r="G18" i="28"/>
  <c r="G19" i="28" s="1"/>
  <c r="F18" i="28"/>
  <c r="F19" i="28" s="1"/>
  <c r="E18" i="28"/>
  <c r="E19" i="28" s="1"/>
  <c r="D18" i="28"/>
  <c r="C18" i="28"/>
  <c r="C17" i="28"/>
  <c r="O16" i="28"/>
  <c r="M16" i="28"/>
  <c r="L16" i="28"/>
  <c r="K16" i="28"/>
  <c r="J16" i="28"/>
  <c r="I16" i="28"/>
  <c r="H16" i="28"/>
  <c r="G16" i="28"/>
  <c r="G17" i="28" s="1"/>
  <c r="F16" i="28"/>
  <c r="F17" i="28" s="1"/>
  <c r="E16" i="28"/>
  <c r="E17" i="28" s="1"/>
  <c r="D16" i="28"/>
  <c r="D17" i="28" s="1"/>
  <c r="C16" i="28"/>
  <c r="C15" i="28"/>
  <c r="O14" i="28"/>
  <c r="M14" i="28"/>
  <c r="L14" i="28"/>
  <c r="L15" i="28" s="1"/>
  <c r="K14" i="28"/>
  <c r="J14" i="28"/>
  <c r="I14" i="28"/>
  <c r="H14" i="28"/>
  <c r="G14" i="28"/>
  <c r="G15" i="28" s="1"/>
  <c r="F14" i="28"/>
  <c r="F15" i="28" s="1"/>
  <c r="E14" i="28"/>
  <c r="E15" i="28" s="1"/>
  <c r="D14" i="28"/>
  <c r="D15" i="28" s="1"/>
  <c r="C14" i="28"/>
  <c r="C13" i="28"/>
  <c r="O12" i="28"/>
  <c r="M12" i="28"/>
  <c r="L12" i="28"/>
  <c r="K12" i="28"/>
  <c r="J12" i="28"/>
  <c r="I12" i="28"/>
  <c r="H12" i="28"/>
  <c r="H13" i="28" s="1"/>
  <c r="G12" i="28"/>
  <c r="G13" i="28" s="1"/>
  <c r="F12" i="28"/>
  <c r="F13" i="28" s="1"/>
  <c r="E12" i="28"/>
  <c r="E13" i="28" s="1"/>
  <c r="D12" i="28"/>
  <c r="C12" i="28"/>
  <c r="C11" i="28"/>
  <c r="O10" i="28"/>
  <c r="M10" i="28"/>
  <c r="L10" i="28"/>
  <c r="L11" i="28" s="1"/>
  <c r="K10" i="28"/>
  <c r="J10" i="28"/>
  <c r="I10" i="28"/>
  <c r="H10" i="28"/>
  <c r="H11" i="28" s="1"/>
  <c r="G10" i="28"/>
  <c r="G11" i="28" s="1"/>
  <c r="F10" i="28"/>
  <c r="E10" i="28"/>
  <c r="E11" i="28" s="1"/>
  <c r="D10" i="28"/>
  <c r="D11" i="28" s="1"/>
  <c r="C10" i="28"/>
  <c r="L9" i="28"/>
  <c r="K9" i="28"/>
  <c r="J9" i="28"/>
  <c r="C9" i="28"/>
  <c r="O8" i="28"/>
  <c r="M8" i="28"/>
  <c r="L8" i="28"/>
  <c r="K8" i="28"/>
  <c r="J8" i="28"/>
  <c r="I8" i="28"/>
  <c r="I9" i="28" s="1"/>
  <c r="H8" i="28"/>
  <c r="H9" i="28" s="1"/>
  <c r="G8" i="28"/>
  <c r="G9" i="28" s="1"/>
  <c r="F8" i="28"/>
  <c r="F9" i="28" s="1"/>
  <c r="E8" i="28"/>
  <c r="E9" i="28" s="1"/>
  <c r="D8" i="28"/>
  <c r="D9" i="28" s="1"/>
  <c r="C8" i="28"/>
  <c r="O6" i="28"/>
  <c r="O9" i="28" s="1"/>
  <c r="M6" i="28"/>
  <c r="M9" i="28" s="1"/>
  <c r="L6" i="28"/>
  <c r="K6" i="28"/>
  <c r="J6" i="28"/>
  <c r="I6" i="28"/>
  <c r="H6" i="28"/>
  <c r="G6" i="28"/>
  <c r="F6" i="28"/>
  <c r="E6" i="28"/>
  <c r="D6" i="28"/>
  <c r="D19" i="28" s="1"/>
  <c r="J10" i="36" l="1"/>
  <c r="M19" i="28"/>
  <c r="L25" i="28"/>
  <c r="D10" i="45"/>
  <c r="I11" i="28"/>
  <c r="O13" i="28"/>
  <c r="M25" i="28"/>
  <c r="M74" i="45"/>
  <c r="J13" i="28"/>
  <c r="M8" i="45"/>
  <c r="G74" i="36"/>
  <c r="M74" i="36"/>
  <c r="J11" i="28"/>
  <c r="O25" i="28"/>
  <c r="F10" i="45"/>
  <c r="H16" i="45"/>
  <c r="H73" i="45" s="1"/>
  <c r="K19" i="28"/>
  <c r="K25" i="28"/>
  <c r="K17" i="28"/>
  <c r="L17" i="28"/>
  <c r="K23" i="28"/>
  <c r="E14" i="45"/>
  <c r="F26" i="45"/>
  <c r="O8" i="45"/>
  <c r="J25" i="28"/>
  <c r="K16" i="36"/>
  <c r="K11" i="28"/>
  <c r="D26" i="45"/>
  <c r="J23" i="28"/>
  <c r="H15" i="28"/>
  <c r="H21" i="28"/>
  <c r="M72" i="36"/>
  <c r="I10" i="45"/>
  <c r="D74" i="45"/>
  <c r="L10" i="45"/>
  <c r="G14" i="45"/>
  <c r="H26" i="45"/>
  <c r="J72" i="45"/>
  <c r="O10" i="45"/>
  <c r="I13" i="28"/>
  <c r="I19" i="28"/>
  <c r="L19" i="28"/>
  <c r="I17" i="28"/>
  <c r="J17" i="28"/>
  <c r="D20" i="45"/>
  <c r="J72" i="36"/>
  <c r="L72" i="36"/>
  <c r="F23" i="28"/>
  <c r="I15" i="28"/>
  <c r="I21" i="28"/>
  <c r="O74" i="36"/>
  <c r="J8" i="45"/>
  <c r="E74" i="45"/>
  <c r="M10" i="45"/>
  <c r="I10" i="36"/>
  <c r="K10" i="36"/>
  <c r="L13" i="28"/>
  <c r="H72" i="36"/>
  <c r="F14" i="45"/>
  <c r="F73" i="45" s="1"/>
  <c r="J15" i="28"/>
  <c r="J21" i="28"/>
  <c r="F74" i="45"/>
  <c r="I14" i="45"/>
  <c r="J19" i="28"/>
  <c r="K13" i="28"/>
  <c r="I23" i="28"/>
  <c r="I72" i="36"/>
  <c r="L23" i="28"/>
  <c r="D13" i="28"/>
  <c r="K15" i="28"/>
  <c r="K21" i="28"/>
  <c r="H16" i="36"/>
  <c r="G8" i="45"/>
  <c r="J14" i="45"/>
  <c r="H75" i="45"/>
  <c r="G75" i="45"/>
  <c r="G73" i="45"/>
  <c r="D75" i="36"/>
  <c r="I20" i="45"/>
  <c r="M22" i="45"/>
  <c r="J20" i="45"/>
  <c r="K20" i="45"/>
  <c r="M20" i="45"/>
  <c r="M23" i="28"/>
  <c r="D25" i="28"/>
  <c r="M16" i="36"/>
  <c r="K18" i="45"/>
  <c r="K73" i="45" s="1"/>
  <c r="I26" i="45"/>
  <c r="K72" i="45"/>
  <c r="H17" i="28"/>
  <c r="O21" i="28"/>
  <c r="O23" i="28"/>
  <c r="O16" i="36"/>
  <c r="L18" i="45"/>
  <c r="J26" i="45"/>
  <c r="L74" i="45"/>
  <c r="D74" i="36"/>
  <c r="O72" i="36"/>
  <c r="K16" i="45"/>
  <c r="M18" i="45"/>
  <c r="K26" i="45"/>
  <c r="K74" i="45"/>
  <c r="I72" i="45"/>
  <c r="O10" i="36"/>
  <c r="L26" i="45"/>
  <c r="H72" i="45"/>
  <c r="D23" i="28"/>
  <c r="D72" i="36"/>
  <c r="J74" i="45"/>
  <c r="F11" i="28"/>
  <c r="O19" i="28"/>
  <c r="E74" i="36"/>
  <c r="O14" i="45"/>
  <c r="L14" i="45"/>
  <c r="M16" i="45"/>
  <c r="M75" i="45" s="1"/>
  <c r="M26" i="45"/>
  <c r="I74" i="45"/>
  <c r="G72" i="45"/>
  <c r="L72" i="45"/>
  <c r="L16" i="45"/>
  <c r="M15" i="28"/>
  <c r="F74" i="36"/>
  <c r="E8" i="45"/>
  <c r="M12" i="45"/>
  <c r="M14" i="45"/>
  <c r="H74" i="45"/>
  <c r="F72" i="45"/>
  <c r="G74" i="45"/>
  <c r="O15" i="28"/>
  <c r="E72" i="36"/>
  <c r="M13" i="28"/>
  <c r="O17" i="28"/>
  <c r="E16" i="36"/>
  <c r="D12" i="36"/>
  <c r="F72" i="36"/>
  <c r="H74" i="36"/>
  <c r="J24" i="45"/>
  <c r="D72" i="45"/>
  <c r="O72" i="45"/>
  <c r="I24" i="45"/>
  <c r="I74" i="36"/>
  <c r="K24" i="45"/>
  <c r="G12" i="36"/>
  <c r="F12" i="36"/>
  <c r="F75" i="36" s="1"/>
  <c r="J74" i="36"/>
  <c r="L24" i="45"/>
  <c r="O74" i="45"/>
  <c r="I16" i="45"/>
  <c r="K74" i="36"/>
  <c r="M24" i="45"/>
  <c r="M11" i="28"/>
  <c r="D21" i="28"/>
  <c r="F25" i="28"/>
  <c r="D16" i="36"/>
  <c r="L74" i="36"/>
  <c r="O22" i="45"/>
  <c r="I22" i="45"/>
  <c r="M17" i="28"/>
  <c r="H10" i="36"/>
  <c r="K72" i="36"/>
  <c r="H25" i="28"/>
  <c r="D10" i="36"/>
  <c r="F16" i="36"/>
  <c r="O26" i="45"/>
  <c r="K22" i="45"/>
  <c r="O11" i="28"/>
  <c r="E21" i="28"/>
  <c r="O24" i="45"/>
  <c r="J22" i="45"/>
  <c r="I25" i="28"/>
  <c r="L16" i="36"/>
  <c r="E10" i="36"/>
  <c r="E75" i="36" s="1"/>
  <c r="K12" i="36"/>
  <c r="G16" i="36"/>
  <c r="L22" i="45"/>
  <c r="D8" i="45"/>
  <c r="M8" i="36"/>
  <c r="O8" i="36"/>
  <c r="G10" i="36"/>
  <c r="F14" i="36"/>
  <c r="H14" i="36"/>
  <c r="I14" i="36"/>
  <c r="J14" i="36"/>
  <c r="H12" i="36"/>
  <c r="K14" i="36"/>
  <c r="I12" i="36"/>
  <c r="L14" i="36"/>
  <c r="M14" i="36"/>
  <c r="O14" i="36"/>
  <c r="H8" i="36"/>
  <c r="L10" i="36"/>
  <c r="L12" i="36"/>
  <c r="M12" i="36"/>
  <c r="G14" i="36"/>
  <c r="L8" i="36"/>
  <c r="I8" i="36"/>
  <c r="J8" i="36"/>
  <c r="K8" i="36"/>
  <c r="L75" i="45" l="1"/>
  <c r="O73" i="45"/>
  <c r="F75" i="45"/>
  <c r="J75" i="45"/>
  <c r="I73" i="45"/>
  <c r="D73" i="36"/>
  <c r="L73" i="36"/>
  <c r="L75" i="36"/>
  <c r="L73" i="45"/>
  <c r="K75" i="45"/>
  <c r="M73" i="45"/>
  <c r="I75" i="45"/>
  <c r="H73" i="36"/>
  <c r="H75" i="36"/>
  <c r="O75" i="45"/>
  <c r="E75" i="45"/>
  <c r="E73" i="45"/>
  <c r="G73" i="36"/>
  <c r="G75" i="36"/>
  <c r="J73" i="45"/>
  <c r="K73" i="36"/>
  <c r="K75" i="36"/>
  <c r="O75" i="36"/>
  <c r="O73" i="36"/>
  <c r="E73" i="36"/>
  <c r="J75" i="36"/>
  <c r="J73" i="36"/>
  <c r="M73" i="36"/>
  <c r="M75" i="36"/>
  <c r="F73" i="36"/>
  <c r="I73" i="36"/>
  <c r="I75" i="36"/>
  <c r="D73" i="45"/>
  <c r="D75" i="45"/>
  <c r="O73" i="28"/>
  <c r="O71" i="28"/>
  <c r="Y7" i="64" l="1"/>
  <c r="Y8" i="64"/>
  <c r="Y9" i="64"/>
  <c r="Y10" i="64"/>
  <c r="Y6" i="64"/>
  <c r="Y7" i="113"/>
  <c r="Y8" i="113"/>
  <c r="Y9" i="113"/>
  <c r="Y10" i="113"/>
  <c r="Y11" i="113"/>
  <c r="Y12" i="113"/>
  <c r="Y13" i="113"/>
  <c r="Y14" i="113"/>
  <c r="Y6" i="113"/>
  <c r="S6" i="40"/>
  <c r="T5" i="126"/>
  <c r="T6" i="126"/>
  <c r="T7" i="126"/>
  <c r="T8" i="126"/>
  <c r="T9" i="126"/>
  <c r="T10" i="126"/>
  <c r="T11" i="126"/>
  <c r="T12" i="126"/>
  <c r="T13" i="126"/>
  <c r="T14" i="126"/>
  <c r="T15" i="126"/>
  <c r="T16" i="126"/>
  <c r="T17" i="126"/>
  <c r="T18" i="126"/>
  <c r="T20" i="126"/>
  <c r="T4" i="126"/>
  <c r="T5" i="83"/>
  <c r="T6" i="83"/>
  <c r="T7" i="83"/>
  <c r="T8" i="83"/>
  <c r="T9" i="83"/>
  <c r="T10" i="83"/>
  <c r="T12" i="83"/>
  <c r="T4" i="83"/>
  <c r="P5" i="81"/>
  <c r="P6" i="81"/>
  <c r="P7" i="81"/>
  <c r="P8" i="81"/>
  <c r="P9" i="81"/>
  <c r="P10" i="81"/>
  <c r="P11" i="81"/>
  <c r="P4" i="81"/>
  <c r="T5" i="79"/>
  <c r="T6" i="79"/>
  <c r="T7" i="79"/>
  <c r="T8" i="79"/>
  <c r="T9" i="79"/>
  <c r="T10" i="79"/>
  <c r="T11" i="79"/>
  <c r="T12" i="79"/>
  <c r="T13" i="79"/>
  <c r="T4" i="79"/>
  <c r="S12" i="109"/>
  <c r="P5" i="75"/>
  <c r="P6" i="75"/>
  <c r="P7" i="75"/>
  <c r="P8" i="75"/>
  <c r="P4" i="75"/>
  <c r="P5" i="72"/>
  <c r="P6" i="72"/>
  <c r="P7" i="72"/>
  <c r="P8" i="72"/>
  <c r="P9" i="72"/>
  <c r="P4" i="72"/>
  <c r="S12" i="108"/>
  <c r="P5" i="68"/>
  <c r="P6" i="68"/>
  <c r="P7" i="68"/>
  <c r="P8" i="68"/>
  <c r="P9" i="68"/>
  <c r="P4" i="68"/>
  <c r="P5" i="66"/>
  <c r="P6" i="66"/>
  <c r="P7" i="66"/>
  <c r="P8" i="66"/>
  <c r="P9" i="66"/>
  <c r="P4" i="66"/>
  <c r="P5" i="58"/>
  <c r="P6" i="58"/>
  <c r="P7" i="58"/>
  <c r="P8" i="58"/>
  <c r="P9" i="58"/>
  <c r="P4" i="58"/>
  <c r="S12" i="107"/>
  <c r="P5" i="54"/>
  <c r="P6" i="54"/>
  <c r="P7" i="54"/>
  <c r="P8" i="54"/>
  <c r="P9" i="54"/>
  <c r="P4" i="54"/>
  <c r="P5" i="52"/>
  <c r="P6" i="52"/>
  <c r="P7" i="52"/>
  <c r="P8" i="52"/>
  <c r="P9" i="52"/>
  <c r="P10" i="52"/>
  <c r="P11" i="52"/>
  <c r="P12" i="52"/>
  <c r="P13" i="52"/>
  <c r="P14" i="52"/>
  <c r="P4" i="52"/>
  <c r="S12" i="106"/>
  <c r="P5" i="49"/>
  <c r="P6" i="49"/>
  <c r="P7" i="49"/>
  <c r="P8" i="49"/>
  <c r="P9" i="49"/>
  <c r="P4" i="49"/>
  <c r="S12" i="105"/>
  <c r="P5" i="46"/>
  <c r="P6" i="46"/>
  <c r="P7" i="46"/>
  <c r="P8" i="46"/>
  <c r="P9" i="46"/>
  <c r="P4" i="46"/>
  <c r="T5" i="44"/>
  <c r="T6" i="44"/>
  <c r="T7" i="44"/>
  <c r="T8" i="44"/>
  <c r="T9" i="44"/>
  <c r="T10" i="44"/>
  <c r="T11" i="44"/>
  <c r="T12" i="44"/>
  <c r="T13" i="44"/>
  <c r="T14" i="44"/>
  <c r="T16" i="44"/>
  <c r="T4" i="44"/>
  <c r="S12" i="104"/>
  <c r="P5" i="41"/>
  <c r="P6" i="41"/>
  <c r="P7" i="41"/>
  <c r="P8" i="41"/>
  <c r="P9" i="41"/>
  <c r="P4" i="41"/>
  <c r="S12" i="103"/>
  <c r="P5" i="37"/>
  <c r="P6" i="37"/>
  <c r="P7" i="37"/>
  <c r="P8" i="37"/>
  <c r="P9" i="37"/>
  <c r="P4" i="37"/>
  <c r="R11" i="125"/>
  <c r="T5" i="34"/>
  <c r="T6" i="34"/>
  <c r="T7" i="34"/>
  <c r="T8" i="34"/>
  <c r="T9" i="34"/>
  <c r="T10" i="34"/>
  <c r="T11" i="34"/>
  <c r="T4" i="34"/>
  <c r="S12" i="102"/>
  <c r="P5" i="31"/>
  <c r="P6" i="31"/>
  <c r="P7" i="31"/>
  <c r="P8" i="31"/>
  <c r="P9" i="31"/>
  <c r="P4" i="31"/>
  <c r="T5" i="27"/>
  <c r="T6" i="27"/>
  <c r="T7" i="27"/>
  <c r="T8" i="27"/>
  <c r="T9" i="27"/>
  <c r="T10" i="27"/>
  <c r="T11" i="27"/>
  <c r="T12" i="27"/>
  <c r="T14" i="27"/>
  <c r="T4" i="27"/>
  <c r="S12" i="100"/>
  <c r="P5" i="23"/>
  <c r="P6" i="23"/>
  <c r="P7" i="23"/>
  <c r="P8" i="23"/>
  <c r="P9" i="23"/>
  <c r="P4" i="23"/>
  <c r="P5" i="128"/>
  <c r="P6" i="128"/>
  <c r="P7" i="128"/>
  <c r="P8" i="128"/>
  <c r="P9" i="128"/>
  <c r="P4" i="128"/>
  <c r="P5" i="7"/>
  <c r="P6" i="7"/>
  <c r="P7" i="7"/>
  <c r="P8" i="7"/>
  <c r="P4" i="7"/>
  <c r="S60" i="130"/>
  <c r="S61" i="130"/>
  <c r="S62" i="130"/>
  <c r="S63" i="130"/>
  <c r="S64" i="130"/>
  <c r="S65" i="130"/>
  <c r="S59" i="130"/>
  <c r="S49" i="130"/>
  <c r="S50" i="130"/>
  <c r="S51" i="130"/>
  <c r="S52" i="130"/>
  <c r="S53" i="130"/>
  <c r="S55" i="130"/>
  <c r="S56" i="130"/>
  <c r="S57" i="130"/>
  <c r="S48" i="130"/>
  <c r="S38" i="130"/>
  <c r="S39" i="130"/>
  <c r="S40" i="130"/>
  <c r="S41" i="130"/>
  <c r="S42" i="130"/>
  <c r="S43" i="130"/>
  <c r="S37" i="130"/>
  <c r="S27" i="130"/>
  <c r="S28" i="130"/>
  <c r="S29" i="130"/>
  <c r="S30" i="130"/>
  <c r="S31" i="130"/>
  <c r="S33" i="130"/>
  <c r="S34" i="130"/>
  <c r="S35" i="130"/>
  <c r="S26" i="130"/>
  <c r="R32" i="130"/>
  <c r="S32" i="130" s="1"/>
  <c r="S16" i="130"/>
  <c r="S17" i="130"/>
  <c r="S18" i="130"/>
  <c r="S19" i="130"/>
  <c r="S20" i="130"/>
  <c r="S21" i="130"/>
  <c r="S15" i="130"/>
  <c r="S5" i="130"/>
  <c r="S6" i="130"/>
  <c r="S7" i="130"/>
  <c r="S8" i="130"/>
  <c r="S9" i="130"/>
  <c r="S11" i="130"/>
  <c r="S12" i="130"/>
  <c r="S13" i="130"/>
  <c r="S4" i="130"/>
  <c r="R10" i="130"/>
  <c r="S10" i="130" s="1"/>
  <c r="P5" i="118"/>
  <c r="P6" i="118"/>
  <c r="P7" i="118"/>
  <c r="P4" i="118"/>
  <c r="W32" i="3"/>
  <c r="V32" i="3"/>
  <c r="U32" i="3"/>
  <c r="T32" i="3"/>
  <c r="S32" i="3"/>
  <c r="W25" i="3"/>
  <c r="V25" i="3"/>
  <c r="U25" i="3"/>
  <c r="T25" i="3"/>
  <c r="S25" i="3"/>
  <c r="W18" i="3"/>
  <c r="V18" i="3"/>
  <c r="U18" i="3"/>
  <c r="T18" i="3"/>
  <c r="S18" i="3"/>
  <c r="W11" i="3"/>
  <c r="V11" i="3"/>
  <c r="U11" i="3"/>
  <c r="T11" i="3"/>
  <c r="S11" i="3"/>
  <c r="AA87" i="86" l="1"/>
  <c r="AA86" i="86"/>
  <c r="AA85" i="86"/>
  <c r="AA84" i="86"/>
  <c r="AA83" i="86"/>
  <c r="AA82" i="86"/>
  <c r="AA81" i="86"/>
  <c r="AA80" i="86"/>
  <c r="AA79" i="86"/>
  <c r="AA78" i="86"/>
  <c r="AA57" i="86"/>
  <c r="AA56" i="86"/>
  <c r="AA55" i="86"/>
  <c r="AA54" i="86"/>
  <c r="AA53" i="86"/>
  <c r="AA52" i="86"/>
  <c r="AA51" i="86"/>
  <c r="AA50" i="86"/>
  <c r="AA49" i="86"/>
  <c r="AA48" i="86"/>
  <c r="AA27" i="86"/>
  <c r="AA26" i="86"/>
  <c r="AA25" i="86"/>
  <c r="AA24" i="86"/>
  <c r="AA23" i="86"/>
  <c r="AA22" i="86"/>
  <c r="AA21" i="86"/>
  <c r="AA20" i="86"/>
  <c r="AA19" i="86"/>
  <c r="AA18" i="86"/>
  <c r="R54" i="130"/>
  <c r="S54" i="130" s="1"/>
  <c r="S10" i="109" l="1"/>
  <c r="S9" i="109"/>
  <c r="S8" i="109"/>
  <c r="S7" i="109"/>
  <c r="S6" i="109"/>
  <c r="S10" i="108"/>
  <c r="S10" i="107"/>
  <c r="S9" i="107"/>
  <c r="S8" i="107"/>
  <c r="S7" i="107"/>
  <c r="S6" i="107"/>
  <c r="S10" i="106"/>
  <c r="S9" i="106"/>
  <c r="S8" i="106"/>
  <c r="S7" i="106"/>
  <c r="S6" i="106"/>
  <c r="S10" i="105"/>
  <c r="S9" i="105"/>
  <c r="S8" i="105"/>
  <c r="S7" i="105"/>
  <c r="S6" i="105"/>
  <c r="S10" i="104"/>
  <c r="S9" i="104"/>
  <c r="S8" i="104"/>
  <c r="S7" i="104"/>
  <c r="S6" i="104"/>
  <c r="S10" i="103"/>
  <c r="S9" i="103"/>
  <c r="S8" i="103"/>
  <c r="S7" i="103"/>
  <c r="S6" i="103"/>
  <c r="R9" i="125"/>
  <c r="R8" i="125"/>
  <c r="R7" i="125"/>
  <c r="R6" i="125"/>
  <c r="R5" i="125"/>
  <c r="S10" i="102"/>
  <c r="S9" i="102"/>
  <c r="S8" i="102"/>
  <c r="S7" i="102"/>
  <c r="S6" i="102"/>
  <c r="S10" i="100"/>
  <c r="S9" i="100"/>
  <c r="S8" i="100"/>
  <c r="S7" i="100"/>
  <c r="S6" i="100"/>
  <c r="S15" i="129" l="1"/>
  <c r="S14" i="129"/>
  <c r="S13" i="129"/>
  <c r="S12" i="129"/>
  <c r="S11" i="129"/>
  <c r="S10" i="129"/>
  <c r="S9" i="129"/>
  <c r="S8" i="129"/>
  <c r="S7" i="129"/>
  <c r="S6" i="129"/>
  <c r="R10" i="125"/>
  <c r="Q13" i="125" s="1"/>
  <c r="S15" i="119" l="1"/>
  <c r="S14" i="119"/>
  <c r="S13" i="119"/>
  <c r="S12" i="119"/>
  <c r="S11" i="119"/>
  <c r="S10" i="119"/>
  <c r="S9" i="119"/>
  <c r="S8" i="119"/>
  <c r="S7" i="119"/>
  <c r="S6" i="119"/>
  <c r="S615" i="117" l="1"/>
  <c r="S614" i="117"/>
  <c r="S613" i="117"/>
  <c r="S612" i="117"/>
  <c r="S611" i="117"/>
  <c r="S610" i="117"/>
  <c r="S609" i="117"/>
  <c r="S608" i="117"/>
  <c r="S607" i="117"/>
  <c r="S606" i="117"/>
  <c r="S585" i="117"/>
  <c r="S584" i="117"/>
  <c r="S583" i="117"/>
  <c r="S582" i="117"/>
  <c r="S581" i="117"/>
  <c r="S580" i="117"/>
  <c r="S579" i="117"/>
  <c r="S578" i="117"/>
  <c r="S577" i="117"/>
  <c r="S576" i="117"/>
  <c r="S555" i="117"/>
  <c r="S554" i="117"/>
  <c r="S553" i="117"/>
  <c r="S552" i="117"/>
  <c r="S551" i="117"/>
  <c r="S550" i="117"/>
  <c r="S549" i="117"/>
  <c r="S548" i="117"/>
  <c r="S547" i="117"/>
  <c r="S546" i="117"/>
  <c r="S525" i="117"/>
  <c r="S524" i="117"/>
  <c r="S523" i="117"/>
  <c r="S522" i="117"/>
  <c r="S521" i="117"/>
  <c r="S520" i="117"/>
  <c r="S519" i="117"/>
  <c r="S518" i="117"/>
  <c r="S517" i="117"/>
  <c r="S516" i="117"/>
  <c r="S495" i="117"/>
  <c r="S494" i="117"/>
  <c r="S493" i="117"/>
  <c r="S492" i="117"/>
  <c r="S491" i="117"/>
  <c r="S490" i="117"/>
  <c r="S489" i="117"/>
  <c r="S488" i="117"/>
  <c r="S487" i="117"/>
  <c r="S486" i="117"/>
  <c r="S465" i="117"/>
  <c r="S464" i="117"/>
  <c r="S463" i="117"/>
  <c r="S462" i="117"/>
  <c r="S461" i="117"/>
  <c r="S460" i="117"/>
  <c r="S459" i="117"/>
  <c r="S458" i="117"/>
  <c r="S457" i="117"/>
  <c r="S456" i="117"/>
  <c r="S435" i="117"/>
  <c r="S434" i="117"/>
  <c r="S433" i="117"/>
  <c r="S432" i="117"/>
  <c r="S431" i="117"/>
  <c r="S430" i="117"/>
  <c r="S429" i="117"/>
  <c r="S428" i="117"/>
  <c r="S427" i="117"/>
  <c r="S426" i="117"/>
  <c r="S405" i="117"/>
  <c r="S404" i="117"/>
  <c r="S403" i="117"/>
  <c r="S402" i="117"/>
  <c r="S401" i="117"/>
  <c r="S400" i="117"/>
  <c r="S399" i="117"/>
  <c r="S398" i="117"/>
  <c r="S397" i="117"/>
  <c r="S396" i="117"/>
  <c r="S375" i="117"/>
  <c r="S374" i="117"/>
  <c r="S373" i="117"/>
  <c r="S372" i="117"/>
  <c r="S371" i="117"/>
  <c r="S370" i="117"/>
  <c r="S369" i="117"/>
  <c r="S368" i="117"/>
  <c r="S367" i="117"/>
  <c r="S366" i="117"/>
  <c r="S345" i="117"/>
  <c r="S344" i="117"/>
  <c r="S343" i="117"/>
  <c r="S342" i="117"/>
  <c r="S341" i="117"/>
  <c r="S340" i="117"/>
  <c r="S339" i="117"/>
  <c r="S338" i="117"/>
  <c r="S337" i="117"/>
  <c r="S336" i="117"/>
  <c r="S315" i="117"/>
  <c r="S314" i="117"/>
  <c r="S313" i="117"/>
  <c r="S312" i="117"/>
  <c r="S311" i="117"/>
  <c r="S310" i="117"/>
  <c r="S309" i="117"/>
  <c r="S308" i="117"/>
  <c r="S307" i="117"/>
  <c r="S306" i="117"/>
  <c r="S285" i="117"/>
  <c r="S284" i="117"/>
  <c r="S283" i="117"/>
  <c r="S282" i="117"/>
  <c r="S281" i="117"/>
  <c r="S280" i="117"/>
  <c r="S279" i="117"/>
  <c r="S278" i="117"/>
  <c r="S277" i="117"/>
  <c r="S276" i="117"/>
  <c r="S255" i="117"/>
  <c r="S254" i="117"/>
  <c r="S253" i="117"/>
  <c r="S252" i="117"/>
  <c r="S251" i="117"/>
  <c r="S250" i="117"/>
  <c r="S249" i="117"/>
  <c r="S248" i="117"/>
  <c r="S247" i="117"/>
  <c r="S246" i="117"/>
  <c r="S225" i="117"/>
  <c r="S224" i="117"/>
  <c r="S223" i="117"/>
  <c r="S222" i="117"/>
  <c r="S221" i="117"/>
  <c r="S220" i="117"/>
  <c r="S219" i="117"/>
  <c r="S218" i="117"/>
  <c r="S217" i="117"/>
  <c r="S216" i="117"/>
  <c r="S195" i="117"/>
  <c r="S194" i="117"/>
  <c r="S193" i="117"/>
  <c r="S192" i="117"/>
  <c r="S191" i="117"/>
  <c r="S190" i="117"/>
  <c r="S189" i="117"/>
  <c r="S188" i="117"/>
  <c r="S187" i="117"/>
  <c r="S186" i="117"/>
  <c r="S165" i="117"/>
  <c r="S164" i="117"/>
  <c r="S163" i="117"/>
  <c r="S162" i="117"/>
  <c r="S161" i="117"/>
  <c r="S160" i="117"/>
  <c r="S159" i="117"/>
  <c r="S158" i="117"/>
  <c r="S157" i="117"/>
  <c r="S156" i="117"/>
  <c r="S135" i="117"/>
  <c r="S134" i="117"/>
  <c r="S133" i="117"/>
  <c r="S132" i="117"/>
  <c r="S131" i="117"/>
  <c r="S130" i="117"/>
  <c r="S129" i="117"/>
  <c r="S128" i="117"/>
  <c r="S127" i="117"/>
  <c r="S126" i="117"/>
  <c r="S105" i="117"/>
  <c r="S104" i="117"/>
  <c r="S103" i="117"/>
  <c r="S102" i="117"/>
  <c r="S101" i="117"/>
  <c r="S100" i="117"/>
  <c r="S99" i="117"/>
  <c r="S98" i="117"/>
  <c r="S97" i="117"/>
  <c r="S96" i="117"/>
  <c r="S75" i="117"/>
  <c r="S74" i="117"/>
  <c r="S73" i="117"/>
  <c r="S72" i="117"/>
  <c r="S71" i="117"/>
  <c r="S70" i="117"/>
  <c r="S69" i="117"/>
  <c r="S68" i="117"/>
  <c r="S67" i="117"/>
  <c r="S66" i="117"/>
  <c r="S45" i="117"/>
  <c r="S44" i="117"/>
  <c r="S43" i="117"/>
  <c r="S42" i="117"/>
  <c r="S41" i="117"/>
  <c r="S40" i="117"/>
  <c r="S39" i="117"/>
  <c r="S38" i="117"/>
  <c r="S37" i="117"/>
  <c r="S36" i="117"/>
  <c r="S15" i="117"/>
  <c r="S14" i="117"/>
  <c r="S13" i="117"/>
  <c r="S12" i="117"/>
  <c r="S11" i="117"/>
  <c r="S10" i="117"/>
  <c r="S9" i="117"/>
  <c r="S8" i="117"/>
  <c r="S7" i="117"/>
  <c r="S6" i="117"/>
  <c r="S26" i="116" l="1"/>
  <c r="S25" i="116"/>
  <c r="S24" i="116"/>
  <c r="S21" i="116"/>
  <c r="S23" i="116"/>
  <c r="S22" i="116"/>
  <c r="S19" i="116"/>
  <c r="S20" i="116"/>
  <c r="S18" i="116"/>
  <c r="S17" i="116"/>
  <c r="S16" i="116"/>
  <c r="S14" i="116"/>
  <c r="S15" i="116"/>
  <c r="S13" i="116"/>
  <c r="S12" i="116"/>
  <c r="S11" i="116"/>
  <c r="S10" i="116"/>
  <c r="S8" i="116"/>
  <c r="S9" i="116"/>
  <c r="S7" i="116"/>
  <c r="S6" i="116"/>
  <c r="S135" i="113"/>
  <c r="S134" i="113"/>
  <c r="S133" i="113"/>
  <c r="S132" i="113"/>
  <c r="S131" i="113"/>
  <c r="S130" i="113"/>
  <c r="S129" i="113"/>
  <c r="S128" i="113"/>
  <c r="S127" i="113"/>
  <c r="S126" i="113"/>
  <c r="S105" i="113"/>
  <c r="S104" i="113"/>
  <c r="S103" i="113"/>
  <c r="S102" i="113"/>
  <c r="S101" i="113"/>
  <c r="S100" i="113"/>
  <c r="S99" i="113"/>
  <c r="S98" i="113"/>
  <c r="S97" i="113"/>
  <c r="S96" i="113"/>
  <c r="S75" i="113"/>
  <c r="S74" i="113"/>
  <c r="S73" i="113"/>
  <c r="S72" i="113"/>
  <c r="S71" i="113"/>
  <c r="S70" i="113"/>
  <c r="S69" i="113"/>
  <c r="S68" i="113"/>
  <c r="S67" i="113"/>
  <c r="S66" i="113"/>
  <c r="S45" i="113"/>
  <c r="S44" i="113"/>
  <c r="S43" i="113"/>
  <c r="S42" i="113"/>
  <c r="S41" i="113"/>
  <c r="S40" i="113"/>
  <c r="S39" i="113"/>
  <c r="S38" i="113"/>
  <c r="S37" i="113"/>
  <c r="S36" i="113"/>
  <c r="S15" i="113"/>
  <c r="S14" i="113"/>
  <c r="S13" i="113"/>
  <c r="S12" i="113"/>
  <c r="S11" i="113"/>
  <c r="S10" i="113"/>
  <c r="S9" i="113"/>
  <c r="S8" i="113"/>
  <c r="S7" i="113"/>
  <c r="S6" i="113"/>
  <c r="S11" i="109"/>
  <c r="S11" i="108"/>
  <c r="S11" i="107"/>
  <c r="S11" i="106"/>
  <c r="S11" i="105"/>
  <c r="S11" i="104"/>
  <c r="S11" i="103"/>
  <c r="S11" i="102"/>
  <c r="S11" i="100"/>
  <c r="S6" i="86" l="1"/>
  <c r="S7" i="86"/>
  <c r="S8" i="86"/>
  <c r="S9" i="86"/>
  <c r="S10" i="86"/>
  <c r="S11" i="86"/>
  <c r="S12" i="86"/>
  <c r="S13" i="86"/>
  <c r="S14" i="86"/>
  <c r="S15" i="86"/>
  <c r="S36" i="86"/>
  <c r="S37" i="86"/>
  <c r="S38" i="86"/>
  <c r="S39" i="86"/>
  <c r="S40" i="86"/>
  <c r="S41" i="86"/>
  <c r="S42" i="86"/>
  <c r="S43" i="86"/>
  <c r="S44" i="86"/>
  <c r="S45" i="86"/>
  <c r="S66" i="86"/>
  <c r="S67" i="86"/>
  <c r="S68" i="86"/>
  <c r="S69" i="86"/>
  <c r="S70" i="86"/>
  <c r="S71" i="86"/>
  <c r="S72" i="86"/>
  <c r="S73" i="86"/>
  <c r="S74" i="86"/>
  <c r="S75" i="86"/>
  <c r="S11" i="85" l="1"/>
  <c r="S10" i="85"/>
  <c r="Q9" i="85"/>
  <c r="S9" i="85" s="1"/>
  <c r="Q8" i="85"/>
  <c r="S8" i="85" s="1"/>
  <c r="S7" i="85"/>
  <c r="S6" i="85"/>
  <c r="S95" i="64"/>
  <c r="S94" i="64"/>
  <c r="Q93" i="64"/>
  <c r="S93" i="64" s="1"/>
  <c r="Q92" i="64"/>
  <c r="S92" i="64" s="1"/>
  <c r="S91" i="64"/>
  <c r="S90" i="64"/>
  <c r="S74" i="64"/>
  <c r="S73" i="64"/>
  <c r="Q72" i="64"/>
  <c r="S72" i="64" s="1"/>
  <c r="Q71" i="64"/>
  <c r="S71" i="64" s="1"/>
  <c r="S70" i="64"/>
  <c r="S69" i="64"/>
  <c r="S53" i="64"/>
  <c r="S52" i="64"/>
  <c r="Q51" i="64"/>
  <c r="S51" i="64" s="1"/>
  <c r="Q50" i="64"/>
  <c r="S50" i="64" s="1"/>
  <c r="S49" i="64"/>
  <c r="S48" i="64"/>
  <c r="S32" i="64"/>
  <c r="S31" i="64"/>
  <c r="Q30" i="64"/>
  <c r="S30" i="64" s="1"/>
  <c r="Q29" i="64"/>
  <c r="S29" i="64" s="1"/>
  <c r="S28" i="64"/>
  <c r="S27" i="64"/>
  <c r="S11" i="64"/>
  <c r="S10" i="64"/>
  <c r="Q9" i="64"/>
  <c r="S9" i="64" s="1"/>
  <c r="Q8" i="64"/>
  <c r="S8" i="64" s="1"/>
  <c r="S7" i="64"/>
  <c r="S6" i="64"/>
  <c r="S7" i="62"/>
  <c r="S8" i="62"/>
  <c r="S9" i="62"/>
  <c r="S10" i="62"/>
  <c r="S6" i="62"/>
  <c r="S6" i="82" l="1"/>
  <c r="S7" i="82"/>
  <c r="S8" i="82"/>
  <c r="S9" i="82"/>
  <c r="S10" i="82"/>
  <c r="S11" i="82"/>
  <c r="S12" i="82"/>
  <c r="S13" i="82"/>
  <c r="S14" i="82"/>
  <c r="S15" i="82"/>
  <c r="S6" i="78"/>
  <c r="S7" i="78"/>
  <c r="S8" i="78"/>
  <c r="S9" i="78"/>
  <c r="S10" i="78"/>
  <c r="S11" i="78"/>
  <c r="S12" i="78"/>
  <c r="S13" i="78"/>
  <c r="S14" i="78"/>
  <c r="S6" i="77"/>
  <c r="S7" i="77"/>
  <c r="S8" i="77"/>
  <c r="S9" i="77"/>
  <c r="S10" i="77"/>
  <c r="S11" i="77"/>
  <c r="S12" i="77"/>
  <c r="S13" i="77"/>
  <c r="S14" i="77"/>
  <c r="S15" i="77"/>
  <c r="S6" i="74" l="1"/>
  <c r="S7" i="74"/>
  <c r="S8" i="74"/>
  <c r="S9" i="74"/>
  <c r="S10" i="74"/>
  <c r="S11" i="74"/>
  <c r="S12" i="74"/>
  <c r="S13" i="74"/>
  <c r="S14" i="74"/>
  <c r="S15" i="74"/>
  <c r="S6" i="71"/>
  <c r="S7" i="71"/>
  <c r="S8" i="71"/>
  <c r="S9" i="71"/>
  <c r="S10" i="71"/>
  <c r="S11" i="71"/>
  <c r="S12" i="71"/>
  <c r="S13" i="71"/>
  <c r="S14" i="71"/>
  <c r="S15" i="71"/>
  <c r="S6" i="70"/>
  <c r="S7" i="70"/>
  <c r="S8" i="70"/>
  <c r="S9" i="70"/>
  <c r="S10" i="70"/>
  <c r="S11" i="70"/>
  <c r="S12" i="70"/>
  <c r="S13" i="70"/>
  <c r="S14" i="70"/>
  <c r="S15" i="70"/>
  <c r="S6" i="67"/>
  <c r="S7" i="67"/>
  <c r="S8" i="67"/>
  <c r="S9" i="67"/>
  <c r="S10" i="67"/>
  <c r="S11" i="67"/>
  <c r="S12" i="67"/>
  <c r="S13" i="67"/>
  <c r="S14" i="67"/>
  <c r="S15" i="67"/>
  <c r="S6" i="65"/>
  <c r="S7" i="65"/>
  <c r="S8" i="65"/>
  <c r="S9" i="65"/>
  <c r="S10" i="65"/>
  <c r="S11" i="65"/>
  <c r="S12" i="65"/>
  <c r="S13" i="65"/>
  <c r="S14" i="65"/>
  <c r="S15" i="65"/>
  <c r="S36" i="65"/>
  <c r="S37" i="65"/>
  <c r="S38" i="65"/>
  <c r="S39" i="65"/>
  <c r="S40" i="65"/>
  <c r="S41" i="65"/>
  <c r="S42" i="65"/>
  <c r="S43" i="65"/>
  <c r="S44" i="65"/>
  <c r="S45" i="65"/>
  <c r="S65" i="65"/>
  <c r="S66" i="65"/>
  <c r="S67" i="65"/>
  <c r="S68" i="65"/>
  <c r="S69" i="65"/>
  <c r="S70" i="65"/>
  <c r="S71" i="65"/>
  <c r="S72" i="65"/>
  <c r="S73" i="65"/>
  <c r="S74" i="65"/>
  <c r="S94" i="65"/>
  <c r="S95" i="65"/>
  <c r="S96" i="65"/>
  <c r="S97" i="65"/>
  <c r="S98" i="65"/>
  <c r="S99" i="65"/>
  <c r="S100" i="65"/>
  <c r="S101" i="65"/>
  <c r="S102" i="65"/>
  <c r="S103" i="65"/>
  <c r="S123" i="65"/>
  <c r="S124" i="65"/>
  <c r="S125" i="65"/>
  <c r="S126" i="65"/>
  <c r="S127" i="65"/>
  <c r="S128" i="65"/>
  <c r="S129" i="65"/>
  <c r="S130" i="65"/>
  <c r="S131" i="65"/>
  <c r="S132" i="65"/>
  <c r="S6" i="61"/>
  <c r="S7" i="61"/>
  <c r="S8" i="61"/>
  <c r="S9" i="61"/>
  <c r="S10" i="61"/>
  <c r="S11" i="61"/>
  <c r="S12" i="61"/>
  <c r="S13" i="61"/>
  <c r="S14" i="61"/>
  <c r="S15" i="61"/>
  <c r="S6" i="60"/>
  <c r="S7" i="60"/>
  <c r="Q8" i="60"/>
  <c r="S8" i="60" s="1"/>
  <c r="Q9" i="60"/>
  <c r="S9" i="60" s="1"/>
  <c r="S10" i="60"/>
  <c r="S11" i="60"/>
  <c r="S6" i="59"/>
  <c r="S7" i="59"/>
  <c r="S8" i="59"/>
  <c r="S9" i="59"/>
  <c r="S10" i="59"/>
  <c r="S11" i="59"/>
  <c r="S12" i="59"/>
  <c r="S13" i="59"/>
  <c r="S14" i="59"/>
  <c r="S15" i="59"/>
  <c r="S6" i="57"/>
  <c r="S7" i="57"/>
  <c r="S8" i="57"/>
  <c r="S9" i="57"/>
  <c r="S10" i="57"/>
  <c r="S11" i="57"/>
  <c r="S12" i="57"/>
  <c r="S13" i="57"/>
  <c r="S14" i="57"/>
  <c r="S15" i="57"/>
  <c r="S6" i="56"/>
  <c r="S7" i="56"/>
  <c r="S8" i="56"/>
  <c r="S9" i="56"/>
  <c r="S10" i="56"/>
  <c r="S11" i="56"/>
  <c r="S12" i="56"/>
  <c r="S13" i="56"/>
  <c r="S14" i="56"/>
  <c r="S15" i="56"/>
  <c r="S6" i="53"/>
  <c r="S7" i="53"/>
  <c r="S8" i="53"/>
  <c r="S9" i="53"/>
  <c r="S10" i="53"/>
  <c r="S11" i="53"/>
  <c r="S12" i="53"/>
  <c r="S13" i="53"/>
  <c r="S14" i="53"/>
  <c r="S15" i="53"/>
  <c r="S6" i="51"/>
  <c r="S7" i="51"/>
  <c r="S8" i="51"/>
  <c r="S9" i="51"/>
  <c r="S10" i="51"/>
  <c r="S11" i="51"/>
  <c r="S12" i="51"/>
  <c r="S13" i="51"/>
  <c r="S14" i="51"/>
  <c r="S15" i="51"/>
  <c r="S6" i="48"/>
  <c r="S7" i="48"/>
  <c r="S8" i="48"/>
  <c r="S9" i="48"/>
  <c r="S10" i="48"/>
  <c r="S11" i="48"/>
  <c r="S12" i="48"/>
  <c r="S13" i="48"/>
  <c r="S14" i="48"/>
  <c r="S15" i="48"/>
  <c r="S6" i="43"/>
  <c r="S7" i="43"/>
  <c r="S8" i="43"/>
  <c r="S9" i="43"/>
  <c r="S10" i="43"/>
  <c r="S11" i="43"/>
  <c r="S12" i="43"/>
  <c r="S13" i="43"/>
  <c r="S14" i="43"/>
  <c r="S15" i="43"/>
  <c r="S7" i="40"/>
  <c r="Q8" i="40"/>
  <c r="S8" i="40" s="1"/>
  <c r="Q9" i="40"/>
  <c r="S9" i="40" s="1"/>
  <c r="S10" i="40"/>
  <c r="S11" i="40"/>
  <c r="S6" i="39"/>
  <c r="S7" i="39"/>
  <c r="S8" i="39"/>
  <c r="S9" i="39"/>
  <c r="S10" i="39"/>
  <c r="S11" i="39"/>
  <c r="S12" i="39"/>
  <c r="S13" i="39"/>
  <c r="S14" i="39"/>
  <c r="S15" i="39"/>
  <c r="S6" i="33"/>
  <c r="S7" i="33"/>
  <c r="S8" i="33"/>
  <c r="S9" i="33"/>
  <c r="S10" i="33"/>
  <c r="S11" i="33"/>
  <c r="S12" i="33"/>
  <c r="S13" i="33"/>
  <c r="S14" i="33"/>
  <c r="S15" i="33"/>
  <c r="S15" i="24" l="1"/>
  <c r="S14" i="24"/>
  <c r="S13" i="24"/>
  <c r="S12" i="24"/>
  <c r="S11" i="24"/>
  <c r="S10" i="24"/>
  <c r="S9" i="24"/>
  <c r="S8" i="24"/>
  <c r="S7" i="24"/>
  <c r="S6" i="24"/>
  <c r="S15" i="8" l="1"/>
  <c r="S14" i="8"/>
  <c r="S13" i="8"/>
  <c r="S12" i="8"/>
  <c r="S11" i="8"/>
  <c r="S10" i="8"/>
  <c r="S9" i="8"/>
  <c r="S8" i="8"/>
  <c r="S7" i="8"/>
  <c r="S6" i="8"/>
  <c r="O74" i="28" l="1"/>
  <c r="O72" i="28"/>
  <c r="D72" i="28"/>
  <c r="L71" i="28"/>
  <c r="L73" i="28"/>
  <c r="J72" i="28"/>
  <c r="F72" i="28"/>
  <c r="F73" i="28"/>
  <c r="F71" i="28"/>
  <c r="E73" i="28"/>
  <c r="E71" i="28"/>
  <c r="H71" i="28"/>
  <c r="H73" i="28"/>
  <c r="L72" i="28"/>
  <c r="K72" i="28"/>
  <c r="K73" i="28"/>
  <c r="K74" i="28"/>
  <c r="K71" i="28"/>
  <c r="G72" i="28"/>
  <c r="H74" i="28"/>
  <c r="H72" i="28"/>
  <c r="I71" i="28"/>
  <c r="I73" i="28"/>
  <c r="M71" i="28"/>
  <c r="M73" i="28"/>
  <c r="D71" i="28"/>
  <c r="D73" i="28"/>
  <c r="M74" i="28"/>
  <c r="M72" i="28"/>
  <c r="E72" i="28"/>
  <c r="J71" i="28"/>
  <c r="J74" i="28"/>
  <c r="J73" i="28"/>
  <c r="G71" i="28"/>
  <c r="G74" i="28"/>
  <c r="G73" i="28"/>
  <c r="I74" i="28"/>
  <c r="I72" i="28"/>
  <c r="F74" i="28"/>
  <c r="D74" i="28"/>
  <c r="E74" i="28"/>
  <c r="L74" i="28"/>
</calcChain>
</file>

<file path=xl/sharedStrings.xml><?xml version="1.0" encoding="utf-8"?>
<sst xmlns="http://schemas.openxmlformats.org/spreadsheetml/2006/main" count="2448" uniqueCount="415">
  <si>
    <t>凡例</t>
    <rPh sb="0" eb="2">
      <t>ハンレイ</t>
    </rPh>
    <phoneticPr fontId="7"/>
  </si>
  <si>
    <t>表側ｵﾘｼﾞﾅﾙ</t>
    <rPh sb="0" eb="2">
      <t>ヒョウソク</t>
    </rPh>
    <phoneticPr fontId="9"/>
  </si>
  <si>
    <t>表側＼表頭</t>
    <rPh sb="0" eb="2">
      <t>ヒョウソク</t>
    </rPh>
    <rPh sb="3" eb="5">
      <t>ヒョウトウ</t>
    </rPh>
    <phoneticPr fontId="9"/>
  </si>
  <si>
    <t>全体</t>
  </si>
  <si>
    <t>知らない</t>
  </si>
  <si>
    <t>（無効回答）</t>
  </si>
  <si>
    <t>トリエ京王調布</t>
  </si>
  <si>
    <t>都立神代植物公園</t>
  </si>
  <si>
    <t>鬼太郎ひろば</t>
  </si>
  <si>
    <t>武蔵野の森総合スポーツプラザ</t>
  </si>
  <si>
    <t>まだ行った
ことはない
が，今後
行く予定</t>
    <phoneticPr fontId="9"/>
  </si>
  <si>
    <t>行ったこと
はないし，
今後行く
予定もない</t>
    <phoneticPr fontId="9"/>
  </si>
  <si>
    <t>R1</t>
    <phoneticPr fontId="9"/>
  </si>
  <si>
    <t>R2</t>
  </si>
  <si>
    <t>R3</t>
  </si>
  <si>
    <t xml:space="preserve"> トリエ
京王調布</t>
  </si>
  <si>
    <t>シアタス調布
 （映画館）</t>
  </si>
  <si>
    <t xml:space="preserve"> 武蔵野の森
総合スポーツ
 　プラザ</t>
  </si>
  <si>
    <t>場所</t>
    <rPh sb="0" eb="2">
      <t>バショ</t>
    </rPh>
    <phoneticPr fontId="9"/>
  </si>
  <si>
    <t>年度</t>
    <rPh sb="0" eb="2">
      <t>ネンド</t>
    </rPh>
    <phoneticPr fontId="9"/>
  </si>
  <si>
    <t>16～19歳</t>
  </si>
  <si>
    <t>20～29歳</t>
  </si>
  <si>
    <t>30～39歳</t>
  </si>
  <si>
    <t>40～49歳</t>
  </si>
  <si>
    <t>50～59歳</t>
  </si>
  <si>
    <t>60～64歳</t>
  </si>
  <si>
    <t>65～69歳</t>
  </si>
  <si>
    <t>70～74歳</t>
  </si>
  <si>
    <t>75歳以上</t>
  </si>
  <si>
    <t>※グラフに入れない</t>
    <rPh sb="5" eb="6">
      <t>イ</t>
    </rPh>
    <phoneticPr fontId="9"/>
  </si>
  <si>
    <t>2.</t>
  </si>
  <si>
    <t>3.</t>
  </si>
  <si>
    <t>4.</t>
  </si>
  <si>
    <t>5.</t>
  </si>
  <si>
    <t>表側＋n数＼表頭</t>
    <rPh sb="0" eb="2">
      <t>ヒョウソク</t>
    </rPh>
    <rPh sb="4" eb="5">
      <t>スウ</t>
    </rPh>
    <rPh sb="6" eb="8">
      <t>ヒョウトウ</t>
    </rPh>
    <phoneticPr fontId="9"/>
  </si>
  <si>
    <t>選択肢</t>
    <rPh sb="0" eb="3">
      <t>センタクシ</t>
    </rPh>
    <phoneticPr fontId="9"/>
  </si>
  <si>
    <t>合計</t>
  </si>
  <si>
    <t>（上段：実数（人），下段：構成比）</t>
    <rPh sb="1" eb="3">
      <t>ジョウダン</t>
    </rPh>
    <rPh sb="4" eb="6">
      <t>ジッスウ</t>
    </rPh>
    <rPh sb="7" eb="8">
      <t>ニン</t>
    </rPh>
    <rPh sb="10" eb="12">
      <t>ゲダン</t>
    </rPh>
    <rPh sb="13" eb="16">
      <t>コウセイヒ</t>
    </rPh>
    <phoneticPr fontId="18"/>
  </si>
  <si>
    <t>回答割合が最も高い：</t>
    <rPh sb="0" eb="2">
      <t>カイトウ</t>
    </rPh>
    <rPh sb="2" eb="4">
      <t>ワリアイ</t>
    </rPh>
    <rPh sb="5" eb="6">
      <t>モット</t>
    </rPh>
    <rPh sb="7" eb="8">
      <t>タカ</t>
    </rPh>
    <phoneticPr fontId="18"/>
  </si>
  <si>
    <t>回答割合が２番目に高い：</t>
    <rPh sb="0" eb="2">
      <t>カイトウ</t>
    </rPh>
    <rPh sb="2" eb="4">
      <t>ワリアイ</t>
    </rPh>
    <rPh sb="6" eb="8">
      <t>バンメ</t>
    </rPh>
    <rPh sb="9" eb="10">
      <t>タカ</t>
    </rPh>
    <phoneticPr fontId="18"/>
  </si>
  <si>
    <t>6.</t>
  </si>
  <si>
    <t>7.</t>
  </si>
  <si>
    <t>8.</t>
  </si>
  <si>
    <t>地場産農産物が手に入る（直売所など）</t>
  </si>
  <si>
    <t>良好な景観が保全される</t>
  </si>
  <si>
    <t>農や食を通じた教育に役立つ（食育）</t>
  </si>
  <si>
    <t>防災の面で有効である</t>
  </si>
  <si>
    <t>農体験や交流の場となる（市民農園など）</t>
  </si>
  <si>
    <t>その他</t>
  </si>
  <si>
    <t>1.</t>
  </si>
  <si>
    <t>回答者数</t>
  </si>
  <si>
    <t>進んで利用している</t>
  </si>
  <si>
    <t>時々利用している</t>
  </si>
  <si>
    <t>直売所を知らない</t>
  </si>
  <si>
    <t>進んで
利用している</t>
    <phoneticPr fontId="9"/>
  </si>
  <si>
    <t>時々
利用している</t>
    <phoneticPr fontId="9"/>
  </si>
  <si>
    <t>直売所を
知らない</t>
    <phoneticPr fontId="9"/>
  </si>
  <si>
    <t>いずれも行っていない</t>
  </si>
  <si>
    <t>いずれも
行っていない</t>
    <phoneticPr fontId="9"/>
  </si>
  <si>
    <t>「文化会館たづくり・グリーンホール・
せんがわ劇場」以外の市内公共施設</t>
    <phoneticPr fontId="9"/>
  </si>
  <si>
    <t>市内民間施設</t>
  </si>
  <si>
    <t>文化会館たづくり・グリーンホール・せんがわ劇場</t>
  </si>
  <si>
    <t>市外の公共・民間施設</t>
  </si>
  <si>
    <t>下記青色部分は凡例用の式です。消さないでください</t>
    <rPh sb="0" eb="2">
      <t>カキ</t>
    </rPh>
    <rPh sb="2" eb="4">
      <t>アオイロ</t>
    </rPh>
    <rPh sb="4" eb="6">
      <t>ブブン</t>
    </rPh>
    <rPh sb="7" eb="10">
      <t>ハンレイヨウ</t>
    </rPh>
    <rPh sb="11" eb="12">
      <t>シキ</t>
    </rPh>
    <rPh sb="15" eb="16">
      <t>ケ</t>
    </rPh>
    <phoneticPr fontId="9"/>
  </si>
  <si>
    <t>R３</t>
  </si>
  <si>
    <t>R２</t>
  </si>
  <si>
    <t>住みにくい</t>
  </si>
  <si>
    <t>住みよい</t>
  </si>
  <si>
    <t>東部地域</t>
  </si>
  <si>
    <t>北部地域</t>
  </si>
  <si>
    <t>西部地域</t>
  </si>
  <si>
    <t>そう思わない</t>
  </si>
  <si>
    <t>そう思う</t>
  </si>
  <si>
    <t>どちらかといえば
そう思わない</t>
    <phoneticPr fontId="9"/>
  </si>
  <si>
    <t>どちらかといえば
そう思う</t>
    <phoneticPr fontId="9"/>
  </si>
  <si>
    <t>11.</t>
  </si>
  <si>
    <t>10.</t>
  </si>
  <si>
    <t>ライトアップなどで映し出される夜間景観</t>
  </si>
  <si>
    <t>9.</t>
  </si>
  <si>
    <t>甲州街道や武蔵境通りなどの沿道景観</t>
  </si>
  <si>
    <t>イベントやお祭りなどの生活文化景観</t>
  </si>
  <si>
    <t>駅周辺の街並み景観</t>
  </si>
  <si>
    <t>神社仏閣などの歴史文化景観</t>
  </si>
  <si>
    <t>深大寺・佐須地域や染地などの農の景観</t>
  </si>
  <si>
    <t>多摩川や野川などの水辺景観</t>
  </si>
  <si>
    <t>仙川駅</t>
  </si>
  <si>
    <t>つつじヶ丘駅</t>
  </si>
  <si>
    <t>柴崎駅</t>
  </si>
  <si>
    <t>国領駅</t>
  </si>
  <si>
    <t>布田駅</t>
  </si>
  <si>
    <t>京王多摩川駅</t>
  </si>
  <si>
    <t>調布駅</t>
  </si>
  <si>
    <t>西調布駅</t>
  </si>
  <si>
    <t>飛田給駅</t>
  </si>
  <si>
    <t>（無効
回答）</t>
    <phoneticPr fontId="9"/>
  </si>
  <si>
    <t>つつじ
ヶ丘駅</t>
    <phoneticPr fontId="9"/>
  </si>
  <si>
    <t>京王
多摩川駅</t>
    <phoneticPr fontId="9"/>
  </si>
  <si>
    <t>車いす・ベビーカー</t>
  </si>
  <si>
    <t>自動車</t>
  </si>
  <si>
    <t>バイク</t>
  </si>
  <si>
    <t>自転車</t>
  </si>
  <si>
    <t>徒歩</t>
  </si>
  <si>
    <t>該当なし</t>
    <rPh sb="0" eb="2">
      <t>ガイトウ</t>
    </rPh>
    <phoneticPr fontId="7"/>
  </si>
  <si>
    <t>（歩き/走り/
利用し）にくい</t>
    <rPh sb="1" eb="2">
      <t>アル</t>
    </rPh>
    <rPh sb="4" eb="5">
      <t>ハシ</t>
    </rPh>
    <rPh sb="8" eb="10">
      <t>リヨウ</t>
    </rPh>
    <phoneticPr fontId="7"/>
  </si>
  <si>
    <t>やや
（歩き/走り/
利用し）にくい</t>
    <rPh sb="4" eb="5">
      <t>アル</t>
    </rPh>
    <rPh sb="7" eb="8">
      <t>ハシ</t>
    </rPh>
    <rPh sb="11" eb="13">
      <t>リヨウ</t>
    </rPh>
    <phoneticPr fontId="7"/>
  </si>
  <si>
    <t>ある程度
（歩き/走り/
利用し）やすい</t>
    <rPh sb="2" eb="4">
      <t>テイド</t>
    </rPh>
    <rPh sb="6" eb="7">
      <t>アル</t>
    </rPh>
    <rPh sb="9" eb="10">
      <t>ハシ</t>
    </rPh>
    <rPh sb="13" eb="15">
      <t>リヨウ</t>
    </rPh>
    <phoneticPr fontId="7"/>
  </si>
  <si>
    <t>（歩き/走り/
利用し）やすい</t>
    <rPh sb="1" eb="2">
      <t>アル</t>
    </rPh>
    <rPh sb="4" eb="5">
      <t>ハシ</t>
    </rPh>
    <rPh sb="8" eb="10">
      <t>リヨウ</t>
    </rPh>
    <phoneticPr fontId="7"/>
  </si>
  <si>
    <t>該当なし</t>
  </si>
  <si>
    <t>利用しにくい</t>
  </si>
  <si>
    <t>やや
利用しにくい</t>
    <phoneticPr fontId="9"/>
  </si>
  <si>
    <t>ある程度
利用しやすい</t>
    <phoneticPr fontId="9"/>
  </si>
  <si>
    <t>利用しやすい</t>
  </si>
  <si>
    <t>実際に利用している交通手段：車いす・ベビーカー</t>
  </si>
  <si>
    <t>自動車に
乗らない</t>
    <phoneticPr fontId="9"/>
  </si>
  <si>
    <t>走りにくい</t>
  </si>
  <si>
    <t>やや
走りにくい</t>
    <phoneticPr fontId="9"/>
  </si>
  <si>
    <t>ある程度
走りやすい</t>
    <phoneticPr fontId="9"/>
  </si>
  <si>
    <t>走りやすい</t>
  </si>
  <si>
    <t>実際に利用している交通手段：自動車</t>
  </si>
  <si>
    <t>バイクに
乗らない</t>
    <phoneticPr fontId="9"/>
  </si>
  <si>
    <t>実際に利用している交通手段：バイク</t>
  </si>
  <si>
    <t>自転車に
乗らない</t>
    <phoneticPr fontId="9"/>
  </si>
  <si>
    <t>実際に利用している交通手段：自転車</t>
  </si>
  <si>
    <t>歩きにくい　</t>
  </si>
  <si>
    <t>やや
歩きにくい</t>
    <phoneticPr fontId="9"/>
  </si>
  <si>
    <t>ある程度
歩きやすい</t>
    <phoneticPr fontId="9"/>
  </si>
  <si>
    <t>歩きやすい</t>
  </si>
  <si>
    <t>実際に利用している交通手段：徒歩</t>
  </si>
  <si>
    <t>やや利用
しにくい</t>
    <phoneticPr fontId="9"/>
  </si>
  <si>
    <t>走りにくい</t>
    <phoneticPr fontId="9"/>
  </si>
  <si>
    <t>利用したことがある</t>
  </si>
  <si>
    <t>シェアサイクルの
サービスを
知らない</t>
    <phoneticPr fontId="9"/>
  </si>
  <si>
    <t>利用したことは
ないし，今後も
利用予定はない</t>
    <phoneticPr fontId="9"/>
  </si>
  <si>
    <t>利用したことは
ないが，今後
利用したい</t>
    <phoneticPr fontId="9"/>
  </si>
  <si>
    <t>利用したことが
ある</t>
    <phoneticPr fontId="9"/>
  </si>
  <si>
    <t>バリアフリー対応になっている</t>
  </si>
  <si>
    <t>ほとんどバリアフリー
対応にはなっていない</t>
    <phoneticPr fontId="9"/>
  </si>
  <si>
    <t>一部，バリアフリー
対応になっている</t>
    <phoneticPr fontId="9"/>
  </si>
  <si>
    <t>家族・同居人はいない</t>
  </si>
  <si>
    <t>75歳以上の家族・同居人</t>
  </si>
  <si>
    <t>小・中学生の子ども</t>
  </si>
  <si>
    <t>３歳～５歳の子ども</t>
  </si>
  <si>
    <t>０歳～２歳の子ども</t>
  </si>
  <si>
    <t>配偶者</t>
  </si>
  <si>
    <t>いずれも利用していないが，今後利用したい</t>
  </si>
  <si>
    <t>再生可能エネルギー由来の電力を購入している</t>
  </si>
  <si>
    <t>太陽光発電設備（蓄電池あり）を設置している</t>
  </si>
  <si>
    <t>太陽光発電設備（蓄電池なし）を設置している</t>
  </si>
  <si>
    <t>家庭用燃料電池（エネファーム等）を設置している</t>
  </si>
  <si>
    <t>いずれも利用していないし，今後も利用予定はない</t>
  </si>
  <si>
    <t>対象となる
物件がない</t>
    <phoneticPr fontId="9"/>
  </si>
  <si>
    <t>どちらかと
いえばそう
思わない</t>
    <phoneticPr fontId="9"/>
  </si>
  <si>
    <t>どちらかと
いえばそう
思う</t>
    <phoneticPr fontId="9"/>
  </si>
  <si>
    <t>空き家の早期発見のための日常的な見回り</t>
  </si>
  <si>
    <t>禁煙・分煙の徹底</t>
  </si>
  <si>
    <t>割引・キャンペーンの実施</t>
  </si>
  <si>
    <t>インターネット上の評判</t>
  </si>
  <si>
    <t>インターネットやデリバリー対応の可否</t>
  </si>
  <si>
    <t>商品の質の高さ</t>
  </si>
  <si>
    <t>品揃えの良さ</t>
  </si>
  <si>
    <t>価格の安さ</t>
  </si>
  <si>
    <t>文化会館たづくり・グリーンホール・せんがわ劇場</t>
    <phoneticPr fontId="9"/>
  </si>
  <si>
    <t>バリアフリー対応に
なっている</t>
    <phoneticPr fontId="9"/>
  </si>
  <si>
    <t>一部，
バリアフリー対応に
なっている</t>
    <phoneticPr fontId="9"/>
  </si>
  <si>
    <t>ほとんど
バリアフリー
対応には
なっていない</t>
    <phoneticPr fontId="9"/>
  </si>
  <si>
    <t>利用したことはないが，
今後利用したい</t>
    <phoneticPr fontId="9"/>
  </si>
  <si>
    <t>利用したことはないし，
今後も利用予定はない</t>
    <phoneticPr fontId="9"/>
  </si>
  <si>
    <t>シェアサイクルの
サービスを知らない</t>
    <phoneticPr fontId="9"/>
  </si>
  <si>
    <t>小計</t>
    <rPh sb="0" eb="2">
      <t>ショウケイ</t>
    </rPh>
    <phoneticPr fontId="9"/>
  </si>
  <si>
    <t>R4</t>
  </si>
  <si>
    <t>　深大寺白鳳仏
（国宝）</t>
    <rPh sb="9" eb="11">
      <t>コクホウ</t>
    </rPh>
    <phoneticPr fontId="9"/>
  </si>
  <si>
    <t>家や職場からの近さ</t>
  </si>
  <si>
    <t>入りやすい雰囲気</t>
  </si>
  <si>
    <t>感染症対策の実施状況</t>
  </si>
  <si>
    <t>R3</t>
    <phoneticPr fontId="9"/>
  </si>
  <si>
    <t>R2</t>
    <phoneticPr fontId="9"/>
  </si>
  <si>
    <t>ほとんど
利用していない</t>
  </si>
  <si>
    <t>ｎ数</t>
    <rPh sb="1" eb="2">
      <t>スウ</t>
    </rPh>
    <phoneticPr fontId="9"/>
  </si>
  <si>
    <t>いずれも
行っていない</t>
  </si>
  <si>
    <t>R１</t>
  </si>
  <si>
    <t>R４</t>
  </si>
  <si>
    <t>どちらかといえば
住みよい</t>
  </si>
  <si>
    <t>どちらかといえば
住みよい</t>
    <phoneticPr fontId="9"/>
  </si>
  <si>
    <t>どちらかといえば
住みにくい</t>
  </si>
  <si>
    <t>どちらかといえば
住みにくい</t>
    <phoneticPr fontId="9"/>
  </si>
  <si>
    <t>どちらかといえば
そう思う</t>
  </si>
  <si>
    <t>どちらかといえば
そう思う</t>
    <phoneticPr fontId="9"/>
  </si>
  <si>
    <t>どちらかといえば
そう思わない</t>
  </si>
  <si>
    <t>どちらかといえば
そう思わない</t>
    <phoneticPr fontId="9"/>
  </si>
  <si>
    <t>国分寺崖線などの緑地景観</t>
  </si>
  <si>
    <t>どちらかといえば
そう思う</t>
    <phoneticPr fontId="9"/>
  </si>
  <si>
    <t>どちらかといえば
そう思わない</t>
    <phoneticPr fontId="9"/>
  </si>
  <si>
    <t>どちらかといえば
そう思う</t>
    <phoneticPr fontId="9"/>
  </si>
  <si>
    <t>どちらかといえば
そう思わない</t>
    <phoneticPr fontId="9"/>
  </si>
  <si>
    <t>ほとんどバリアフリー
対応にはなっていない</t>
  </si>
  <si>
    <t>一部，バリアフリー
対応になっている</t>
  </si>
  <si>
    <t>対象となる
物件がない</t>
    <phoneticPr fontId="9"/>
  </si>
  <si>
    <t>進んで
利用している</t>
    <phoneticPr fontId="9"/>
  </si>
  <si>
    <t>時々
利用している</t>
    <phoneticPr fontId="9"/>
  </si>
  <si>
    <t>ほとんど
利用していない</t>
    <phoneticPr fontId="9"/>
  </si>
  <si>
    <t>直売所を
知らない</t>
    <phoneticPr fontId="9"/>
  </si>
  <si>
    <t>どちらかといえば
住みよい</t>
    <phoneticPr fontId="9"/>
  </si>
  <si>
    <t>どちらかといえば
住みにくい</t>
    <phoneticPr fontId="9"/>
  </si>
  <si>
    <t>どちらかといえば
そう思う</t>
    <phoneticPr fontId="9"/>
  </si>
  <si>
    <t>どちらかといえば
そう思わない</t>
    <phoneticPr fontId="9"/>
  </si>
  <si>
    <t>どちらかといえば
そう思う</t>
    <phoneticPr fontId="9"/>
  </si>
  <si>
    <t>どちらかといえば
そう思わない</t>
    <phoneticPr fontId="9"/>
  </si>
  <si>
    <t>一部，バリアフリー
対応になっている</t>
    <phoneticPr fontId="9"/>
  </si>
  <si>
    <t>バリアフリー対応に
なっている</t>
    <phoneticPr fontId="9"/>
  </si>
  <si>
    <t>ほとんどバリアフリー
対応にはなっていない</t>
    <phoneticPr fontId="9"/>
  </si>
  <si>
    <t>高校生世代～64歳の
家族・同居人</t>
    <phoneticPr fontId="9"/>
  </si>
  <si>
    <t>65歳～74歳の家族・
同居人</t>
    <phoneticPr fontId="9"/>
  </si>
  <si>
    <t>布多天神社</t>
  </si>
  <si>
    <t>調布駅前広場で開催されたイベント</t>
  </si>
  <si>
    <t>深大寺白鳳仏（国宝）</t>
  </si>
  <si>
    <t>味の素スタジアム（東京スタジアム）</t>
  </si>
  <si>
    <t>深大寺城跡（国指定史跡）</t>
  </si>
  <si>
    <t>深大寺周辺で開催されたイベント・行事</t>
  </si>
  <si>
    <t>武者小路実篤記念館・実篤公園</t>
  </si>
  <si>
    <t>西光寺・近藤勇座像</t>
  </si>
  <si>
    <t>調布市郷土博物館</t>
  </si>
  <si>
    <t>映画のまち調布 シネマフェスティバル</t>
  </si>
  <si>
    <t>ゲゲゲ忌</t>
  </si>
  <si>
    <t>深大寺観光案内所</t>
  </si>
  <si>
    <t>下布田遺跡（国指定史跡）</t>
  </si>
  <si>
    <t>どちらかといえば
そう思う</t>
    <phoneticPr fontId="9"/>
  </si>
  <si>
    <t>どちらかといえば
そう思わない</t>
    <phoneticPr fontId="9"/>
  </si>
  <si>
    <t>実際に利用している交通手段：徒歩</t>
    <phoneticPr fontId="9"/>
  </si>
  <si>
    <t>実際に利用している交通手段：自転車</t>
    <phoneticPr fontId="9"/>
  </si>
  <si>
    <t>2023/05/15　表の一部網掛けとる</t>
    <rPh sb="11" eb="12">
      <t>ヒョウ</t>
    </rPh>
    <rPh sb="13" eb="15">
      <t>イチブ</t>
    </rPh>
    <rPh sb="15" eb="17">
      <t>アミカ</t>
    </rPh>
    <phoneticPr fontId="9"/>
  </si>
  <si>
    <t>初めて行った</t>
    <rPh sb="0" eb="1">
      <t>ハジ</t>
    </rPh>
    <phoneticPr fontId="9"/>
  </si>
  <si>
    <t>「何回か行った＋初めて行った」降順</t>
    <rPh sb="1" eb="3">
      <t>ナンカイ</t>
    </rPh>
    <rPh sb="4" eb="5">
      <t>イ</t>
    </rPh>
    <rPh sb="8" eb="9">
      <t>ハジ</t>
    </rPh>
    <rPh sb="11" eb="12">
      <t>オコナ</t>
    </rPh>
    <rPh sb="15" eb="17">
      <t>コウジュン</t>
    </rPh>
    <phoneticPr fontId="9"/>
  </si>
  <si>
    <t>味の素スタジアム
（東京スタジアム）</t>
  </si>
  <si>
    <t>味の素スタジアム
（東京スタジアム）</t>
    <phoneticPr fontId="9"/>
  </si>
  <si>
    <t>深大寺周辺で開催された
イベント・行事</t>
    <phoneticPr fontId="9"/>
  </si>
  <si>
    <t>東京オーヴァル京王閣
（京王閣競輪場）</t>
    <phoneticPr fontId="9"/>
  </si>
  <si>
    <t>調布市観光案内所
「ぬくもりステーション」</t>
    <phoneticPr fontId="9"/>
  </si>
  <si>
    <t>映画のまち調布
シネマフェスティバル</t>
    <phoneticPr fontId="9"/>
  </si>
  <si>
    <t>R5</t>
    <phoneticPr fontId="9"/>
  </si>
  <si>
    <t>何度か行った</t>
    <rPh sb="0" eb="2">
      <t>ナンド</t>
    </rPh>
    <rPh sb="3" eb="4">
      <t>イ</t>
    </rPh>
    <phoneticPr fontId="9"/>
  </si>
  <si>
    <t>行ったことがある
（1回以上）</t>
    <rPh sb="0" eb="1">
      <t>イ</t>
    </rPh>
    <rPh sb="11" eb="14">
      <t>カイイジョウ</t>
    </rPh>
    <phoneticPr fontId="16"/>
  </si>
  <si>
    <t>知っている</t>
  </si>
  <si>
    <t>凡例用ﾀﾞﾐｰ値→</t>
    <rPh sb="0" eb="2">
      <t>ハンレイ</t>
    </rPh>
    <rPh sb="2" eb="3">
      <t>ヨウ</t>
    </rPh>
    <rPh sb="7" eb="8">
      <t>アタイ</t>
    </rPh>
    <phoneticPr fontId="7"/>
  </si>
  <si>
    <t>キャッシュレス決済の導入</t>
  </si>
  <si>
    <t>緑が保全・創出され，自然環境が保護される</t>
  </si>
  <si>
    <t>不要だと思う場合は，８に○をつけてください。</t>
  </si>
  <si>
    <t>不要だと思う場合は，８に○をつけてください。</t>
    <phoneticPr fontId="9"/>
  </si>
  <si>
    <t>自ら文化芸術活動を行いましたか。（１つ回答）</t>
  </si>
  <si>
    <t>文化芸術を
鑑賞した</t>
  </si>
  <si>
    <t>自ら文化芸術
活動を行った</t>
  </si>
  <si>
    <t>文化芸術を鑑賞し，
自らも文化芸術活動を行った</t>
  </si>
  <si>
    <t>文化芸術を鑑賞した</t>
  </si>
  <si>
    <t>自ら文化芸術活動を行った</t>
  </si>
  <si>
    <t>文化芸術を鑑賞
し，自らも文化
芸術活動を行った</t>
    <rPh sb="13" eb="15">
      <t>ブンカ</t>
    </rPh>
    <rPh sb="16" eb="18">
      <t>ゲイジュツ</t>
    </rPh>
    <phoneticPr fontId="9"/>
  </si>
  <si>
    <t>R1</t>
  </si>
  <si>
    <t>R1(n=1,367)</t>
  </si>
  <si>
    <t>R2(n=1,378)</t>
  </si>
  <si>
    <t>R3(n=1,105)</t>
  </si>
  <si>
    <t>R4(n=1,193)</t>
  </si>
  <si>
    <t>着用している</t>
  </si>
  <si>
    <t>着用していない</t>
  </si>
  <si>
    <t>着用していないが，
所持する予定</t>
    <phoneticPr fontId="9"/>
  </si>
  <si>
    <t>自転車を利用
していない</t>
    <phoneticPr fontId="9"/>
  </si>
  <si>
    <t>R５</t>
  </si>
  <si>
    <t>15.</t>
  </si>
  <si>
    <t>14.</t>
  </si>
  <si>
    <t>ごみを分別し，資源のリサイクルを心がけている</t>
  </si>
  <si>
    <t>食品・飲料を使い切り，食品ロスの予防を心がけている</t>
  </si>
  <si>
    <t>ゆっくり加速・減速などのエコドライブを実践している</t>
  </si>
  <si>
    <t>特に取り組んでいない</t>
  </si>
  <si>
    <t>お薦めしたいと思う</t>
  </si>
  <si>
    <t>どちらともいえない</t>
  </si>
  <si>
    <t>お薦めしたいと思わない</t>
  </si>
  <si>
    <t>わからない</t>
  </si>
  <si>
    <t>お薦めしたい
と思う</t>
    <phoneticPr fontId="9"/>
  </si>
  <si>
    <t>どちらとも
いえない</t>
    <phoneticPr fontId="9"/>
  </si>
  <si>
    <t>お薦めしたい
と思わない</t>
    <phoneticPr fontId="9"/>
  </si>
  <si>
    <t>R6</t>
  </si>
  <si>
    <t>利用している</t>
  </si>
  <si>
    <t>利用していない</t>
  </si>
  <si>
    <t>R６</t>
  </si>
  <si>
    <t>問39　あなたは，市内農家の農産物直売所（市内スーパーの直売コーナー，農協直売コーナーを含む）を利用していますか。（○は１つ）</t>
  </si>
  <si>
    <t>市内に農地が必要だと思わない</t>
  </si>
  <si>
    <t>問41-1　文化芸術を鑑賞した，または文化芸術活動を行った場所について，あてはまるものに○をつけてください。（○はいくつでも）</t>
  </si>
  <si>
    <t>問42　あなたは，調布市を住みよいまちだと思いますか。（○は１つ）</t>
  </si>
  <si>
    <t>問43　あなたは，調布市内に優れた景観の場所があると思いますか。（○は１つ）</t>
  </si>
  <si>
    <t>問44　あなたは，深大寺周辺の景観が優れていると思いますか。（○は１つ）</t>
  </si>
  <si>
    <t>問46-1　あなたは，その駅（普段最も利用する駅）の周辺は利便性が高いと思いますか。（○は１つ）</t>
  </si>
  <si>
    <t>問49　あなたは，市内でシェアサイクルを利用したことはありますか。（○は１つ）</t>
  </si>
  <si>
    <t>問53　あなたの住居は，再生可能エネルギーを利用していますか。また，創エネルギー設備を設置していますか。（○はいくつでも）</t>
  </si>
  <si>
    <t>家の照明をLEDに交換している</t>
  </si>
  <si>
    <t>全体</t>
    <phoneticPr fontId="9"/>
  </si>
  <si>
    <t>（無効回答）</t>
    <phoneticPr fontId="9"/>
  </si>
  <si>
    <t>イオンシネマ シアタス調布
（映画館）</t>
  </si>
  <si>
    <t>イオンシネマ シアタス調布
（映画館）</t>
    <phoneticPr fontId="9"/>
  </si>
  <si>
    <t>調布駅前広場や市役所前庭で
開催されたイベント</t>
  </si>
  <si>
    <t>調布駅前広場や市役所前庭で
開催されたイベント</t>
    <phoneticPr fontId="9"/>
  </si>
  <si>
    <t>文化会館たづくり等での
文化・芸術イベント，展示</t>
    <rPh sb="8" eb="9">
      <t>ナド</t>
    </rPh>
    <phoneticPr fontId="9"/>
  </si>
  <si>
    <t>深大寺周辺で開催された
イベント・行事</t>
  </si>
  <si>
    <t>東京オーヴァル京王閣
（京王閣競輪場）</t>
  </si>
  <si>
    <t>映画のまち調布
シネマフェスティバル</t>
  </si>
  <si>
    <t>調布市観光案内所
「ぬくもりステーション」</t>
  </si>
  <si>
    <t>n=1210</t>
    <phoneticPr fontId="9"/>
  </si>
  <si>
    <t>まだ行ったことは
ないが，今後
行く予定</t>
    <phoneticPr fontId="9"/>
  </si>
  <si>
    <t>行ったことは
ないし，今後
行く予定もない</t>
  </si>
  <si>
    <t>行ったことは
ないし，今後
行く予定もない</t>
    <phoneticPr fontId="9"/>
  </si>
  <si>
    <t>まだ行ったこと
はないが，今後
行く予定</t>
    <phoneticPr fontId="9"/>
  </si>
  <si>
    <t>駐輪・駐車場が十分にある</t>
  </si>
  <si>
    <t>１箇所で買い物が済む</t>
  </si>
  <si>
    <t>15.</t>
    <phoneticPr fontId="9"/>
  </si>
  <si>
    <t>75歳
以上</t>
    <phoneticPr fontId="9"/>
  </si>
  <si>
    <t>「水木マンガの生まれた街」であることを知っていますか。（○は１つ）</t>
    <phoneticPr fontId="9"/>
  </si>
  <si>
    <t>下位7項目</t>
    <rPh sb="0" eb="1">
      <t>カイ</t>
    </rPh>
    <rPh sb="3" eb="5">
      <t>コウモク</t>
    </rPh>
    <phoneticPr fontId="9"/>
  </si>
  <si>
    <t>下位7項目</t>
    <rPh sb="0" eb="2">
      <t>カイ</t>
    </rPh>
    <rPh sb="3" eb="5">
      <t>コウモク</t>
    </rPh>
    <phoneticPr fontId="9"/>
  </si>
  <si>
    <t>75歳以上</t>
    <phoneticPr fontId="9"/>
  </si>
  <si>
    <t>-</t>
  </si>
  <si>
    <t>適切な管理が行われていない空き家とならないための対策が必要だと思いますか。（○は１つ）</t>
    <phoneticPr fontId="9"/>
  </si>
  <si>
    <r>
      <t>問34 あなたは，この１年間に次のイベントや施設・場所に行ったことがありますか。（１つ回答）</t>
    </r>
    <r>
      <rPr>
        <b/>
        <sz val="12"/>
        <color rgb="FFFF0000"/>
        <rFont val="BIZ UDPゴシック"/>
        <family val="3"/>
        <charset val="128"/>
      </rPr>
      <t>（２／２）</t>
    </r>
    <phoneticPr fontId="9"/>
  </si>
  <si>
    <t>問34 あなたは，この１年間に次のイベントや施設・場所に行ったことがありますか。（１つ回答）</t>
  </si>
  <si>
    <t>-</t>
    <phoneticPr fontId="9"/>
  </si>
  <si>
    <t>必要だと思う場合はその理由について，１～７の選択肢から○をつけてください。（○はいくつでも）</t>
  </si>
  <si>
    <t>必要だと思う場合はその理由について，１～７の選択肢から○をつけてください。（○はいくつでも）</t>
    <phoneticPr fontId="9"/>
  </si>
  <si>
    <t>利便性の高い道路ネットワークが形成されていると思いますか。（○は１つ）</t>
  </si>
  <si>
    <t>利便性の高い道路ネットワークが形成されていると思いますか。（○は１つ）</t>
    <phoneticPr fontId="9"/>
  </si>
  <si>
    <t>問47 あなたは，市内の道路について，道路の利用者が目的地まで行きやすく，</t>
  </si>
  <si>
    <t>問48　あなたは，普段利用する道路について，通行しやすいと感じていますか。</t>
  </si>
  <si>
    <t>実際に利用している交通手段について，あてはまるものに○をつけてください。（○はそれぞれ１つ）</t>
  </si>
  <si>
    <t>実際に利用している交通手段について，あてはまるものに○をつけてください。（○はそれぞれ１つ）</t>
    <phoneticPr fontId="9"/>
  </si>
  <si>
    <t>文化会館たづくり等での
文化・芸術イベント，展示</t>
  </si>
  <si>
    <t>R7</t>
  </si>
  <si>
    <t>R7</t>
    <phoneticPr fontId="9"/>
  </si>
  <si>
    <t>問35 あなたは，この１年間に次のイベントや施設・場所に行ったことがありますか。（１つ回答）</t>
    <phoneticPr fontId="9"/>
  </si>
  <si>
    <r>
      <t>問35 あなたは，この１年間に次のイベントや施設・場所に行ったことがありますか。（１つ回答）</t>
    </r>
    <r>
      <rPr>
        <b/>
        <sz val="12"/>
        <color rgb="FFFF0000"/>
        <rFont val="BIZ UDPゴシック"/>
        <family val="3"/>
        <charset val="128"/>
      </rPr>
      <t>（１／２）</t>
    </r>
    <phoneticPr fontId="9"/>
  </si>
  <si>
    <t>問36　あなたは，調布市が，名誉市民・水木しげる氏が５０年以上暮らし，数々の作品を生み出した</t>
    <phoneticPr fontId="9"/>
  </si>
  <si>
    <t>問37 買い物や食事など，お店選びで１番目に重視していることは何ですか。（１つ回答）</t>
    <phoneticPr fontId="9"/>
  </si>
  <si>
    <t>問37 買い物や食事など，お店選びで２番目に重視していることは何ですか。（１つ回答）</t>
    <phoneticPr fontId="9"/>
  </si>
  <si>
    <t>問37 買い物や食事など，お店選びで３番目に重視していることは何ですか。（１つ回答）</t>
    <phoneticPr fontId="9"/>
  </si>
  <si>
    <t>回答数</t>
    <rPh sb="0" eb="2">
      <t>カイトウ</t>
    </rPh>
    <phoneticPr fontId="9"/>
  </si>
  <si>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</si>
  <si>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</si>
  <si>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</si>
  <si>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</si>
  <si>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</si>
  <si>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</si>
  <si>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</si>
  <si>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</si>
  <si>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</si>
  <si>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</si>
  <si>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</si>
  <si>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</si>
  <si>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</si>
  <si>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</si>
  <si>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</si>
  <si>
    <t>無回答</t>
  </si>
  <si>
    <t>　計</t>
  </si>
  <si>
    <t>問38　あなたは，普段の買い物で商店街を利用していますか。（○は１つ）</t>
    <phoneticPr fontId="9"/>
  </si>
  <si>
    <t>問39　あなたは，友人や知人に対して買い物・遊び，または観光を目的に訪れるまちとして，調布市をお薦めしたいと思いますか。（○は１つ）</t>
    <phoneticPr fontId="9"/>
  </si>
  <si>
    <t>問41　あなたは，市内に農地が必要だと思いますか。</t>
    <phoneticPr fontId="9"/>
  </si>
  <si>
    <t>問42　あなたは，この１年間に，市内・市外を問わず，文化芸術（音楽，演劇，美術，舞踊等伝統芸能，映画など）の鑑賞や，</t>
    <phoneticPr fontId="9"/>
  </si>
  <si>
    <t>問42-1　文化芸術を鑑賞した，または文化芸術活動を行った場所について，あてはまるものに○をつけてください。（○はいくつでも）</t>
    <phoneticPr fontId="9"/>
  </si>
  <si>
    <t>「文化会館たづくり・グリーンホール・せんがわ劇場」
以外の市内公共施設</t>
    <phoneticPr fontId="9"/>
  </si>
  <si>
    <t>R７</t>
  </si>
  <si>
    <t>問43　あなたは，調布市を住みよいまちだと思いますか。（○は１つ）</t>
    <phoneticPr fontId="9"/>
  </si>
  <si>
    <t>問44　あなたは，調布市内に優れた景観の場所があると思いますか。（○は１つ）</t>
    <phoneticPr fontId="9"/>
  </si>
  <si>
    <t>問44-1　優れた景観だと思う場所について，あてはまるものに○をつけてください。（○はいくつでも）</t>
    <phoneticPr fontId="9"/>
  </si>
  <si>
    <t>集合住宅や戸建住宅などの落ちつきのある住宅地の景観</t>
  </si>
  <si>
    <t>問45　あなたは，深大寺周辺の景観が優れていると思いますか。（○は１つ）</t>
    <phoneticPr fontId="9"/>
  </si>
  <si>
    <t>問46　あなたは，中心市街地（調布・布田・国領駅周辺）が魅力的なまちであると思いますか。（○は１つ）</t>
    <phoneticPr fontId="9"/>
  </si>
  <si>
    <t>問47　あなたは，次のうち，普段どの駅を最も利用しますか。（○は１つ）</t>
    <phoneticPr fontId="9"/>
  </si>
  <si>
    <t>問47-1　あなたは，その駅（普段最も利用する駅）の周辺は利便性が高いと思いますか。（○は１つ）</t>
    <phoneticPr fontId="9"/>
  </si>
  <si>
    <t>問48 あなたは，市内の道路について，道路の利用者が目的地まで行きやすく，</t>
    <phoneticPr fontId="9"/>
  </si>
  <si>
    <t>問49　あなたは，普段利用する道路について，通行しやすいと感じていますか。</t>
    <phoneticPr fontId="9"/>
  </si>
  <si>
    <t>問50　あなたは，市内でシェアサイクルを利用したことはありますか。（○は１つ）</t>
    <phoneticPr fontId="9"/>
  </si>
  <si>
    <t>問51　あなたは，市内の公共交通機関（電車・路線バス・ミニバス）について利用しやすいと思いますか。（○は１つ）</t>
    <phoneticPr fontId="9"/>
  </si>
  <si>
    <t>問52　あなたは，自転車使用時にヘルメットを着用していますか。（○は１つ）</t>
    <phoneticPr fontId="9"/>
  </si>
  <si>
    <t>問53　あなたの住居はバリアフリー（段差解消やスロープの設置など）対応になっていますか。（○は１つ）</t>
    <phoneticPr fontId="9"/>
  </si>
  <si>
    <t>問54　あなたの住居は，再生可能エネルギーを利用していますか。また，創エネルギー設備を設置していますか。（○はいくつでも）</t>
    <phoneticPr fontId="9"/>
  </si>
  <si>
    <t>問55　あなたは，たとえばあなた自身や家族・親戚が所有する市内の物件について，</t>
    <phoneticPr fontId="9"/>
  </si>
  <si>
    <t>問55-1　あなたは，空き家対策として，今後，市が優先して取り組むべきことは何だと思いますか。（○はいくつでも）</t>
    <phoneticPr fontId="9"/>
  </si>
  <si>
    <t>空き家の発生を未然に防ぐための所有者との個別相談（リフォームや賃貸の提案など）</t>
  </si>
  <si>
    <t>空き家を地域に役立てるための仕組みづくり（集会所やカフェ等にするなど）</t>
  </si>
  <si>
    <t>所有者による利活用の予定がない空き家の流通（転売）を促す取組</t>
  </si>
  <si>
    <t>管理不全となっている空き家の管理適正化（除草，建物除却など）への支援</t>
  </si>
  <si>
    <t>問56　あなたは，地球温暖化などの環境問題に対し，環境を守るためにどのような取組を行っていますか。（○はいくつでも）</t>
    <phoneticPr fontId="9"/>
  </si>
  <si>
    <t>マイバッグ・マイボトルなど，繰り返し使ってごみの削減に寄与する商品を利用している</t>
  </si>
  <si>
    <t>エコマークなどがついた環境に配慮した商品・サービスを選んでいる</t>
  </si>
  <si>
    <t>使い捨てのプラスチック製品（ストローやスプーンなど）はなるべく使わない</t>
  </si>
  <si>
    <t>走行時に二酸化炭素を排出しない自動車（電気自動車やプラグインハイブリット自動車など）を利用している</t>
  </si>
  <si>
    <t>こまめに消灯したり，エアコンの設定温度に注意したりするなど，節電を心がけている</t>
  </si>
  <si>
    <t>太陽光発電システムなど再生可能エネルギーを利用する機器を導入している</t>
  </si>
  <si>
    <t>買い替えの際に，省エネルギー型の製品を選ぶように心がけている</t>
  </si>
  <si>
    <t>家庭エコ診断，うちエコ診断WEBサービスなどを活用し，省エネ専門家の意見を聞いたことある</t>
  </si>
  <si>
    <t>n=1370</t>
    <phoneticPr fontId="9"/>
  </si>
  <si>
    <t>問40　あなたは，市内農家の農産物直売所（市内スーパーの直売コーナー，農協直売コーナーを含む）を利用していますか。（○は１つ）</t>
    <phoneticPr fontId="9"/>
  </si>
  <si>
    <t>東京オーヴァル京王閣（京王閣競輪場）</t>
    <phoneticPr fontId="9"/>
  </si>
  <si>
    <t>イオンシネマ シアタス調布（映画館）</t>
    <phoneticPr fontId="9"/>
  </si>
  <si>
    <t>武蔵野の森総合スポーツプラザ</t>
    <phoneticPr fontId="9"/>
  </si>
  <si>
    <t>深大寺城跡（国指定史跡）</t>
    <phoneticPr fontId="9"/>
  </si>
  <si>
    <t>下布田遺跡（国指定史跡）</t>
    <phoneticPr fontId="9"/>
  </si>
  <si>
    <t>鬼太郎ひろば</t>
    <phoneticPr fontId="9"/>
  </si>
  <si>
    <t>布多天神社</t>
    <phoneticPr fontId="9"/>
  </si>
  <si>
    <t>西光寺・近藤勇座像</t>
    <phoneticPr fontId="9"/>
  </si>
  <si>
    <t>調布市観光案内所「ぬくもりステーション」</t>
    <phoneticPr fontId="9"/>
  </si>
  <si>
    <t>深大寺観光案内所</t>
    <phoneticPr fontId="9"/>
  </si>
  <si>
    <t>文化会館たづくり・グリーンホール・せんがわ劇場での文化・芸術イベント，展示</t>
    <phoneticPr fontId="9"/>
  </si>
  <si>
    <t>深大寺白鳳仏（国宝）</t>
    <phoneticPr fontId="9"/>
  </si>
  <si>
    <t>「歩きやすい」と「ある程度歩きやすい」</t>
    <phoneticPr fontId="9"/>
  </si>
  <si>
    <t>その他</t>
    <rPh sb="2" eb="3">
      <t>ホカ</t>
    </rPh>
    <phoneticPr fontId="9"/>
  </si>
  <si>
    <t>１位</t>
    <rPh sb="1" eb="2">
      <t>イ</t>
    </rPh>
    <phoneticPr fontId="9"/>
  </si>
  <si>
    <t>割合</t>
    <rPh sb="0" eb="2">
      <t>ワリアイ</t>
    </rPh>
    <phoneticPr fontId="9"/>
  </si>
  <si>
    <t>２位</t>
    <rPh sb="1" eb="2">
      <t>イ</t>
    </rPh>
    <phoneticPr fontId="9"/>
  </si>
  <si>
    <t>全体</t>
    <rPh sb="0" eb="2">
      <t>ゼンタイ</t>
    </rPh>
    <phoneticPr fontId="6"/>
  </si>
  <si>
    <t>回答者数</t>
    <rPh sb="0" eb="3">
      <t>カイトウシャ</t>
    </rPh>
    <rPh sb="3" eb="4">
      <t>スウ</t>
    </rPh>
    <phoneticPr fontId="4"/>
  </si>
  <si>
    <t>「文化会館たづくり・グリーンホール・せんがわ劇場」以外の市内公共施設</t>
  </si>
  <si>
    <t>16～
19歳</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</si>
</sst>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quot;"/>
    <numFmt numFmtId="178" formatCode="#,##0_ "/>
    <numFmt numFmtId="179" formatCode="#,##0;&quot;△ &quot;#,##0"/>
    <numFmt numFmtId="180" formatCode="0.0%"/>
    <numFmt numFmtId="181" formatCode="0.0_ "/>
  </numFmts>
  <fonts count="26" x14ac:knownFonts="1">
    <font>
      <sz val="12"/>
      <color theme="1"/>
      <name val="ＭＳ ゴシック"/>
      <family val="2"/>
      <charset val="128"/>
    </font>
    <font>
      <sz val="10"/>
      <color theme="1"/>
      <name val="ＭＳ Ｐゴシック"/>
      <family val="2"/>
      <charset val="128"/>
    </font>
    <font>
      <sz val="10"/>
      <color theme="1"/>
      <name val="ＭＳ Ｐ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2"/>
      <color theme="1"/>
      <name val="BIZ UDPゴシック"/>
      <family val="3"/>
      <charset val="128"/>
    </font>
    <font>
      <sz val="6"/>
      <name val="ＭＳ ゴシック"/>
      <family val="2"/>
      <charset val="128"/>
    </font>
    <font>
      <sz val="12"/>
      <color theme="1"/>
      <name val="BIZ UDPゴシック"/>
      <family val="3"/>
      <charset val="128"/>
    </font>
    <font>
      <sz val="6"/>
      <color theme="1"/>
      <name val="BIZ UDPゴシック"/>
      <family val="3"/>
      <charset val="128"/>
    </font>
    <font>
      <sz val="9"/>
      <name val="ＭＳ Ｐゴシック"/>
      <family val="3"/>
      <charset val="128"/>
    </font>
    <font>
      <sz val="12"/>
      <name val="BIZ UDPゴシック"/>
      <family val="3"/>
      <charset val="128"/>
    </font>
    <font>
      <sz val="12"/>
      <color rgb="FFFF0000"/>
      <name val="BIZ UDPゴシック"/>
      <family val="3"/>
      <charset val="128"/>
    </font>
    <font>
      <b/>
      <sz val="12"/>
      <color rgb="FFFF0000"/>
      <name val="BIZ UDPゴシック"/>
      <family val="3"/>
      <charset val="128"/>
    </font>
    <font>
      <sz val="6"/>
      <name val="ＭＳ Ｐゴシック"/>
      <family val="2"/>
      <charset val="128"/>
    </font>
    <font>
      <sz val="9"/>
      <color theme="1"/>
      <name val="ＭＳ Ｐゴシック"/>
      <family val="2"/>
      <charset val="128"/>
    </font>
    <font>
      <sz val="6"/>
      <name val="游ゴシック"/>
      <family val="2"/>
      <charset val="128"/>
      <scheme val="minor"/>
    </font>
    <font>
      <sz val="12"/>
      <color theme="4"/>
      <name val="BIZ UDPゴシック"/>
      <family val="3"/>
      <charset val="128"/>
    </font>
    <font>
      <sz val="11"/>
      <color theme="4"/>
      <name val="BIZ UDPゴシック"/>
      <family val="3"/>
      <charset val="128"/>
    </font>
    <font>
      <b/>
      <sz val="11"/>
      <color theme="4"/>
      <name val="BIZ UDPゴシック"/>
      <family val="3"/>
      <charset val="128"/>
    </font>
    <font>
      <sz val="12"/>
      <color theme="0" tint="-0.499984740745262"/>
      <name val="BIZ UDPゴシック"/>
      <family val="3"/>
      <charset val="128"/>
    </font>
    <font>
      <b/>
      <sz val="12"/>
      <color rgb="FFC00000"/>
      <name val="BIZ UDPゴシック"/>
      <family val="3"/>
      <charset val="128"/>
    </font>
    <font>
      <sz val="12"/>
      <color theme="0"/>
      <name val="BIZ UDPゴシック"/>
      <family val="3"/>
      <charset val="128"/>
    </font>
    <font>
      <b/>
      <sz val="12"/>
      <color rgb="FF3333FF"/>
      <name val="BIZ UDPゴシック"/>
      <family val="3"/>
      <charset val="128"/>
    </font>
  </fonts>
  <fills count="10">
    <fill>
      <patternFill patternType="none"/>
    </fill>
    <fill>
      <patternFill patternType="gray125"/>
    </fill>
    <fill>
      <patternFill patternType="solid">
        <fgColor theme="4" tint="0.3999450666829432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FF00"/>
        <bgColor indexed="64"/>
      </patternFill>
    </fill>
  </fills>
  <borders count="26">
    <border>
      <left/>
      <right/>
      <top/>
      <bottom/>
      <diagonal/>
    </border>
    <border>
      <left style="thin">
        <color theme="4"/>
      </left>
      <right style="thin">
        <color theme="4"/>
      </right>
      <top style="thin">
        <color theme="4"/>
      </top>
      <bottom style="thin">
        <color theme="4"/>
      </bottom>
      <diagonal/>
    </border>
    <border>
      <left style="thin">
        <color auto="1"/>
      </left>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diagonalUp="1" diagonalDown="1">
      <left style="thin">
        <color theme="4"/>
      </left>
      <right style="thin">
        <color theme="4"/>
      </right>
      <top style="thin">
        <color theme="4"/>
      </top>
      <bottom style="thin">
        <color theme="4"/>
      </bottom>
      <diagonal style="thin">
        <color theme="4"/>
      </diagonal>
    </border>
    <border>
      <left style="thin">
        <color theme="4"/>
      </left>
      <right/>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s>
  <cellStyleXfs count="11">
    <xf numFmtId="0" fontId="0" fillId="0" borderId="0">
      <alignment vertical="center"/>
    </xf>
    <xf numFmtId="0" fontId="12" fillId="0" borderId="0"/>
    <xf numFmtId="0" fontId="1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174">
    <xf numFmtId="0" fontId="0" fillId="0" borderId="0" xfId="0">
      <alignment vertical="center"/>
    </xf>
    <xf numFmtId="0" fontId="8" fillId="0" borderId="0" xfId="0" applyFont="1">
      <alignment vertical="center"/>
    </xf>
    <xf numFmtId="0" fontId="10" fillId="0" borderId="0" xfId="0" applyFont="1">
      <alignment vertical="center"/>
    </xf>
    <xf numFmtId="0" fontId="10" fillId="2" borderId="1" xfId="0" applyFont="1" applyFill="1" applyBorder="1" applyAlignment="1">
      <alignment horizontal="center" vertical="center" shrinkToFi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lignment vertical="center"/>
    </xf>
    <xf numFmtId="0" fontId="11" fillId="3" borderId="1" xfId="0" applyFont="1" applyFill="1" applyBorder="1" applyAlignment="1">
      <alignment vertical="center" wrapText="1"/>
    </xf>
    <xf numFmtId="0" fontId="10" fillId="3" borderId="1" xfId="0" applyFont="1" applyFill="1" applyBorder="1">
      <alignment vertical="center"/>
    </xf>
    <xf numFmtId="0" fontId="10" fillId="2" borderId="1" xfId="0" applyFont="1" applyFill="1" applyBorder="1" applyAlignment="1">
      <alignment vertical="center" shrinkToFit="1"/>
    </xf>
    <xf numFmtId="176" fontId="13" fillId="3" borderId="1" xfId="1" applyNumberFormat="1" applyFont="1" applyFill="1" applyBorder="1" applyAlignment="1">
      <alignment vertical="center"/>
    </xf>
    <xf numFmtId="0" fontId="14" fillId="0" borderId="0" xfId="0" applyFont="1">
      <alignment vertical="center"/>
    </xf>
    <xf numFmtId="0" fontId="15" fillId="0" borderId="0" xfId="0" applyFont="1">
      <alignment vertical="center"/>
    </xf>
    <xf numFmtId="177" fontId="10" fillId="0" borderId="0" xfId="0" applyNumberFormat="1" applyFont="1">
      <alignment vertical="center"/>
    </xf>
    <xf numFmtId="0" fontId="13" fillId="4" borderId="1" xfId="2" quotePrefix="1" applyFont="1" applyFill="1" applyBorder="1" applyAlignment="1">
      <alignment horizontal="right" vertical="center"/>
    </xf>
    <xf numFmtId="0" fontId="13" fillId="3" borderId="1" xfId="0" quotePrefix="1" applyFont="1" applyFill="1" applyBorder="1" applyAlignment="1">
      <alignment vertical="center" shrinkToFit="1"/>
    </xf>
    <xf numFmtId="178" fontId="13" fillId="3" borderId="1" xfId="2" applyNumberFormat="1" applyFont="1" applyFill="1" applyBorder="1" applyAlignment="1">
      <alignment horizontal="right" vertical="center" shrinkToFit="1"/>
    </xf>
    <xf numFmtId="177" fontId="13" fillId="3" borderId="1" xfId="2" applyNumberFormat="1" applyFont="1" applyFill="1" applyBorder="1" applyAlignment="1">
      <alignment vertical="center" shrinkToFit="1"/>
    </xf>
    <xf numFmtId="0" fontId="13" fillId="4" borderId="1" xfId="2" applyFont="1" applyFill="1" applyBorder="1">
      <alignment vertical="center"/>
    </xf>
    <xf numFmtId="0" fontId="13" fillId="3" borderId="1" xfId="2" applyFont="1" applyFill="1" applyBorder="1" applyAlignment="1">
      <alignment vertical="center" shrinkToFit="1"/>
    </xf>
    <xf numFmtId="177" fontId="13" fillId="3" borderId="1" xfId="0" applyNumberFormat="1" applyFont="1" applyFill="1" applyBorder="1" applyAlignment="1">
      <alignment vertical="center" shrinkToFit="1"/>
    </xf>
    <xf numFmtId="0" fontId="13" fillId="3" borderId="1" xfId="0" quotePrefix="1" applyFont="1" applyFill="1" applyBorder="1" applyAlignment="1">
      <alignment vertical="center" wrapText="1" shrinkToFit="1"/>
    </xf>
    <xf numFmtId="0" fontId="19" fillId="2" borderId="1" xfId="0" applyFont="1" applyFill="1" applyBorder="1">
      <alignment vertical="center"/>
    </xf>
    <xf numFmtId="0" fontId="10" fillId="2" borderId="1" xfId="0" applyFont="1" applyFill="1" applyBorder="1">
      <alignment vertical="center"/>
    </xf>
    <xf numFmtId="0" fontId="20" fillId="4" borderId="1" xfId="0" applyFont="1" applyFill="1" applyBorder="1">
      <alignment vertical="center"/>
    </xf>
    <xf numFmtId="0" fontId="10" fillId="0" borderId="1" xfId="0" applyFont="1" applyBorder="1">
      <alignment vertical="center"/>
    </xf>
    <xf numFmtId="0" fontId="21" fillId="0" borderId="0" xfId="0" applyFont="1">
      <alignment vertical="center"/>
    </xf>
    <xf numFmtId="177" fontId="10" fillId="3" borderId="1" xfId="0" applyNumberFormat="1" applyFont="1" applyFill="1" applyBorder="1">
      <alignment vertical="center"/>
    </xf>
    <xf numFmtId="176" fontId="13" fillId="3" borderId="20" xfId="1" applyNumberFormat="1" applyFont="1" applyFill="1" applyBorder="1" applyAlignment="1">
      <alignment vertical="center"/>
    </xf>
    <xf numFmtId="0" fontId="10" fillId="3" borderId="1" xfId="0" applyFont="1" applyFill="1" applyBorder="1" applyAlignment="1">
      <alignment vertical="center" wrapText="1"/>
    </xf>
    <xf numFmtId="176" fontId="19" fillId="0" borderId="0" xfId="0" applyNumberFormat="1" applyFont="1">
      <alignment vertical="center"/>
    </xf>
    <xf numFmtId="0" fontId="10" fillId="0" borderId="0" xfId="0" applyFont="1" applyAlignment="1">
      <alignment horizontal="right" vertical="center"/>
    </xf>
    <xf numFmtId="178" fontId="13" fillId="0" borderId="1" xfId="2" applyNumberFormat="1" applyFont="1" applyBorder="1" applyAlignment="1">
      <alignment horizontal="right" vertical="center" shrinkToFit="1"/>
    </xf>
    <xf numFmtId="177" fontId="13" fillId="0" borderId="1" xfId="2" applyNumberFormat="1" applyFont="1" applyBorder="1" applyAlignment="1">
      <alignment vertical="center" shrinkToFit="1"/>
    </xf>
    <xf numFmtId="0" fontId="13" fillId="0" borderId="1" xfId="0" quotePrefix="1" applyFont="1" applyBorder="1" applyAlignment="1">
      <alignment vertical="center" shrinkToFit="1"/>
    </xf>
    <xf numFmtId="0" fontId="13" fillId="0" borderId="1" xfId="2" quotePrefix="1" applyFont="1" applyBorder="1" applyAlignment="1">
      <alignment horizontal="right" vertical="center"/>
    </xf>
    <xf numFmtId="0" fontId="13" fillId="0" borderId="1" xfId="0" quotePrefix="1" applyFont="1" applyBorder="1" applyAlignment="1">
      <alignment vertical="center" wrapText="1" shrinkToFit="1"/>
    </xf>
    <xf numFmtId="0" fontId="13" fillId="0" borderId="1" xfId="2" applyFont="1" applyBorder="1" applyAlignment="1">
      <alignment vertical="center" shrinkToFit="1"/>
    </xf>
    <xf numFmtId="0" fontId="13" fillId="0" borderId="1" xfId="2" applyFont="1" applyBorder="1">
      <alignment vertical="center"/>
    </xf>
    <xf numFmtId="0" fontId="10" fillId="0" borderId="0" xfId="0" applyFont="1" applyAlignment="1">
      <alignment vertical="center" shrinkToFit="1"/>
    </xf>
    <xf numFmtId="0" fontId="11" fillId="0" borderId="0" xfId="0" applyFont="1" applyAlignment="1">
      <alignment vertical="center" wrapText="1" shrinkToFit="1"/>
    </xf>
    <xf numFmtId="0" fontId="15" fillId="0" borderId="0" xfId="0" applyFont="1" applyAlignment="1">
      <alignment horizontal="right" vertical="center"/>
    </xf>
    <xf numFmtId="176" fontId="14" fillId="0" borderId="0" xfId="0" applyNumberFormat="1" applyFont="1">
      <alignment vertical="center"/>
    </xf>
    <xf numFmtId="176" fontId="14" fillId="3" borderId="1" xfId="1" applyNumberFormat="1" applyFont="1" applyFill="1" applyBorder="1" applyAlignment="1">
      <alignment vertical="center"/>
    </xf>
    <xf numFmtId="181" fontId="14" fillId="0" borderId="0" xfId="0" applyNumberFormat="1" applyFont="1">
      <alignment vertical="center"/>
    </xf>
    <xf numFmtId="0" fontId="15" fillId="3" borderId="21" xfId="0" applyFont="1" applyFill="1" applyBorder="1">
      <alignment vertical="center"/>
    </xf>
    <xf numFmtId="0" fontId="22" fillId="3" borderId="1" xfId="0" applyFont="1" applyFill="1" applyBorder="1">
      <alignment vertical="center"/>
    </xf>
    <xf numFmtId="0" fontId="22" fillId="2" borderId="1" xfId="0" applyFont="1" applyFill="1" applyBorder="1" applyAlignment="1">
      <alignment vertical="center" shrinkToFit="1"/>
    </xf>
    <xf numFmtId="176" fontId="22" fillId="3" borderId="1" xfId="1" applyNumberFormat="1" applyFont="1" applyFill="1" applyBorder="1" applyAlignment="1">
      <alignment vertical="center"/>
    </xf>
    <xf numFmtId="0" fontId="22" fillId="3" borderId="1" xfId="0" applyFont="1" applyFill="1" applyBorder="1" applyAlignment="1">
      <alignment vertical="center" wrapText="1"/>
    </xf>
    <xf numFmtId="0" fontId="23" fillId="0" borderId="0" xfId="7" applyFont="1">
      <alignment vertical="center"/>
    </xf>
    <xf numFmtId="0" fontId="23" fillId="0" borderId="0" xfId="0" applyFont="1">
      <alignment vertical="center"/>
    </xf>
    <xf numFmtId="0" fontId="23" fillId="0" borderId="0" xfId="8" applyFont="1">
      <alignment vertical="center"/>
    </xf>
    <xf numFmtId="0" fontId="10" fillId="0" borderId="0" xfId="2" applyFont="1">
      <alignment vertical="center"/>
    </xf>
    <xf numFmtId="0" fontId="13" fillId="0" borderId="0" xfId="4" applyFont="1">
      <alignment vertical="center"/>
    </xf>
    <xf numFmtId="0" fontId="10" fillId="0" borderId="0" xfId="4" applyFont="1">
      <alignment vertical="center"/>
    </xf>
    <xf numFmtId="0" fontId="13" fillId="5" borderId="2" xfId="4" applyFont="1" applyFill="1" applyBorder="1" applyAlignment="1">
      <alignment horizontal="center" vertical="center"/>
    </xf>
    <xf numFmtId="0" fontId="13" fillId="5" borderId="3" xfId="4" applyFont="1" applyFill="1" applyBorder="1" applyAlignment="1">
      <alignment horizontal="center" vertical="center"/>
    </xf>
    <xf numFmtId="0" fontId="13" fillId="5" borderId="5" xfId="4" quotePrefix="1" applyFont="1" applyFill="1" applyBorder="1" applyAlignment="1">
      <alignment horizontal="center" vertical="center"/>
    </xf>
    <xf numFmtId="179" fontId="13" fillId="0" borderId="6" xfId="4" applyNumberFormat="1" applyFont="1" applyBorder="1">
      <alignment vertical="center"/>
    </xf>
    <xf numFmtId="179" fontId="13" fillId="0" borderId="7" xfId="4" applyNumberFormat="1" applyFont="1" applyBorder="1">
      <alignment vertical="center"/>
    </xf>
    <xf numFmtId="179" fontId="13" fillId="0" borderId="8" xfId="4" applyNumberFormat="1" applyFont="1" applyBorder="1">
      <alignment vertical="center"/>
    </xf>
    <xf numFmtId="179" fontId="13" fillId="0" borderId="12" xfId="4" applyNumberFormat="1" applyFont="1" applyBorder="1">
      <alignment vertical="center"/>
    </xf>
    <xf numFmtId="179" fontId="13" fillId="0" borderId="13" xfId="4" applyNumberFormat="1" applyFont="1" applyBorder="1">
      <alignment vertical="center"/>
    </xf>
    <xf numFmtId="179" fontId="13" fillId="0" borderId="14" xfId="4" applyNumberFormat="1" applyFont="1" applyBorder="1">
      <alignment vertical="center"/>
    </xf>
    <xf numFmtId="177" fontId="13" fillId="0" borderId="15" xfId="4" applyNumberFormat="1" applyFont="1" applyBorder="1" applyAlignment="1">
      <alignment horizontal="right" vertical="center"/>
    </xf>
    <xf numFmtId="177" fontId="13" fillId="0" borderId="16" xfId="4" applyNumberFormat="1" applyFont="1" applyBorder="1" applyAlignment="1">
      <alignment horizontal="right" vertical="center"/>
    </xf>
    <xf numFmtId="177" fontId="13" fillId="0" borderId="17" xfId="4" applyNumberFormat="1" applyFont="1" applyBorder="1" applyAlignment="1">
      <alignment horizontal="right" vertical="center"/>
    </xf>
    <xf numFmtId="179" fontId="13" fillId="0" borderId="15" xfId="4" applyNumberFormat="1" applyFont="1" applyBorder="1">
      <alignment vertical="center"/>
    </xf>
    <xf numFmtId="179" fontId="13" fillId="0" borderId="16" xfId="4" applyNumberFormat="1" applyFont="1" applyBorder="1">
      <alignment vertical="center"/>
    </xf>
    <xf numFmtId="179" fontId="13" fillId="0" borderId="17" xfId="4" applyNumberFormat="1" applyFont="1" applyBorder="1">
      <alignment vertical="center"/>
    </xf>
    <xf numFmtId="177" fontId="13" fillId="0" borderId="9" xfId="4" applyNumberFormat="1" applyFont="1" applyBorder="1" applyAlignment="1">
      <alignment horizontal="right" vertical="center" shrinkToFit="1"/>
    </xf>
    <xf numFmtId="177" fontId="13" fillId="0" borderId="10" xfId="4" applyNumberFormat="1" applyFont="1" applyBorder="1" applyAlignment="1">
      <alignment horizontal="right" vertical="center" shrinkToFit="1"/>
    </xf>
    <xf numFmtId="177" fontId="13" fillId="0" borderId="11" xfId="4" applyNumberFormat="1" applyFont="1" applyBorder="1" applyAlignment="1">
      <alignment horizontal="right" vertical="center" shrinkToFit="1"/>
    </xf>
    <xf numFmtId="0" fontId="10" fillId="0" borderId="0" xfId="4" applyFont="1" applyAlignment="1">
      <alignment vertical="center" shrinkToFit="1"/>
    </xf>
    <xf numFmtId="0" fontId="13" fillId="5" borderId="4" xfId="4" quotePrefix="1" applyFont="1" applyFill="1" applyBorder="1" applyAlignment="1">
      <alignment horizontal="center" vertical="center" wrapText="1"/>
    </xf>
    <xf numFmtId="0" fontId="13" fillId="5" borderId="5" xfId="4" quotePrefix="1" applyFont="1" applyFill="1" applyBorder="1" applyAlignment="1">
      <alignment horizontal="center" vertical="center" wrapText="1"/>
    </xf>
    <xf numFmtId="176" fontId="10" fillId="0" borderId="0" xfId="0" applyNumberFormat="1" applyFont="1">
      <alignment vertical="center"/>
    </xf>
    <xf numFmtId="0" fontId="10" fillId="6" borderId="0" xfId="4" applyFont="1" applyFill="1">
      <alignment vertical="center"/>
    </xf>
    <xf numFmtId="0" fontId="13" fillId="6" borderId="0" xfId="4" applyFont="1" applyFill="1">
      <alignment vertical="center"/>
    </xf>
    <xf numFmtId="177" fontId="13" fillId="6" borderId="0" xfId="4" applyNumberFormat="1" applyFont="1" applyFill="1">
      <alignment vertical="center"/>
    </xf>
    <xf numFmtId="177" fontId="13" fillId="6" borderId="18" xfId="4" applyNumberFormat="1" applyFont="1" applyFill="1" applyBorder="1">
      <alignment vertical="center"/>
    </xf>
    <xf numFmtId="177" fontId="13" fillId="6" borderId="18" xfId="4" applyNumberFormat="1" applyFont="1" applyFill="1" applyBorder="1" applyAlignment="1">
      <alignment horizontal="right" vertical="center"/>
    </xf>
    <xf numFmtId="0" fontId="13" fillId="6" borderId="0" xfId="4" applyFont="1" applyFill="1" applyAlignment="1">
      <alignment horizontal="right" vertical="center"/>
    </xf>
    <xf numFmtId="180" fontId="24" fillId="7" borderId="19" xfId="4" applyNumberFormat="1" applyFont="1" applyFill="1" applyBorder="1" applyAlignment="1">
      <alignment horizontal="center" vertical="center"/>
    </xf>
    <xf numFmtId="180" fontId="13" fillId="8" borderId="19" xfId="4" applyNumberFormat="1" applyFont="1" applyFill="1" applyBorder="1" applyAlignment="1">
      <alignment horizontal="center" vertical="center"/>
    </xf>
    <xf numFmtId="181" fontId="10" fillId="0" borderId="0" xfId="0" applyNumberFormat="1" applyFont="1">
      <alignment vertical="center"/>
    </xf>
    <xf numFmtId="0" fontId="13" fillId="0" borderId="0" xfId="5" applyFont="1">
      <alignment vertical="center"/>
    </xf>
    <xf numFmtId="0" fontId="10" fillId="0" borderId="0" xfId="5" applyFont="1">
      <alignment vertical="center"/>
    </xf>
    <xf numFmtId="0" fontId="13" fillId="5" borderId="2" xfId="5" applyFont="1" applyFill="1" applyBorder="1" applyAlignment="1">
      <alignment horizontal="center" vertical="center"/>
    </xf>
    <xf numFmtId="0" fontId="13" fillId="5" borderId="3" xfId="5" applyFont="1" applyFill="1" applyBorder="1" applyAlignment="1">
      <alignment horizontal="center" vertical="center"/>
    </xf>
    <xf numFmtId="0" fontId="13" fillId="5" borderId="5" xfId="5" quotePrefix="1" applyFont="1" applyFill="1" applyBorder="1" applyAlignment="1">
      <alignment horizontal="center" vertical="center"/>
    </xf>
    <xf numFmtId="179" fontId="13" fillId="0" borderId="6" xfId="5" applyNumberFormat="1" applyFont="1" applyBorder="1">
      <alignment vertical="center"/>
    </xf>
    <xf numFmtId="179" fontId="13" fillId="0" borderId="7" xfId="5" applyNumberFormat="1" applyFont="1" applyBorder="1">
      <alignment vertical="center"/>
    </xf>
    <xf numFmtId="179" fontId="13" fillId="0" borderId="8" xfId="5" applyNumberFormat="1" applyFont="1" applyBorder="1">
      <alignment vertical="center"/>
    </xf>
    <xf numFmtId="179" fontId="13" fillId="0" borderId="12" xfId="5" applyNumberFormat="1" applyFont="1" applyBorder="1">
      <alignment vertical="center"/>
    </xf>
    <xf numFmtId="179" fontId="13" fillId="0" borderId="13" xfId="5" applyNumberFormat="1" applyFont="1" applyBorder="1">
      <alignment vertical="center"/>
    </xf>
    <xf numFmtId="179" fontId="13" fillId="0" borderId="14" xfId="5" applyNumberFormat="1" applyFont="1" applyBorder="1">
      <alignment vertical="center"/>
    </xf>
    <xf numFmtId="177" fontId="13" fillId="0" borderId="15" xfId="5" applyNumberFormat="1" applyFont="1" applyBorder="1" applyAlignment="1">
      <alignment horizontal="right" vertical="center"/>
    </xf>
    <xf numFmtId="177" fontId="13" fillId="0" borderId="16" xfId="5" applyNumberFormat="1" applyFont="1" applyBorder="1" applyAlignment="1">
      <alignment horizontal="right" vertical="center"/>
    </xf>
    <xf numFmtId="177" fontId="13" fillId="0" borderId="17" xfId="5" applyNumberFormat="1" applyFont="1" applyBorder="1" applyAlignment="1">
      <alignment horizontal="right" vertical="center"/>
    </xf>
    <xf numFmtId="179" fontId="13" fillId="0" borderId="15" xfId="5" applyNumberFormat="1" applyFont="1" applyBorder="1">
      <alignment vertical="center"/>
    </xf>
    <xf numFmtId="179" fontId="13" fillId="0" borderId="16" xfId="5" applyNumberFormat="1" applyFont="1" applyBorder="1">
      <alignment vertical="center"/>
    </xf>
    <xf numFmtId="179" fontId="13" fillId="0" borderId="17" xfId="5" applyNumberFormat="1" applyFont="1" applyBorder="1">
      <alignment vertical="center"/>
    </xf>
    <xf numFmtId="0" fontId="13" fillId="5" borderId="4" xfId="5" quotePrefix="1" applyFont="1" applyFill="1" applyBorder="1" applyAlignment="1">
      <alignment horizontal="center" vertical="center" wrapText="1"/>
    </xf>
    <xf numFmtId="0" fontId="13" fillId="5" borderId="5" xfId="5" quotePrefix="1" applyFont="1" applyFill="1" applyBorder="1" applyAlignment="1">
      <alignment horizontal="center" vertical="center" wrapText="1"/>
    </xf>
    <xf numFmtId="177" fontId="13" fillId="0" borderId="9"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1" xfId="5" applyNumberFormat="1" applyFont="1" applyBorder="1" applyAlignment="1">
      <alignment horizontal="right" vertical="center" shrinkToFit="1"/>
    </xf>
    <xf numFmtId="0" fontId="10" fillId="6" borderId="0" xfId="5" applyFont="1" applyFill="1">
      <alignment vertical="center"/>
    </xf>
    <xf numFmtId="0" fontId="13" fillId="6" borderId="0" xfId="5" applyFont="1" applyFill="1">
      <alignment vertical="center"/>
    </xf>
    <xf numFmtId="177" fontId="13" fillId="6" borderId="0" xfId="5" applyNumberFormat="1" applyFont="1" applyFill="1">
      <alignment vertical="center"/>
    </xf>
    <xf numFmtId="177" fontId="13" fillId="6" borderId="18" xfId="5" applyNumberFormat="1" applyFont="1" applyFill="1" applyBorder="1">
      <alignment vertical="center"/>
    </xf>
    <xf numFmtId="177" fontId="13" fillId="6" borderId="18" xfId="5" applyNumberFormat="1" applyFont="1" applyFill="1" applyBorder="1" applyAlignment="1">
      <alignment horizontal="right" vertical="center"/>
    </xf>
    <xf numFmtId="0" fontId="13" fillId="6" borderId="0" xfId="5" applyFont="1" applyFill="1" applyAlignment="1">
      <alignment horizontal="right" vertical="center"/>
    </xf>
    <xf numFmtId="180" fontId="24" fillId="7" borderId="19" xfId="5" applyNumberFormat="1" applyFont="1" applyFill="1" applyBorder="1" applyAlignment="1">
      <alignment horizontal="center" vertical="center"/>
    </xf>
    <xf numFmtId="180" fontId="13" fillId="8" borderId="19" xfId="5" applyNumberFormat="1" applyFont="1" applyFill="1" applyBorder="1" applyAlignment="1">
      <alignment horizontal="center" vertical="center"/>
    </xf>
    <xf numFmtId="0" fontId="10" fillId="0" borderId="0" xfId="5" applyFont="1" applyAlignment="1">
      <alignment vertical="center" shrinkToFit="1"/>
    </xf>
    <xf numFmtId="0" fontId="13" fillId="0" borderId="0" xfId="8" applyFont="1">
      <alignment vertical="center"/>
    </xf>
    <xf numFmtId="0" fontId="10" fillId="0" borderId="0" xfId="8" applyFont="1">
      <alignment vertical="center"/>
    </xf>
    <xf numFmtId="0" fontId="13" fillId="5" borderId="2" xfId="8" applyFont="1" applyFill="1" applyBorder="1" applyAlignment="1">
      <alignment horizontal="center" vertical="center"/>
    </xf>
    <xf numFmtId="0" fontId="13" fillId="5" borderId="3" xfId="8" applyFont="1" applyFill="1" applyBorder="1" applyAlignment="1">
      <alignment horizontal="center" vertical="center"/>
    </xf>
    <xf numFmtId="0" fontId="13" fillId="5" borderId="5" xfId="8" quotePrefix="1" applyFont="1" applyFill="1" applyBorder="1" applyAlignment="1">
      <alignment horizontal="center" vertical="center"/>
    </xf>
    <xf numFmtId="179" fontId="13" fillId="0" borderId="6" xfId="8" applyNumberFormat="1" applyFont="1" applyBorder="1">
      <alignment vertical="center"/>
    </xf>
    <xf numFmtId="179" fontId="13" fillId="0" borderId="8" xfId="8" applyNumberFormat="1" applyFont="1" applyBorder="1">
      <alignment vertical="center"/>
    </xf>
    <xf numFmtId="179" fontId="13" fillId="0" borderId="12" xfId="8" applyNumberFormat="1" applyFont="1" applyBorder="1">
      <alignment vertical="center"/>
    </xf>
    <xf numFmtId="179" fontId="13" fillId="0" borderId="14" xfId="8" applyNumberFormat="1" applyFont="1" applyBorder="1">
      <alignment vertical="center"/>
    </xf>
    <xf numFmtId="177" fontId="13" fillId="0" borderId="15" xfId="8" applyNumberFormat="1" applyFont="1" applyBorder="1" applyAlignment="1">
      <alignment horizontal="right" vertical="center"/>
    </xf>
    <xf numFmtId="177" fontId="13" fillId="0" borderId="17" xfId="8" applyNumberFormat="1" applyFont="1" applyBorder="1" applyAlignment="1">
      <alignment horizontal="right" vertical="center"/>
    </xf>
    <xf numFmtId="179" fontId="13" fillId="0" borderId="15" xfId="8" applyNumberFormat="1" applyFont="1" applyBorder="1">
      <alignment vertical="center"/>
    </xf>
    <xf numFmtId="179" fontId="13" fillId="0" borderId="17" xfId="8" applyNumberFormat="1" applyFont="1" applyBorder="1">
      <alignment vertical="center"/>
    </xf>
    <xf numFmtId="177" fontId="13" fillId="0" borderId="9" xfId="8" applyNumberFormat="1" applyFont="1" applyBorder="1" applyAlignment="1">
      <alignment horizontal="right" vertical="center" shrinkToFit="1"/>
    </xf>
    <xf numFmtId="177" fontId="13" fillId="0" borderId="11" xfId="8" applyNumberFormat="1" applyFont="1" applyBorder="1" applyAlignment="1">
      <alignment horizontal="right" vertical="center" shrinkToFit="1"/>
    </xf>
    <xf numFmtId="0" fontId="10" fillId="0" borderId="0" xfId="8" applyFont="1" applyAlignment="1">
      <alignment vertical="center" shrinkToFit="1"/>
    </xf>
    <xf numFmtId="0" fontId="13" fillId="5" borderId="4" xfId="8" quotePrefix="1" applyFont="1" applyFill="1" applyBorder="1" applyAlignment="1">
      <alignment horizontal="center" vertical="center" wrapText="1"/>
    </xf>
    <xf numFmtId="0" fontId="13" fillId="5" borderId="5" xfId="8" quotePrefix="1" applyFont="1" applyFill="1" applyBorder="1" applyAlignment="1">
      <alignment horizontal="center" vertical="center" wrapText="1"/>
    </xf>
    <xf numFmtId="0" fontId="10" fillId="6" borderId="0" xfId="8" applyFont="1" applyFill="1">
      <alignment vertical="center"/>
    </xf>
    <xf numFmtId="0" fontId="13" fillId="6" borderId="0" xfId="8" applyFont="1" applyFill="1">
      <alignment vertical="center"/>
    </xf>
    <xf numFmtId="177" fontId="13" fillId="6" borderId="0" xfId="8" applyNumberFormat="1" applyFont="1" applyFill="1">
      <alignment vertical="center"/>
    </xf>
    <xf numFmtId="177" fontId="13" fillId="6" borderId="18" xfId="8" applyNumberFormat="1" applyFont="1" applyFill="1" applyBorder="1">
      <alignment vertical="center"/>
    </xf>
    <xf numFmtId="177" fontId="13" fillId="6" borderId="18" xfId="8" applyNumberFormat="1" applyFont="1" applyFill="1" applyBorder="1" applyAlignment="1">
      <alignment horizontal="right" vertical="center"/>
    </xf>
    <xf numFmtId="0" fontId="13" fillId="6" borderId="0" xfId="8" applyFont="1" applyFill="1" applyAlignment="1">
      <alignment horizontal="right" vertical="center"/>
    </xf>
    <xf numFmtId="180" fontId="24" fillId="7" borderId="19" xfId="8" applyNumberFormat="1" applyFont="1" applyFill="1" applyBorder="1" applyAlignment="1">
      <alignment horizontal="center" vertical="center"/>
    </xf>
    <xf numFmtId="180" fontId="13" fillId="8" borderId="19" xfId="8" applyNumberFormat="1" applyFont="1" applyFill="1" applyBorder="1" applyAlignment="1">
      <alignment horizontal="center" vertical="center"/>
    </xf>
    <xf numFmtId="179" fontId="13" fillId="0" borderId="7" xfId="8" applyNumberFormat="1" applyFont="1" applyBorder="1">
      <alignment vertical="center"/>
    </xf>
    <xf numFmtId="179" fontId="13" fillId="0" borderId="12" xfId="0" applyNumberFormat="1" applyFont="1" applyBorder="1">
      <alignment vertical="center"/>
    </xf>
    <xf numFmtId="179" fontId="13" fillId="0" borderId="13" xfId="0" applyNumberFormat="1" applyFont="1" applyBorder="1">
      <alignment vertical="center"/>
    </xf>
    <xf numFmtId="179" fontId="13" fillId="0" borderId="14" xfId="0" applyNumberFormat="1" applyFont="1" applyBorder="1">
      <alignment vertical="center"/>
    </xf>
    <xf numFmtId="0" fontId="25" fillId="0" borderId="0" xfId="8" applyFont="1">
      <alignment vertical="center"/>
    </xf>
    <xf numFmtId="177" fontId="13" fillId="0" borderId="15" xfId="0" applyNumberFormat="1" applyFont="1" applyBorder="1" applyAlignment="1">
      <alignment horizontal="right" vertical="center"/>
    </xf>
    <xf numFmtId="177" fontId="13" fillId="0" borderId="16" xfId="0" applyNumberFormat="1" applyFont="1" applyBorder="1" applyAlignment="1">
      <alignment horizontal="right" vertical="center"/>
    </xf>
    <xf numFmtId="177" fontId="13" fillId="0" borderId="17" xfId="0" applyNumberFormat="1" applyFont="1" applyBorder="1" applyAlignment="1">
      <alignment horizontal="right" vertical="center"/>
    </xf>
    <xf numFmtId="179" fontId="13" fillId="0" borderId="15" xfId="0" applyNumberFormat="1" applyFont="1" applyBorder="1">
      <alignment vertical="center"/>
    </xf>
    <xf numFmtId="179" fontId="13" fillId="0" borderId="16" xfId="0" applyNumberFormat="1" applyFont="1" applyBorder="1">
      <alignment vertical="center"/>
    </xf>
    <xf numFmtId="179" fontId="13" fillId="0" borderId="17" xfId="0" applyNumberFormat="1" applyFont="1" applyBorder="1">
      <alignment vertical="center"/>
    </xf>
    <xf numFmtId="179" fontId="13" fillId="0" borderId="16" xfId="8" applyNumberFormat="1" applyFont="1" applyBorder="1">
      <alignment vertical="center"/>
    </xf>
    <xf numFmtId="177" fontId="13" fillId="0" borderId="16" xfId="8" applyNumberFormat="1" applyFont="1" applyBorder="1" applyAlignment="1">
      <alignment horizontal="right" vertical="center"/>
    </xf>
    <xf numFmtId="177" fontId="13" fillId="0" borderId="10" xfId="8" applyNumberFormat="1" applyFont="1" applyBorder="1" applyAlignment="1">
      <alignment horizontal="right" vertical="center" shrinkToFit="1"/>
    </xf>
    <xf numFmtId="0" fontId="13" fillId="5" borderId="3" xfId="8" applyFont="1" applyFill="1" applyBorder="1" applyAlignment="1">
      <alignment horizontal="center" vertical="center" wrapText="1"/>
    </xf>
    <xf numFmtId="0" fontId="10" fillId="0" borderId="0" xfId="0" applyFont="1" applyAlignment="1">
      <alignment vertical="center" wrapText="1"/>
    </xf>
    <xf numFmtId="0" fontId="10" fillId="0" borderId="1" xfId="0" applyFont="1" applyBorder="1" applyAlignment="1">
      <alignment vertical="center" shrinkToFit="1"/>
    </xf>
    <xf numFmtId="176" fontId="13" fillId="0" borderId="1" xfId="1" applyNumberFormat="1" applyFont="1" applyBorder="1" applyAlignment="1">
      <alignment vertical="center"/>
    </xf>
    <xf numFmtId="179" fontId="10" fillId="0" borderId="0" xfId="8" applyNumberFormat="1" applyFont="1">
      <alignment vertical="center"/>
    </xf>
    <xf numFmtId="0" fontId="10" fillId="9" borderId="0" xfId="8" applyFont="1" applyFill="1">
      <alignment vertical="center"/>
    </xf>
    <xf numFmtId="177" fontId="13" fillId="0" borderId="17" xfId="0" applyNumberFormat="1" applyFont="1" applyBorder="1" applyAlignment="1">
      <alignment horizontal="right" vertical="center" shrinkToFit="1"/>
    </xf>
    <xf numFmtId="0" fontId="10" fillId="0" borderId="24" xfId="0" applyFont="1" applyBorder="1" applyAlignment="1">
      <alignment horizontal="left" vertical="center" wrapText="1"/>
    </xf>
    <xf numFmtId="0" fontId="10" fillId="0" borderId="23" xfId="0" applyFont="1" applyBorder="1" applyAlignment="1">
      <alignment horizontal="left" vertical="center" wrapText="1"/>
    </xf>
    <xf numFmtId="0" fontId="10" fillId="0" borderId="17" xfId="0" applyFont="1" applyBorder="1" applyAlignment="1">
      <alignment vertical="center" wrapText="1"/>
    </xf>
    <xf numFmtId="0" fontId="10" fillId="0" borderId="8" xfId="0" applyFont="1" applyBorder="1" applyAlignment="1">
      <alignment vertical="center" wrapText="1"/>
    </xf>
    <xf numFmtId="0" fontId="10" fillId="0" borderId="11" xfId="0" applyFont="1" applyBorder="1" applyAlignment="1">
      <alignment vertical="center" wrapText="1"/>
    </xf>
    <xf numFmtId="0" fontId="10" fillId="0" borderId="22" xfId="0" applyFont="1" applyBorder="1" applyAlignment="1">
      <alignment horizontal="left" vertical="center" wrapText="1"/>
    </xf>
    <xf numFmtId="0" fontId="10" fillId="0" borderId="14" xfId="0" applyFont="1" applyBorder="1" applyAlignment="1">
      <alignment vertical="center" wrapText="1"/>
    </xf>
    <xf numFmtId="0" fontId="10" fillId="0" borderId="25" xfId="0" applyFont="1" applyBorder="1" applyAlignment="1">
      <alignment horizontal="left" vertical="center" wrapText="1"/>
    </xf>
    <xf numFmtId="0" fontId="10" fillId="4" borderId="1" xfId="0" applyFont="1" applyFill="1" applyBorder="1" applyAlignment="1">
      <alignment horizontal="right" vertical="center"/>
    </xf>
  </cellXfs>
  <cellStyles count="11">
    <cellStyle name="標準" xfId="0" builtinId="0"/>
    <cellStyle name="標準 2" xfId="2" xr:uid="{00000000-0005-0000-0000-000001000000}"/>
    <cellStyle name="標準 3" xfId="3" xr:uid="{00000000-0005-0000-0000-000002000000}"/>
    <cellStyle name="標準 3 2" xfId="5" xr:uid="{00000000-0005-0000-0000-000003000000}"/>
    <cellStyle name="標準 3 2 2" xfId="8" xr:uid="{00000000-0005-0000-0000-000004000000}"/>
    <cellStyle name="標準 3 3" xfId="7" xr:uid="{00000000-0005-0000-0000-000005000000}"/>
    <cellStyle name="標準 4" xfId="4" xr:uid="{00000000-0005-0000-0000-000006000000}"/>
    <cellStyle name="標準 5" xfId="6" xr:uid="{00000000-0005-0000-0000-000007000000}"/>
    <cellStyle name="標準 6" xfId="9" xr:uid="{5963155E-FC8A-468F-A354-61356CC260AB}"/>
    <cellStyle name="標準 7" xfId="10" xr:uid="{06ED5CA1-7126-4210-87C4-7208F6109292}"/>
    <cellStyle name="標準_Ｑ１_大和図表(ﾘﾃｰﾙ)" xfId="1" xr:uid="{00000000-0005-0000-0000-000008000000}"/>
  </cellStyles>
  <dxfs count="24">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s>
  <tableStyles count="0" defaultTableStyle="TableStyleMedium2" defaultPivotStyle="PivotStyleLight16"/>
  <colors>
    <mruColors>
      <color rgb="FF2F5597"/>
      <color rgb="FFFF5050"/>
      <color rgb="FFB4C7E7"/>
      <color rgb="FF92D05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charts/_rels/chart10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0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1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1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5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6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17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17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4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6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6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7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7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8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8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9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9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54987822711655"/>
          <c:y val="0.19364175432760758"/>
          <c:w val="0.70145365197012588"/>
          <c:h val="0.77525082878525164"/>
        </c:manualLayout>
      </c:layout>
      <c:barChart>
        <c:barDir val="bar"/>
        <c:grouping val="percentStacked"/>
        <c:varyColors val="0"/>
        <c:ser>
          <c:idx val="1"/>
          <c:order val="0"/>
          <c:tx>
            <c:strRef>
              <c:f>問35!$T$5</c:f>
              <c:strCache>
                <c:ptCount val="1"/>
                <c:pt idx="0">
                  <c:v>何度か行った</c:v>
                </c:pt>
              </c:strCache>
            </c:strRef>
          </c:tx>
          <c:spPr>
            <a:solidFill>
              <a:schemeClr val="accent5">
                <a:lumMod val="75000"/>
              </a:schemeClr>
            </a:solidFill>
            <a:ln>
              <a:solidFill>
                <a:schemeClr val="tx1"/>
              </a:solidFill>
            </a:ln>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問35!$S$6:$S$26</c:f>
              <c:strCache>
                <c:ptCount val="21"/>
                <c:pt idx="0">
                  <c:v>トリエ京王調布</c:v>
                </c:pt>
                <c:pt idx="1">
                  <c:v>都立神代植物公園</c:v>
                </c:pt>
                <c:pt idx="2">
                  <c:v>イオンシネマ シアタス調布
（映画館）</c:v>
                </c:pt>
                <c:pt idx="3">
                  <c:v>布多天神社</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鬼太郎ひろば</c:v>
                </c:pt>
                <c:pt idx="9">
                  <c:v>深大寺城跡（国指定史跡）</c:v>
                </c:pt>
                <c:pt idx="10">
                  <c:v>深大寺周辺で開催された
イベント・行事</c:v>
                </c:pt>
                <c:pt idx="11">
                  <c:v>武蔵野の森総合スポーツプラザ</c:v>
                </c:pt>
                <c:pt idx="12">
                  <c:v>武者小路実篤記念館・実篤公園</c:v>
                </c:pt>
                <c:pt idx="13">
                  <c:v>西光寺・近藤勇座像</c:v>
                </c:pt>
                <c:pt idx="14">
                  <c:v>調布市郷土博物館</c:v>
                </c:pt>
                <c:pt idx="15">
                  <c:v>ゲゲゲ忌</c:v>
                </c:pt>
                <c:pt idx="16">
                  <c:v>東京オーヴァル京王閣
（京王閣競輪場）</c:v>
                </c:pt>
                <c:pt idx="17">
                  <c:v>映画のまち調布
シネマフェスティバル</c:v>
                </c:pt>
                <c:pt idx="18">
                  <c:v>深大寺観光案内所</c:v>
                </c:pt>
                <c:pt idx="19">
                  <c:v>下布田遺跡（国指定史跡）</c:v>
                </c:pt>
                <c:pt idx="20">
                  <c:v>調布市観光案内所
「ぬくもりステーション」</c:v>
                </c:pt>
              </c:strCache>
            </c:strRef>
          </c:cat>
          <c:val>
            <c:numRef>
              <c:f>問35!$T$6:$T$13</c:f>
              <c:numCache>
                <c:formatCode>0.0</c:formatCode>
                <c:ptCount val="8"/>
                <c:pt idx="0">
                  <c:v>84.379562043795616</c:v>
                </c:pt>
                <c:pt idx="1">
                  <c:v>66.058394160583944</c:v>
                </c:pt>
                <c:pt idx="2">
                  <c:v>62.846715328467148</c:v>
                </c:pt>
                <c:pt idx="3">
                  <c:v>58.613138686131386</c:v>
                </c:pt>
                <c:pt idx="4">
                  <c:v>45.401459854014597</c:v>
                </c:pt>
                <c:pt idx="5">
                  <c:v>42.481751824817501</c:v>
                </c:pt>
                <c:pt idx="6">
                  <c:v>34.89051094890511</c:v>
                </c:pt>
                <c:pt idx="7">
                  <c:v>35.912408759124084</c:v>
                </c:pt>
              </c:numCache>
            </c:numRef>
          </c:val>
          <c:extLst>
            <c:ext xmlns:c16="http://schemas.microsoft.com/office/drawing/2014/chart" uri="{C3380CC4-5D6E-409C-BE32-E72D297353CC}">
              <c16:uniqueId val="{00000001-CAC6-4D17-8939-9E6B0200E573}"/>
            </c:ext>
          </c:extLst>
        </c:ser>
        <c:ser>
          <c:idx val="2"/>
          <c:order val="1"/>
          <c:tx>
            <c:strRef>
              <c:f>問35!$U$5</c:f>
              <c:strCache>
                <c:ptCount val="1"/>
                <c:pt idx="0">
                  <c:v>初めて行った</c:v>
                </c:pt>
              </c:strCache>
            </c:strRef>
          </c:tx>
          <c:spPr>
            <a:solidFill>
              <a:schemeClr val="accent5">
                <a:lumMod val="60000"/>
                <a:lumOff val="40000"/>
              </a:schemeClr>
            </a:solidFill>
            <a:ln>
              <a:solidFill>
                <a:schemeClr val="tx1"/>
              </a:solidFill>
            </a:ln>
            <a:effectLst/>
          </c:spPr>
          <c:invertIfNegative val="0"/>
          <c:dLbls>
            <c:dLbl>
              <c:idx val="0"/>
              <c:layout>
                <c:manualLayout>
                  <c:x val="-2.4062797438781692E-2"/>
                  <c:y val="3.041723526919428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9A-4EF2-855F-9D05D8BC775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問35!$S$6:$S$26</c:f>
              <c:strCache>
                <c:ptCount val="21"/>
                <c:pt idx="0">
                  <c:v>トリエ京王調布</c:v>
                </c:pt>
                <c:pt idx="1">
                  <c:v>都立神代植物公園</c:v>
                </c:pt>
                <c:pt idx="2">
                  <c:v>イオンシネマ シアタス調布
（映画館）</c:v>
                </c:pt>
                <c:pt idx="3">
                  <c:v>布多天神社</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鬼太郎ひろば</c:v>
                </c:pt>
                <c:pt idx="9">
                  <c:v>深大寺城跡（国指定史跡）</c:v>
                </c:pt>
                <c:pt idx="10">
                  <c:v>深大寺周辺で開催された
イベント・行事</c:v>
                </c:pt>
                <c:pt idx="11">
                  <c:v>武蔵野の森総合スポーツプラザ</c:v>
                </c:pt>
                <c:pt idx="12">
                  <c:v>武者小路実篤記念館・実篤公園</c:v>
                </c:pt>
                <c:pt idx="13">
                  <c:v>西光寺・近藤勇座像</c:v>
                </c:pt>
                <c:pt idx="14">
                  <c:v>調布市郷土博物館</c:v>
                </c:pt>
                <c:pt idx="15">
                  <c:v>ゲゲゲ忌</c:v>
                </c:pt>
                <c:pt idx="16">
                  <c:v>東京オーヴァル京王閣
（京王閣競輪場）</c:v>
                </c:pt>
                <c:pt idx="17">
                  <c:v>映画のまち調布
シネマフェスティバル</c:v>
                </c:pt>
                <c:pt idx="18">
                  <c:v>深大寺観光案内所</c:v>
                </c:pt>
                <c:pt idx="19">
                  <c:v>下布田遺跡（国指定史跡）</c:v>
                </c:pt>
                <c:pt idx="20">
                  <c:v>調布市観光案内所
「ぬくもりステーション」</c:v>
                </c:pt>
              </c:strCache>
            </c:strRef>
          </c:cat>
          <c:val>
            <c:numRef>
              <c:f>問35!$U$6:$U$13</c:f>
              <c:numCache>
                <c:formatCode>0.0</c:formatCode>
                <c:ptCount val="8"/>
                <c:pt idx="0">
                  <c:v>1.7518248175182483</c:v>
                </c:pt>
                <c:pt idx="1">
                  <c:v>5.0364963503649633</c:v>
                </c:pt>
                <c:pt idx="2">
                  <c:v>2.7737226277372264</c:v>
                </c:pt>
                <c:pt idx="3">
                  <c:v>5.9124087591240873</c:v>
                </c:pt>
                <c:pt idx="4">
                  <c:v>4.7445255474452548</c:v>
                </c:pt>
                <c:pt idx="5">
                  <c:v>4.0875912408759127</c:v>
                </c:pt>
                <c:pt idx="6">
                  <c:v>8.4671532846715323</c:v>
                </c:pt>
                <c:pt idx="7">
                  <c:v>4.1605839416058394</c:v>
                </c:pt>
              </c:numCache>
            </c:numRef>
          </c:val>
          <c:extLst>
            <c:ext xmlns:c16="http://schemas.microsoft.com/office/drawing/2014/chart" uri="{C3380CC4-5D6E-409C-BE32-E72D297353CC}">
              <c16:uniqueId val="{00000002-CAC6-4D17-8939-9E6B0200E573}"/>
            </c:ext>
          </c:extLst>
        </c:ser>
        <c:ser>
          <c:idx val="3"/>
          <c:order val="2"/>
          <c:tx>
            <c:strRef>
              <c:f>問35!$V$5</c:f>
              <c:strCache>
                <c:ptCount val="1"/>
                <c:pt idx="0">
                  <c:v>まだ行った
ことはない
が，今後
行く予定</c:v>
                </c:pt>
              </c:strCache>
            </c:strRef>
          </c:tx>
          <c:spPr>
            <a:pattFill prst="smGrid">
              <a:fgClr>
                <a:srgbClr val="FF9999"/>
              </a:fgClr>
              <a:bgClr>
                <a:schemeClr val="bg1"/>
              </a:bgClr>
            </a:pattFill>
            <a:ln>
              <a:solidFill>
                <a:schemeClr val="tx1"/>
              </a:solidFill>
            </a:ln>
            <a:effectLst/>
          </c:spPr>
          <c:invertIfNegative val="0"/>
          <c:dLbls>
            <c:dLbl>
              <c:idx val="0"/>
              <c:layout>
                <c:manualLayout>
                  <c:x val="-1.0988037552998283E-2"/>
                  <c:y val="1.306410307463444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9A-4EF2-855F-9D05D8BC775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問35!$S$6:$S$26</c:f>
              <c:strCache>
                <c:ptCount val="21"/>
                <c:pt idx="0">
                  <c:v>トリエ京王調布</c:v>
                </c:pt>
                <c:pt idx="1">
                  <c:v>都立神代植物公園</c:v>
                </c:pt>
                <c:pt idx="2">
                  <c:v>イオンシネマ シアタス調布
（映画館）</c:v>
                </c:pt>
                <c:pt idx="3">
                  <c:v>布多天神社</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鬼太郎ひろば</c:v>
                </c:pt>
                <c:pt idx="9">
                  <c:v>深大寺城跡（国指定史跡）</c:v>
                </c:pt>
                <c:pt idx="10">
                  <c:v>深大寺周辺で開催された
イベント・行事</c:v>
                </c:pt>
                <c:pt idx="11">
                  <c:v>武蔵野の森総合スポーツプラザ</c:v>
                </c:pt>
                <c:pt idx="12">
                  <c:v>武者小路実篤記念館・実篤公園</c:v>
                </c:pt>
                <c:pt idx="13">
                  <c:v>西光寺・近藤勇座像</c:v>
                </c:pt>
                <c:pt idx="14">
                  <c:v>調布市郷土博物館</c:v>
                </c:pt>
                <c:pt idx="15">
                  <c:v>ゲゲゲ忌</c:v>
                </c:pt>
                <c:pt idx="16">
                  <c:v>東京オーヴァル京王閣
（京王閣競輪場）</c:v>
                </c:pt>
                <c:pt idx="17">
                  <c:v>映画のまち調布
シネマフェスティバル</c:v>
                </c:pt>
                <c:pt idx="18">
                  <c:v>深大寺観光案内所</c:v>
                </c:pt>
                <c:pt idx="19">
                  <c:v>下布田遺跡（国指定史跡）</c:v>
                </c:pt>
                <c:pt idx="20">
                  <c:v>調布市観光案内所
「ぬくもりステーション」</c:v>
                </c:pt>
              </c:strCache>
            </c:strRef>
          </c:cat>
          <c:val>
            <c:numRef>
              <c:f>問35!$V$6:$V$13</c:f>
              <c:numCache>
                <c:formatCode>0.0</c:formatCode>
                <c:ptCount val="8"/>
                <c:pt idx="0">
                  <c:v>4.3065693430656937</c:v>
                </c:pt>
                <c:pt idx="1">
                  <c:v>16.131386861313867</c:v>
                </c:pt>
                <c:pt idx="2">
                  <c:v>18.175182481751825</c:v>
                </c:pt>
                <c:pt idx="3">
                  <c:v>12.335766423357663</c:v>
                </c:pt>
                <c:pt idx="4">
                  <c:v>20.364963503649637</c:v>
                </c:pt>
                <c:pt idx="5">
                  <c:v>18.759124087591243</c:v>
                </c:pt>
                <c:pt idx="6">
                  <c:v>23.503649635036496</c:v>
                </c:pt>
                <c:pt idx="7">
                  <c:v>22.773722627737225</c:v>
                </c:pt>
              </c:numCache>
            </c:numRef>
          </c:val>
          <c:extLst>
            <c:ext xmlns:c16="http://schemas.microsoft.com/office/drawing/2014/chart" uri="{C3380CC4-5D6E-409C-BE32-E72D297353CC}">
              <c16:uniqueId val="{00000003-CAC6-4D17-8939-9E6B0200E573}"/>
            </c:ext>
          </c:extLst>
        </c:ser>
        <c:ser>
          <c:idx val="4"/>
          <c:order val="3"/>
          <c:tx>
            <c:strRef>
              <c:f>問35!$W$5</c:f>
              <c:strCache>
                <c:ptCount val="1"/>
                <c:pt idx="0">
                  <c:v>行ったこと
はないし，
今後行く
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問35!$S$6:$S$26</c:f>
              <c:strCache>
                <c:ptCount val="21"/>
                <c:pt idx="0">
                  <c:v>トリエ京王調布</c:v>
                </c:pt>
                <c:pt idx="1">
                  <c:v>都立神代植物公園</c:v>
                </c:pt>
                <c:pt idx="2">
                  <c:v>イオンシネマ シアタス調布
（映画館）</c:v>
                </c:pt>
                <c:pt idx="3">
                  <c:v>布多天神社</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鬼太郎ひろば</c:v>
                </c:pt>
                <c:pt idx="9">
                  <c:v>深大寺城跡（国指定史跡）</c:v>
                </c:pt>
                <c:pt idx="10">
                  <c:v>深大寺周辺で開催された
イベント・行事</c:v>
                </c:pt>
                <c:pt idx="11">
                  <c:v>武蔵野の森総合スポーツプラザ</c:v>
                </c:pt>
                <c:pt idx="12">
                  <c:v>武者小路実篤記念館・実篤公園</c:v>
                </c:pt>
                <c:pt idx="13">
                  <c:v>西光寺・近藤勇座像</c:v>
                </c:pt>
                <c:pt idx="14">
                  <c:v>調布市郷土博物館</c:v>
                </c:pt>
                <c:pt idx="15">
                  <c:v>ゲゲゲ忌</c:v>
                </c:pt>
                <c:pt idx="16">
                  <c:v>東京オーヴァル京王閣
（京王閣競輪場）</c:v>
                </c:pt>
                <c:pt idx="17">
                  <c:v>映画のまち調布
シネマフェスティバル</c:v>
                </c:pt>
                <c:pt idx="18">
                  <c:v>深大寺観光案内所</c:v>
                </c:pt>
                <c:pt idx="19">
                  <c:v>下布田遺跡（国指定史跡）</c:v>
                </c:pt>
                <c:pt idx="20">
                  <c:v>調布市観光案内所
「ぬくもりステーション」</c:v>
                </c:pt>
              </c:strCache>
            </c:strRef>
          </c:cat>
          <c:val>
            <c:numRef>
              <c:f>問35!$W$6:$W$13</c:f>
              <c:numCache>
                <c:formatCode>0.0</c:formatCode>
                <c:ptCount val="8"/>
                <c:pt idx="0">
                  <c:v>2.1167883211678831</c:v>
                </c:pt>
                <c:pt idx="1">
                  <c:v>7.0802919708029197</c:v>
                </c:pt>
                <c:pt idx="2">
                  <c:v>7.8832116788321169</c:v>
                </c:pt>
                <c:pt idx="3">
                  <c:v>10.948905109489052</c:v>
                </c:pt>
                <c:pt idx="4">
                  <c:v>22.262773722627738</c:v>
                </c:pt>
                <c:pt idx="5">
                  <c:v>13.649635036496349</c:v>
                </c:pt>
                <c:pt idx="6">
                  <c:v>14.525547445255475</c:v>
                </c:pt>
                <c:pt idx="7">
                  <c:v>15.912408759124089</c:v>
                </c:pt>
              </c:numCache>
            </c:numRef>
          </c:val>
          <c:extLst>
            <c:ext xmlns:c16="http://schemas.microsoft.com/office/drawing/2014/chart" uri="{C3380CC4-5D6E-409C-BE32-E72D297353CC}">
              <c16:uniqueId val="{00000004-CAC6-4D17-8939-9E6B0200E573}"/>
            </c:ext>
          </c:extLst>
        </c:ser>
        <c:ser>
          <c:idx val="5"/>
          <c:order val="4"/>
          <c:tx>
            <c:strRef>
              <c:f>問35!$X$5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0"/>
              <c:layout>
                <c:manualLayout>
                  <c:x val="4.1194644696188488E-3"/>
                  <c:y val="3.041723526919428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9A-4EF2-855F-9D05D8BC775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問35!$S$6:$S$26</c:f>
              <c:strCache>
                <c:ptCount val="21"/>
                <c:pt idx="0">
                  <c:v>トリエ京王調布</c:v>
                </c:pt>
                <c:pt idx="1">
                  <c:v>都立神代植物公園</c:v>
                </c:pt>
                <c:pt idx="2">
                  <c:v>イオンシネマ シアタス調布
（映画館）</c:v>
                </c:pt>
                <c:pt idx="3">
                  <c:v>布多天神社</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鬼太郎ひろば</c:v>
                </c:pt>
                <c:pt idx="9">
                  <c:v>深大寺城跡（国指定史跡）</c:v>
                </c:pt>
                <c:pt idx="10">
                  <c:v>深大寺周辺で開催された
イベント・行事</c:v>
                </c:pt>
                <c:pt idx="11">
                  <c:v>武蔵野の森総合スポーツプラザ</c:v>
                </c:pt>
                <c:pt idx="12">
                  <c:v>武者小路実篤記念館・実篤公園</c:v>
                </c:pt>
                <c:pt idx="13">
                  <c:v>西光寺・近藤勇座像</c:v>
                </c:pt>
                <c:pt idx="14">
                  <c:v>調布市郷土博物館</c:v>
                </c:pt>
                <c:pt idx="15">
                  <c:v>ゲゲゲ忌</c:v>
                </c:pt>
                <c:pt idx="16">
                  <c:v>東京オーヴァル京王閣
（京王閣競輪場）</c:v>
                </c:pt>
                <c:pt idx="17">
                  <c:v>映画のまち調布
シネマフェスティバル</c:v>
                </c:pt>
                <c:pt idx="18">
                  <c:v>深大寺観光案内所</c:v>
                </c:pt>
                <c:pt idx="19">
                  <c:v>下布田遺跡（国指定史跡）</c:v>
                </c:pt>
                <c:pt idx="20">
                  <c:v>調布市観光案内所
「ぬくもりステーション」</c:v>
                </c:pt>
              </c:strCache>
            </c:strRef>
          </c:cat>
          <c:val>
            <c:numRef>
              <c:f>問35!$X$6:$X$13</c:f>
              <c:numCache>
                <c:formatCode>0.0</c:formatCode>
                <c:ptCount val="8"/>
                <c:pt idx="0">
                  <c:v>5.4014598540145986</c:v>
                </c:pt>
                <c:pt idx="1">
                  <c:v>3.7956204379562042</c:v>
                </c:pt>
                <c:pt idx="2">
                  <c:v>5.6934306569343063</c:v>
                </c:pt>
                <c:pt idx="3">
                  <c:v>9.8540145985401466</c:v>
                </c:pt>
                <c:pt idx="4">
                  <c:v>4.3795620437956204</c:v>
                </c:pt>
                <c:pt idx="5">
                  <c:v>17.518248175182482</c:v>
                </c:pt>
                <c:pt idx="6">
                  <c:v>15.839416058394159</c:v>
                </c:pt>
                <c:pt idx="7">
                  <c:v>18.394160583941606</c:v>
                </c:pt>
              </c:numCache>
            </c:numRef>
          </c:val>
          <c:extLst>
            <c:ext xmlns:c16="http://schemas.microsoft.com/office/drawing/2014/chart" uri="{C3380CC4-5D6E-409C-BE32-E72D297353CC}">
              <c16:uniqueId val="{00000005-CAC6-4D17-8939-9E6B0200E573}"/>
            </c:ext>
          </c:extLst>
        </c:ser>
        <c:ser>
          <c:idx val="6"/>
          <c:order val="5"/>
          <c:tx>
            <c:strRef>
              <c:f>問35!$Y$5</c:f>
              <c:strCache>
                <c:ptCount val="1"/>
                <c:pt idx="0">
                  <c:v>（無効回答）</c:v>
                </c:pt>
              </c:strCache>
            </c:strRef>
          </c:tx>
          <c:spPr>
            <a:solidFill>
              <a:schemeClr val="bg1"/>
            </a:solidFill>
            <a:ln>
              <a:solidFill>
                <a:schemeClr val="tx1"/>
              </a:solidFill>
            </a:ln>
            <a:effectLst/>
          </c:spPr>
          <c:invertIfNegative val="0"/>
          <c:dLbls>
            <c:dLbl>
              <c:idx val="0"/>
              <c:layout>
                <c:manualLayout>
                  <c:x val="1.3566229041143286E-2"/>
                  <c:y val="3.041723526919428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C6-4D17-8939-9E6B0200E573}"/>
                </c:ext>
              </c:extLst>
            </c:dLbl>
            <c:dLbl>
              <c:idx val="4"/>
              <c:layout>
                <c:manualLayout>
                  <c:x val="9.7082046000686577E-3"/>
                  <c:y val="1.306410307159272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9A-4EF2-855F-9D05D8BC775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問35!$S$6:$S$26</c:f>
              <c:strCache>
                <c:ptCount val="21"/>
                <c:pt idx="0">
                  <c:v>トリエ京王調布</c:v>
                </c:pt>
                <c:pt idx="1">
                  <c:v>都立神代植物公園</c:v>
                </c:pt>
                <c:pt idx="2">
                  <c:v>イオンシネマ シアタス調布
（映画館）</c:v>
                </c:pt>
                <c:pt idx="3">
                  <c:v>布多天神社</c:v>
                </c:pt>
                <c:pt idx="4">
                  <c:v>味の素スタジアム
（東京スタジアム）</c:v>
                </c:pt>
                <c:pt idx="5">
                  <c:v>調布駅前広場や市役所前庭で
開催されたイベント</c:v>
                </c:pt>
                <c:pt idx="6">
                  <c:v>深大寺白鳳仏（国宝）</c:v>
                </c:pt>
                <c:pt idx="7">
                  <c:v>文化会館たづくり等での
文化・芸術イベント，展示</c:v>
                </c:pt>
                <c:pt idx="8">
                  <c:v>鬼太郎ひろば</c:v>
                </c:pt>
                <c:pt idx="9">
                  <c:v>深大寺城跡（国指定史跡）</c:v>
                </c:pt>
                <c:pt idx="10">
                  <c:v>深大寺周辺で開催された
イベント・行事</c:v>
                </c:pt>
                <c:pt idx="11">
                  <c:v>武蔵野の森総合スポーツプラザ</c:v>
                </c:pt>
                <c:pt idx="12">
                  <c:v>武者小路実篤記念館・実篤公園</c:v>
                </c:pt>
                <c:pt idx="13">
                  <c:v>西光寺・近藤勇座像</c:v>
                </c:pt>
                <c:pt idx="14">
                  <c:v>調布市郷土博物館</c:v>
                </c:pt>
                <c:pt idx="15">
                  <c:v>ゲゲゲ忌</c:v>
                </c:pt>
                <c:pt idx="16">
                  <c:v>東京オーヴァル京王閣
（京王閣競輪場）</c:v>
                </c:pt>
                <c:pt idx="17">
                  <c:v>映画のまち調布
シネマフェスティバル</c:v>
                </c:pt>
                <c:pt idx="18">
                  <c:v>深大寺観光案内所</c:v>
                </c:pt>
                <c:pt idx="19">
                  <c:v>下布田遺跡（国指定史跡）</c:v>
                </c:pt>
                <c:pt idx="20">
                  <c:v>調布市観光案内所
「ぬくもりステーション」</c:v>
                </c:pt>
              </c:strCache>
            </c:strRef>
          </c:cat>
          <c:val>
            <c:numRef>
              <c:f>問35!$Y$6:$Y$13</c:f>
              <c:numCache>
                <c:formatCode>0.0</c:formatCode>
                <c:ptCount val="8"/>
                <c:pt idx="0">
                  <c:v>2.0437956204379564</c:v>
                </c:pt>
                <c:pt idx="1">
                  <c:v>1.8978102189781021</c:v>
                </c:pt>
                <c:pt idx="2">
                  <c:v>2.6277372262773722</c:v>
                </c:pt>
                <c:pt idx="3">
                  <c:v>2.335766423357664</c:v>
                </c:pt>
                <c:pt idx="4">
                  <c:v>2.8467153284671531</c:v>
                </c:pt>
                <c:pt idx="5">
                  <c:v>3.5036496350364965</c:v>
                </c:pt>
                <c:pt idx="6">
                  <c:v>2.7737226277372264</c:v>
                </c:pt>
                <c:pt idx="7">
                  <c:v>2.8467153284671531</c:v>
                </c:pt>
              </c:numCache>
            </c:numRef>
          </c:val>
          <c:extLst>
            <c:ext xmlns:c16="http://schemas.microsoft.com/office/drawing/2014/chart" uri="{C3380CC4-5D6E-409C-BE32-E72D297353CC}">
              <c16:uniqueId val="{0000000A-CAC6-4D17-8939-9E6B0200E573}"/>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問35年齢層!$T$35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21E-4E70-B713-89A073E2E5C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21E-4E70-B713-89A073E2E5C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問35年齢層!$S$34</c:f>
              <c:strCache>
                <c:ptCount val="1"/>
                <c:pt idx="0">
                  <c:v>凡例</c:v>
                </c:pt>
              </c:strCache>
            </c:strRef>
          </c:cat>
          <c:val>
            <c:numRef>
              <c:f>問35年齢層!$T$34</c:f>
              <c:numCache>
                <c:formatCode>General</c:formatCode>
                <c:ptCount val="1"/>
                <c:pt idx="0">
                  <c:v>1</c:v>
                </c:pt>
              </c:numCache>
            </c:numRef>
          </c:val>
          <c:extLst>
            <c:ext xmlns:c16="http://schemas.microsoft.com/office/drawing/2014/chart" uri="{C3380CC4-5D6E-409C-BE32-E72D297353CC}">
              <c16:uniqueId val="{00000002-921E-4E70-B713-89A073E2E5CB}"/>
            </c:ext>
          </c:extLst>
        </c:ser>
        <c:ser>
          <c:idx val="1"/>
          <c:order val="1"/>
          <c:tx>
            <c:strRef>
              <c:f>問35年齢層!$U$35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21E-4E70-B713-89A073E2E5C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問35年齢層!$S$34</c:f>
              <c:strCache>
                <c:ptCount val="1"/>
                <c:pt idx="0">
                  <c:v>凡例</c:v>
                </c:pt>
              </c:strCache>
            </c:strRef>
          </c:cat>
          <c:val>
            <c:numRef>
              <c:f>問35年齢層!$U$34</c:f>
              <c:numCache>
                <c:formatCode>General</c:formatCode>
                <c:ptCount val="1"/>
                <c:pt idx="0">
                  <c:v>1</c:v>
                </c:pt>
              </c:numCache>
            </c:numRef>
          </c:val>
          <c:extLst>
            <c:ext xmlns:c16="http://schemas.microsoft.com/office/drawing/2014/chart" uri="{C3380CC4-5D6E-409C-BE32-E72D297353CC}">
              <c16:uniqueId val="{00000004-921E-4E70-B713-89A073E2E5CB}"/>
            </c:ext>
          </c:extLst>
        </c:ser>
        <c:ser>
          <c:idx val="3"/>
          <c:order val="2"/>
          <c:tx>
            <c:strRef>
              <c:f>問35年齢層!$V$35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問35年齢層!$S$34</c:f>
              <c:strCache>
                <c:ptCount val="1"/>
                <c:pt idx="0">
                  <c:v>凡例</c:v>
                </c:pt>
              </c:strCache>
            </c:strRef>
          </c:cat>
          <c:val>
            <c:numRef>
              <c:f>問35年齢層!$V$34</c:f>
              <c:numCache>
                <c:formatCode>General</c:formatCode>
                <c:ptCount val="1"/>
                <c:pt idx="0">
                  <c:v>1</c:v>
                </c:pt>
              </c:numCache>
            </c:numRef>
          </c:val>
          <c:extLst>
            <c:ext xmlns:c16="http://schemas.microsoft.com/office/drawing/2014/chart" uri="{C3380CC4-5D6E-409C-BE32-E72D297353CC}">
              <c16:uniqueId val="{00000006-921E-4E70-B713-89A073E2E5CB}"/>
            </c:ext>
          </c:extLst>
        </c:ser>
        <c:ser>
          <c:idx val="4"/>
          <c:order val="3"/>
          <c:tx>
            <c:strRef>
              <c:f>問35年齢層!$W$35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問35年齢層!$S$34</c:f>
              <c:strCache>
                <c:ptCount val="1"/>
                <c:pt idx="0">
                  <c:v>凡例</c:v>
                </c:pt>
              </c:strCache>
            </c:strRef>
          </c:cat>
          <c:val>
            <c:numRef>
              <c:f>問35年齢層!$W$34</c:f>
              <c:numCache>
                <c:formatCode>General</c:formatCode>
                <c:ptCount val="1"/>
                <c:pt idx="0">
                  <c:v>1</c:v>
                </c:pt>
              </c:numCache>
            </c:numRef>
          </c:val>
          <c:extLst>
            <c:ext xmlns:c16="http://schemas.microsoft.com/office/drawing/2014/chart" uri="{C3380CC4-5D6E-409C-BE32-E72D297353CC}">
              <c16:uniqueId val="{00000007-921E-4E70-B713-89A073E2E5CB}"/>
            </c:ext>
          </c:extLst>
        </c:ser>
        <c:ser>
          <c:idx val="5"/>
          <c:order val="4"/>
          <c:tx>
            <c:strRef>
              <c:f>問35年齢層!$X$35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問35年齢層!$S$34</c:f>
              <c:strCache>
                <c:ptCount val="1"/>
                <c:pt idx="0">
                  <c:v>凡例</c:v>
                </c:pt>
              </c:strCache>
            </c:strRef>
          </c:cat>
          <c:val>
            <c:numRef>
              <c:f>問35年齢層!$X$34</c:f>
              <c:numCache>
                <c:formatCode>General</c:formatCode>
                <c:ptCount val="1"/>
                <c:pt idx="0">
                  <c:v>1</c:v>
                </c:pt>
              </c:numCache>
            </c:numRef>
          </c:val>
          <c:extLst>
            <c:ext xmlns:c16="http://schemas.microsoft.com/office/drawing/2014/chart" uri="{C3380CC4-5D6E-409C-BE32-E72D297353CC}">
              <c16:uniqueId val="{00000008-921E-4E70-B713-89A073E2E5CB}"/>
            </c:ext>
          </c:extLst>
        </c:ser>
        <c:ser>
          <c:idx val="6"/>
          <c:order val="5"/>
          <c:tx>
            <c:strRef>
              <c:f>問35年齢層!$Y$35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問35年齢層!$S$34</c:f>
              <c:strCache>
                <c:ptCount val="1"/>
                <c:pt idx="0">
                  <c:v>凡例</c:v>
                </c:pt>
              </c:strCache>
            </c:strRef>
          </c:cat>
          <c:val>
            <c:numRef>
              <c:f>問35年齢層!$Y$34</c:f>
              <c:numCache>
                <c:formatCode>General</c:formatCode>
                <c:ptCount val="1"/>
                <c:pt idx="0">
                  <c:v>1</c:v>
                </c:pt>
              </c:numCache>
            </c:numRef>
          </c:val>
          <c:extLst>
            <c:ext xmlns:c16="http://schemas.microsoft.com/office/drawing/2014/chart" uri="{C3380CC4-5D6E-409C-BE32-E72D297353CC}">
              <c16:uniqueId val="{00000009-921E-4E70-B713-89A073E2E5C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問45年齢層!$T$5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問45年齢層!$T$6:$T$14</c:f>
              <c:numCache>
                <c:formatCode>0.0</c:formatCode>
                <c:ptCount val="9"/>
                <c:pt idx="0">
                  <c:v>46.666666666666664</c:v>
                </c:pt>
                <c:pt idx="1">
                  <c:v>50</c:v>
                </c:pt>
                <c:pt idx="2">
                  <c:v>54.54545454545454</c:v>
                </c:pt>
                <c:pt idx="3">
                  <c:v>49.056603773584904</c:v>
                </c:pt>
                <c:pt idx="4">
                  <c:v>50</c:v>
                </c:pt>
                <c:pt idx="5">
                  <c:v>44.800000000000004</c:v>
                </c:pt>
                <c:pt idx="6">
                  <c:v>51.456310679611647</c:v>
                </c:pt>
                <c:pt idx="7">
                  <c:v>43.604651162790695</c:v>
                </c:pt>
                <c:pt idx="8">
                  <c:v>48.704663212435236</c:v>
                </c:pt>
              </c:numCache>
            </c:numRef>
          </c:val>
          <c:extLst>
            <c:ext xmlns:c16="http://schemas.microsoft.com/office/drawing/2014/chart" uri="{C3380CC4-5D6E-409C-BE32-E72D297353CC}">
              <c16:uniqueId val="{00000000-9076-4AF5-AA2D-FB3226578AFA}"/>
            </c:ext>
          </c:extLst>
        </c:ser>
        <c:ser>
          <c:idx val="1"/>
          <c:order val="1"/>
          <c:tx>
            <c:strRef>
              <c:f>問45年齢層!$U$5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問45年齢層!$U$6:$U$14</c:f>
              <c:numCache>
                <c:formatCode>0.0</c:formatCode>
                <c:ptCount val="9"/>
                <c:pt idx="0">
                  <c:v>36.666666666666664</c:v>
                </c:pt>
                <c:pt idx="1">
                  <c:v>34.444444444444443</c:v>
                </c:pt>
                <c:pt idx="2">
                  <c:v>33.939393939393945</c:v>
                </c:pt>
                <c:pt idx="3">
                  <c:v>45.754716981132077</c:v>
                </c:pt>
                <c:pt idx="4">
                  <c:v>42.592592592592595</c:v>
                </c:pt>
                <c:pt idx="5">
                  <c:v>47.199999999999996</c:v>
                </c:pt>
                <c:pt idx="6">
                  <c:v>39.805825242718448</c:v>
                </c:pt>
                <c:pt idx="7">
                  <c:v>47.674418604651166</c:v>
                </c:pt>
                <c:pt idx="8">
                  <c:v>41.968911917098445</c:v>
                </c:pt>
              </c:numCache>
            </c:numRef>
          </c:val>
          <c:extLst>
            <c:ext xmlns:c16="http://schemas.microsoft.com/office/drawing/2014/chart" uri="{C3380CC4-5D6E-409C-BE32-E72D297353CC}">
              <c16:uniqueId val="{00000001-9076-4AF5-AA2D-FB3226578AFA}"/>
            </c:ext>
          </c:extLst>
        </c:ser>
        <c:ser>
          <c:idx val="2"/>
          <c:order val="2"/>
          <c:tx>
            <c:strRef>
              <c:f>問45年齢層!$V$5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3"/>
              <c:layout>
                <c:manualLayout>
                  <c:x val="-1.1704530557484778E-2"/>
                  <c:y val="1.495539776946224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56-44E3-AF41-30E4A154B1D6}"/>
                </c:ext>
              </c:extLst>
            </c:dLbl>
            <c:dLbl>
              <c:idx val="6"/>
              <c:layout>
                <c:manualLayout>
                  <c:x val="-9.612268179548964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56-44E3-AF41-30E4A154B1D6}"/>
                </c:ext>
              </c:extLst>
            </c:dLbl>
            <c:dLbl>
              <c:idx val="8"/>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56-44E3-AF41-30E4A154B1D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問45年齢層!$V$6:$V$14</c:f>
              <c:numCache>
                <c:formatCode>0.0</c:formatCode>
                <c:ptCount val="9"/>
                <c:pt idx="0">
                  <c:v>6.666666666666667</c:v>
                </c:pt>
                <c:pt idx="1">
                  <c:v>7.7777777777777777</c:v>
                </c:pt>
                <c:pt idx="2">
                  <c:v>9.0909090909090917</c:v>
                </c:pt>
                <c:pt idx="3">
                  <c:v>2.8301886792452833</c:v>
                </c:pt>
                <c:pt idx="4">
                  <c:v>5.5555555555555554</c:v>
                </c:pt>
                <c:pt idx="5">
                  <c:v>5.6000000000000005</c:v>
                </c:pt>
                <c:pt idx="6">
                  <c:v>6.7961165048543686</c:v>
                </c:pt>
                <c:pt idx="7">
                  <c:v>4.6511627906976747</c:v>
                </c:pt>
                <c:pt idx="8">
                  <c:v>4.1450777202072544</c:v>
                </c:pt>
              </c:numCache>
            </c:numRef>
          </c:val>
          <c:extLst>
            <c:ext xmlns:c16="http://schemas.microsoft.com/office/drawing/2014/chart" uri="{C3380CC4-5D6E-409C-BE32-E72D297353CC}">
              <c16:uniqueId val="{00000002-9076-4AF5-AA2D-FB3226578AFA}"/>
            </c:ext>
          </c:extLst>
        </c:ser>
        <c:ser>
          <c:idx val="3"/>
          <c:order val="3"/>
          <c:tx>
            <c:strRef>
              <c:f>問45年齢層!$W$5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1"/>
              <c:layout>
                <c:manualLayout>
                  <c:x val="-2.0781434272814782E-16"/>
                  <c:y val="2.991079553892448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69-48EB-9CEB-E1146E45A4A2}"/>
                </c:ext>
              </c:extLst>
            </c:dLbl>
            <c:dLbl>
              <c:idx val="4"/>
              <c:layout>
                <c:manualLayout>
                  <c:x val="-1.0390717136407391E-16"/>
                  <c:y val="-2.84900327508255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9D-44D9-8720-82EA3B556671}"/>
                </c:ext>
              </c:extLst>
            </c:dLbl>
            <c:dLbl>
              <c:idx val="5"/>
              <c:layout>
                <c:manualLayout>
                  <c:x val="-1.0390717136407391E-16"/>
                  <c:y val="-4.55839028473430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69-48EB-9CEB-E1146E45A4A2}"/>
                </c:ext>
              </c:extLst>
            </c:dLbl>
            <c:dLbl>
              <c:idx val="6"/>
              <c:layout>
                <c:manualLayout>
                  <c:x val="0"/>
                  <c:y val="-3.41880393009906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9D-44D9-8720-82EA3B556671}"/>
                </c:ext>
              </c:extLst>
            </c:dLbl>
            <c:dLbl>
              <c:idx val="7"/>
              <c:layout>
                <c:manualLayout>
                  <c:x val="0"/>
                  <c:y val="-4.55840524013209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69-48EB-9CEB-E1146E45A4A2}"/>
                </c:ext>
              </c:extLst>
            </c:dLbl>
            <c:dLbl>
              <c:idx val="8"/>
              <c:layout>
                <c:manualLayout>
                  <c:x val="2.833864682961492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69-48EB-9CEB-E1146E45A4A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問45年齢層!$W$6:$W$14</c:f>
              <c:numCache>
                <c:formatCode>0.0</c:formatCode>
                <c:ptCount val="9"/>
                <c:pt idx="0">
                  <c:v>6.666666666666667</c:v>
                </c:pt>
                <c:pt idx="1">
                  <c:v>5.5555555555555554</c:v>
                </c:pt>
                <c:pt idx="2">
                  <c:v>1.8181818181818181</c:v>
                </c:pt>
                <c:pt idx="3">
                  <c:v>1.8867924528301887</c:v>
                </c:pt>
                <c:pt idx="4">
                  <c:v>1.1111111111111112</c:v>
                </c:pt>
                <c:pt idx="5">
                  <c:v>0</c:v>
                </c:pt>
                <c:pt idx="6">
                  <c:v>0.97087378640776689</c:v>
                </c:pt>
                <c:pt idx="7">
                  <c:v>1.7441860465116279</c:v>
                </c:pt>
                <c:pt idx="8">
                  <c:v>0.5181347150259068</c:v>
                </c:pt>
              </c:numCache>
            </c:numRef>
          </c:val>
          <c:extLst>
            <c:ext xmlns:c16="http://schemas.microsoft.com/office/drawing/2014/chart" uri="{C3380CC4-5D6E-409C-BE32-E72D297353CC}">
              <c16:uniqueId val="{0000000A-9076-4AF5-AA2D-FB3226578AFA}"/>
            </c:ext>
          </c:extLst>
        </c:ser>
        <c:ser>
          <c:idx val="4"/>
          <c:order val="4"/>
          <c:tx>
            <c:strRef>
              <c:f>問45年齢層!$X$5</c:f>
              <c:strCache>
                <c:ptCount val="1"/>
                <c:pt idx="0">
                  <c:v>（無効回答）</c:v>
                </c:pt>
              </c:strCache>
            </c:strRef>
          </c:tx>
          <c:spPr>
            <a:solidFill>
              <a:schemeClr val="bg1"/>
            </a:solidFill>
            <a:ln>
              <a:solidFill>
                <a:schemeClr val="tx1"/>
              </a:solidFill>
            </a:ln>
            <a:effectLst/>
          </c:spPr>
          <c:invertIfNegative val="0"/>
          <c:dLbls>
            <c:dLbl>
              <c:idx val="2"/>
              <c:layout>
                <c:manualLayout>
                  <c:x val="2.6100451577452926E-2"/>
                  <c:y val="1.495539776946224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56-44E3-AF41-30E4A154B1D6}"/>
                </c:ext>
              </c:extLst>
            </c:dLbl>
            <c:dLbl>
              <c:idx val="3"/>
              <c:layout>
                <c:manualLayout>
                  <c:x val="2.320031462592149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56-44E3-AF41-30E4A154B1D6}"/>
                </c:ext>
              </c:extLst>
            </c:dLbl>
            <c:dLbl>
              <c:idx val="4"/>
              <c:layout>
                <c:manualLayout>
                  <c:x val="1.9620384858906451E-2"/>
                  <c:y val="6.964149777527080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56-44E3-AF41-30E4A154B1D6}"/>
                </c:ext>
              </c:extLst>
            </c:dLbl>
            <c:dLbl>
              <c:idx val="6"/>
              <c:layout>
                <c:manualLayout>
                  <c:x val="1.190368207162202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56-44E3-AF41-30E4A154B1D6}"/>
                </c:ext>
              </c:extLst>
            </c:dLbl>
            <c:dLbl>
              <c:idx val="7"/>
              <c:layout>
                <c:manualLayout>
                  <c:x val="1.702896064665668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56-44E3-AF41-30E4A154B1D6}"/>
                </c:ext>
              </c:extLst>
            </c:dLbl>
            <c:dLbl>
              <c:idx val="8"/>
              <c:layout>
                <c:manualLayout>
                  <c:x val="1.4523221791749995E-2"/>
                  <c:y val="4.486619330838673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56-44E3-AF41-30E4A154B1D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問45年齢層!$X$6:$X$14</c:f>
              <c:numCache>
                <c:formatCode>0.0</c:formatCode>
                <c:ptCount val="9"/>
                <c:pt idx="0">
                  <c:v>3.3333333333333335</c:v>
                </c:pt>
                <c:pt idx="1">
                  <c:v>2.2222222222222223</c:v>
                </c:pt>
                <c:pt idx="2">
                  <c:v>0.60606060606060608</c:v>
                </c:pt>
                <c:pt idx="3">
                  <c:v>0.47169811320754718</c:v>
                </c:pt>
                <c:pt idx="4">
                  <c:v>0.74074074074074081</c:v>
                </c:pt>
                <c:pt idx="5">
                  <c:v>2.4</c:v>
                </c:pt>
                <c:pt idx="6">
                  <c:v>0.97087378640776689</c:v>
                </c:pt>
                <c:pt idx="7">
                  <c:v>2.3255813953488373</c:v>
                </c:pt>
                <c:pt idx="8">
                  <c:v>4.6632124352331603</c:v>
                </c:pt>
              </c:numCache>
            </c:numRef>
          </c:val>
          <c:extLst>
            <c:ext xmlns:c16="http://schemas.microsoft.com/office/drawing/2014/chart" uri="{C3380CC4-5D6E-409C-BE32-E72D297353CC}">
              <c16:uniqueId val="{00000010-9076-4AF5-AA2D-FB3226578AF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問45年齢層!$T$5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45D-48D8-BF17-F2C8E6D4995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45D-48D8-BF17-F2C8E6D4995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問45年齢層!$S$4</c:f>
              <c:strCache>
                <c:ptCount val="1"/>
                <c:pt idx="0">
                  <c:v>凡例</c:v>
                </c:pt>
              </c:strCache>
            </c:strRef>
          </c:cat>
          <c:val>
            <c:numRef>
              <c:f>問45年齢層!$T$4</c:f>
              <c:numCache>
                <c:formatCode>General</c:formatCode>
                <c:ptCount val="1"/>
                <c:pt idx="0">
                  <c:v>1</c:v>
                </c:pt>
              </c:numCache>
            </c:numRef>
          </c:val>
          <c:extLst>
            <c:ext xmlns:c16="http://schemas.microsoft.com/office/drawing/2014/chart" uri="{C3380CC4-5D6E-409C-BE32-E72D297353CC}">
              <c16:uniqueId val="{00000002-C45D-48D8-BF17-F2C8E6D49958}"/>
            </c:ext>
          </c:extLst>
        </c:ser>
        <c:ser>
          <c:idx val="1"/>
          <c:order val="1"/>
          <c:tx>
            <c:strRef>
              <c:f>問45年齢層!$U$5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45D-48D8-BF17-F2C8E6D4995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問45年齢層!$S$4</c:f>
              <c:strCache>
                <c:ptCount val="1"/>
                <c:pt idx="0">
                  <c:v>凡例</c:v>
                </c:pt>
              </c:strCache>
            </c:strRef>
          </c:cat>
          <c:val>
            <c:numRef>
              <c:f>問45年齢層!$U$4</c:f>
              <c:numCache>
                <c:formatCode>General</c:formatCode>
                <c:ptCount val="1"/>
                <c:pt idx="0">
                  <c:v>1</c:v>
                </c:pt>
              </c:numCache>
            </c:numRef>
          </c:val>
          <c:extLst>
            <c:ext xmlns:c16="http://schemas.microsoft.com/office/drawing/2014/chart" uri="{C3380CC4-5D6E-409C-BE32-E72D297353CC}">
              <c16:uniqueId val="{00000004-C45D-48D8-BF17-F2C8E6D49958}"/>
            </c:ext>
          </c:extLst>
        </c:ser>
        <c:ser>
          <c:idx val="2"/>
          <c:order val="2"/>
          <c:tx>
            <c:strRef>
              <c:f>問45年齢層!$V$5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C45D-48D8-BF17-F2C8E6D4995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問45年齢層!$S$4</c:f>
              <c:strCache>
                <c:ptCount val="1"/>
                <c:pt idx="0">
                  <c:v>凡例</c:v>
                </c:pt>
              </c:strCache>
            </c:strRef>
          </c:cat>
          <c:val>
            <c:numRef>
              <c:f>問45年齢層!$V$4</c:f>
              <c:numCache>
                <c:formatCode>General</c:formatCode>
                <c:ptCount val="1"/>
                <c:pt idx="0">
                  <c:v>1</c:v>
                </c:pt>
              </c:numCache>
            </c:numRef>
          </c:val>
          <c:extLst>
            <c:ext xmlns:c16="http://schemas.microsoft.com/office/drawing/2014/chart" uri="{C3380CC4-5D6E-409C-BE32-E72D297353CC}">
              <c16:uniqueId val="{00000007-C45D-48D8-BF17-F2C8E6D49958}"/>
            </c:ext>
          </c:extLst>
        </c:ser>
        <c:ser>
          <c:idx val="3"/>
          <c:order val="3"/>
          <c:tx>
            <c:strRef>
              <c:f>問45年齢層!$W$5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問45年齢層!$S$4</c:f>
              <c:strCache>
                <c:ptCount val="1"/>
                <c:pt idx="0">
                  <c:v>凡例</c:v>
                </c:pt>
              </c:strCache>
            </c:strRef>
          </c:cat>
          <c:val>
            <c:numRef>
              <c:f>問45年齢層!$W$4</c:f>
              <c:numCache>
                <c:formatCode>General</c:formatCode>
                <c:ptCount val="1"/>
                <c:pt idx="0">
                  <c:v>1</c:v>
                </c:pt>
              </c:numCache>
            </c:numRef>
          </c:val>
          <c:extLst>
            <c:ext xmlns:c16="http://schemas.microsoft.com/office/drawing/2014/chart" uri="{C3380CC4-5D6E-409C-BE32-E72D297353CC}">
              <c16:uniqueId val="{00000008-C45D-48D8-BF17-F2C8E6D49958}"/>
            </c:ext>
          </c:extLst>
        </c:ser>
        <c:ser>
          <c:idx val="4"/>
          <c:order val="4"/>
          <c:tx>
            <c:strRef>
              <c:f>問45年齢層!$X$5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C45D-48D8-BF17-F2C8E6D4995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問45年齢層!$S$4</c:f>
              <c:strCache>
                <c:ptCount val="1"/>
                <c:pt idx="0">
                  <c:v>凡例</c:v>
                </c:pt>
              </c:strCache>
            </c:strRef>
          </c:cat>
          <c:val>
            <c:numRef>
              <c:f>問45年齢層!$X$4</c:f>
              <c:numCache>
                <c:formatCode>General</c:formatCode>
                <c:ptCount val="1"/>
                <c:pt idx="0">
                  <c:v>1</c:v>
                </c:pt>
              </c:numCache>
            </c:numRef>
          </c:val>
          <c:extLst>
            <c:ext xmlns:c16="http://schemas.microsoft.com/office/drawing/2014/chart" uri="{C3380CC4-5D6E-409C-BE32-E72D297353CC}">
              <c16:uniqueId val="{0000000B-C45D-48D8-BF17-F2C8E6D4995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F42-4B17-8D3A-42D24F5355FF}"/>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3F42-4B17-8D3A-42D24F5355FF}"/>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3F42-4B17-8D3A-42D24F5355FF}"/>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3F42-4B17-8D3A-42D24F5355FF}"/>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3F42-4B17-8D3A-42D24F5355FF}"/>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F42-4B17-8D3A-42D24F5355FF}"/>
                </c:ext>
              </c:extLst>
            </c:dLbl>
            <c:dLbl>
              <c:idx val="1"/>
              <c:layout>
                <c:manualLayout>
                  <c:x val="1.2795989272933973E-2"/>
                  <c:y val="-3.0745479451502074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449767675393738"/>
                      <c:h val="0.1675634127594158"/>
                    </c:manualLayout>
                  </c15:layout>
                  <c15:dlblFieldTable/>
                  <c15:showDataLabelsRange val="0"/>
                </c:ext>
                <c:ext xmlns:c16="http://schemas.microsoft.com/office/drawing/2014/chart" uri="{C3380CC4-5D6E-409C-BE32-E72D297353CC}">
                  <c16:uniqueId val="{00000003-3F42-4B17-8D3A-42D24F5355FF}"/>
                </c:ext>
              </c:extLst>
            </c:dLbl>
            <c:dLbl>
              <c:idx val="2"/>
              <c:layout>
                <c:manualLayout>
                  <c:x val="3.6255065045851985E-2"/>
                  <c:y val="1.2810759339171765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170177144363671"/>
                      <c:h val="0.1675634127594158"/>
                    </c:manualLayout>
                  </c15:layout>
                  <c15:dlblFieldTable/>
                  <c15:showDataLabelsRange val="0"/>
                </c:ext>
                <c:ext xmlns:c16="http://schemas.microsoft.com/office/drawing/2014/chart" uri="{C3380CC4-5D6E-409C-BE32-E72D297353CC}">
                  <c16:uniqueId val="{00000005-3F42-4B17-8D3A-42D24F5355FF}"/>
                </c:ext>
              </c:extLst>
            </c:dLbl>
            <c:dLbl>
              <c:idx val="3"/>
              <c:layout>
                <c:manualLayout>
                  <c:x val="-3.4140616664888511E-2"/>
                  <c:y val="-1.0237127733249182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3F42-4B17-8D3A-42D24F5355FF}"/>
                </c:ext>
              </c:extLst>
            </c:dLbl>
            <c:dLbl>
              <c:idx val="4"/>
              <c:layout>
                <c:manualLayout>
                  <c:x val="3.6255065045851992E-2"/>
                  <c:y val="-2.0497053548552385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3F42-4B17-8D3A-42D24F5355F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問46!$N$4:$N$8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問46!$P$4:$P$8</c:f>
              <c:numCache>
                <c:formatCode>0.0"%"</c:formatCode>
                <c:ptCount val="5"/>
                <c:pt idx="0">
                  <c:v>23.576642335766422</c:v>
                </c:pt>
                <c:pt idx="1">
                  <c:v>54.598540145985396</c:v>
                </c:pt>
                <c:pt idx="2">
                  <c:v>17.591240875912408</c:v>
                </c:pt>
                <c:pt idx="3">
                  <c:v>2.8467153284671531</c:v>
                </c:pt>
                <c:pt idx="4">
                  <c:v>1.3868613138686132</c:v>
                </c:pt>
              </c:numCache>
            </c:numRef>
          </c:val>
          <c:extLst>
            <c:ext xmlns:c16="http://schemas.microsoft.com/office/drawing/2014/chart" uri="{C3380CC4-5D6E-409C-BE32-E72D297353CC}">
              <c16:uniqueId val="{0000000A-3F42-4B17-8D3A-42D24F5355F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問46経年!$T$5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問46経年!$S$7:$S$12</c:f>
              <c:strCache>
                <c:ptCount val="6"/>
                <c:pt idx="0">
                  <c:v>R2(n=1,378)</c:v>
                </c:pt>
                <c:pt idx="1">
                  <c:v>R3(n=1,105)</c:v>
                </c:pt>
                <c:pt idx="2">
                  <c:v>R4(n=1,193)</c:v>
                </c:pt>
                <c:pt idx="3">
                  <c:v>R5(n=1,211)</c:v>
                </c:pt>
                <c:pt idx="4">
                  <c:v>R6(n=1,210)</c:v>
                </c:pt>
                <c:pt idx="5">
                  <c:v>R7(n=1,370)</c:v>
                </c:pt>
              </c:strCache>
            </c:strRef>
          </c:cat>
          <c:val>
            <c:numRef>
              <c:f>問46経年!$T$7:$T$12</c:f>
              <c:numCache>
                <c:formatCode>0.0</c:formatCode>
                <c:ptCount val="6"/>
                <c:pt idx="0">
                  <c:v>18.2</c:v>
                </c:pt>
                <c:pt idx="1">
                  <c:v>16.600000000000001</c:v>
                </c:pt>
                <c:pt idx="2">
                  <c:v>17.600000000000001</c:v>
                </c:pt>
                <c:pt idx="3">
                  <c:v>19.5</c:v>
                </c:pt>
                <c:pt idx="4">
                  <c:v>19.7</c:v>
                </c:pt>
                <c:pt idx="5">
                  <c:v>23.576642335766422</c:v>
                </c:pt>
              </c:numCache>
            </c:numRef>
          </c:val>
          <c:extLst>
            <c:ext xmlns:c16="http://schemas.microsoft.com/office/drawing/2014/chart" uri="{C3380CC4-5D6E-409C-BE32-E72D297353CC}">
              <c16:uniqueId val="{00000000-7644-493F-A0F2-96EA9D527932}"/>
            </c:ext>
          </c:extLst>
        </c:ser>
        <c:ser>
          <c:idx val="1"/>
          <c:order val="1"/>
          <c:tx>
            <c:strRef>
              <c:f>問46経年!$U$5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問46経年!$S$7:$S$12</c:f>
              <c:strCache>
                <c:ptCount val="6"/>
                <c:pt idx="0">
                  <c:v>R2(n=1,378)</c:v>
                </c:pt>
                <c:pt idx="1">
                  <c:v>R3(n=1,105)</c:v>
                </c:pt>
                <c:pt idx="2">
                  <c:v>R4(n=1,193)</c:v>
                </c:pt>
                <c:pt idx="3">
                  <c:v>R5(n=1,211)</c:v>
                </c:pt>
                <c:pt idx="4">
                  <c:v>R6(n=1,210)</c:v>
                </c:pt>
                <c:pt idx="5">
                  <c:v>R7(n=1,370)</c:v>
                </c:pt>
              </c:strCache>
            </c:strRef>
          </c:cat>
          <c:val>
            <c:numRef>
              <c:f>問46経年!$U$7:$U$12</c:f>
              <c:numCache>
                <c:formatCode>0.0</c:formatCode>
                <c:ptCount val="6"/>
                <c:pt idx="0">
                  <c:v>49.9</c:v>
                </c:pt>
                <c:pt idx="1">
                  <c:v>51.7</c:v>
                </c:pt>
                <c:pt idx="2">
                  <c:v>51.2</c:v>
                </c:pt>
                <c:pt idx="3">
                  <c:v>50.9</c:v>
                </c:pt>
                <c:pt idx="4">
                  <c:v>52.5</c:v>
                </c:pt>
                <c:pt idx="5">
                  <c:v>54.598540145985396</c:v>
                </c:pt>
              </c:numCache>
            </c:numRef>
          </c:val>
          <c:extLst>
            <c:ext xmlns:c16="http://schemas.microsoft.com/office/drawing/2014/chart" uri="{C3380CC4-5D6E-409C-BE32-E72D297353CC}">
              <c16:uniqueId val="{00000001-7644-493F-A0F2-96EA9D527932}"/>
            </c:ext>
          </c:extLst>
        </c:ser>
        <c:ser>
          <c:idx val="2"/>
          <c:order val="2"/>
          <c:tx>
            <c:strRef>
              <c:f>問46経年!$V$5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問46経年!$S$7:$S$12</c:f>
              <c:strCache>
                <c:ptCount val="6"/>
                <c:pt idx="0">
                  <c:v>R2(n=1,378)</c:v>
                </c:pt>
                <c:pt idx="1">
                  <c:v>R3(n=1,105)</c:v>
                </c:pt>
                <c:pt idx="2">
                  <c:v>R4(n=1,193)</c:v>
                </c:pt>
                <c:pt idx="3">
                  <c:v>R5(n=1,211)</c:v>
                </c:pt>
                <c:pt idx="4">
                  <c:v>R6(n=1,210)</c:v>
                </c:pt>
                <c:pt idx="5">
                  <c:v>R7(n=1,370)</c:v>
                </c:pt>
              </c:strCache>
            </c:strRef>
          </c:cat>
          <c:val>
            <c:numRef>
              <c:f>問46経年!$V$7:$V$12</c:f>
              <c:numCache>
                <c:formatCode>0.0</c:formatCode>
                <c:ptCount val="6"/>
                <c:pt idx="0">
                  <c:v>23.1</c:v>
                </c:pt>
                <c:pt idx="1">
                  <c:v>22.5</c:v>
                </c:pt>
                <c:pt idx="2">
                  <c:v>24.6</c:v>
                </c:pt>
                <c:pt idx="3">
                  <c:v>24.1</c:v>
                </c:pt>
                <c:pt idx="4">
                  <c:v>21.2</c:v>
                </c:pt>
                <c:pt idx="5">
                  <c:v>17.591240875912408</c:v>
                </c:pt>
              </c:numCache>
            </c:numRef>
          </c:val>
          <c:extLst>
            <c:ext xmlns:c16="http://schemas.microsoft.com/office/drawing/2014/chart" uri="{C3380CC4-5D6E-409C-BE32-E72D297353CC}">
              <c16:uniqueId val="{00000002-7644-493F-A0F2-96EA9D527932}"/>
            </c:ext>
          </c:extLst>
        </c:ser>
        <c:ser>
          <c:idx val="3"/>
          <c:order val="3"/>
          <c:tx>
            <c:strRef>
              <c:f>問46経年!$W$5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問46経年!$S$7:$S$12</c:f>
              <c:strCache>
                <c:ptCount val="6"/>
                <c:pt idx="0">
                  <c:v>R2(n=1,378)</c:v>
                </c:pt>
                <c:pt idx="1">
                  <c:v>R3(n=1,105)</c:v>
                </c:pt>
                <c:pt idx="2">
                  <c:v>R4(n=1,193)</c:v>
                </c:pt>
                <c:pt idx="3">
                  <c:v>R5(n=1,211)</c:v>
                </c:pt>
                <c:pt idx="4">
                  <c:v>R6(n=1,210)</c:v>
                </c:pt>
                <c:pt idx="5">
                  <c:v>R7(n=1,370)</c:v>
                </c:pt>
              </c:strCache>
            </c:strRef>
          </c:cat>
          <c:val>
            <c:numRef>
              <c:f>問46経年!$W$7:$W$12</c:f>
              <c:numCache>
                <c:formatCode>0.0</c:formatCode>
                <c:ptCount val="6"/>
                <c:pt idx="0">
                  <c:v>5.2</c:v>
                </c:pt>
                <c:pt idx="1">
                  <c:v>5.4</c:v>
                </c:pt>
                <c:pt idx="2">
                  <c:v>3.9</c:v>
                </c:pt>
                <c:pt idx="3">
                  <c:v>3.1</c:v>
                </c:pt>
                <c:pt idx="4">
                  <c:v>4.5</c:v>
                </c:pt>
                <c:pt idx="5">
                  <c:v>2.8467153284671531</c:v>
                </c:pt>
              </c:numCache>
            </c:numRef>
          </c:val>
          <c:extLst>
            <c:ext xmlns:c16="http://schemas.microsoft.com/office/drawing/2014/chart" uri="{C3380CC4-5D6E-409C-BE32-E72D297353CC}">
              <c16:uniqueId val="{00000004-7644-493F-A0F2-96EA9D527932}"/>
            </c:ext>
          </c:extLst>
        </c:ser>
        <c:ser>
          <c:idx val="4"/>
          <c:order val="4"/>
          <c:tx>
            <c:strRef>
              <c:f>問46経年!$X$5</c:f>
              <c:strCache>
                <c:ptCount val="1"/>
                <c:pt idx="0">
                  <c:v>（無効回答）</c:v>
                </c:pt>
              </c:strCache>
            </c:strRef>
          </c:tx>
          <c:spPr>
            <a:solidFill>
              <a:schemeClr val="bg1"/>
            </a:solidFill>
            <a:ln>
              <a:solidFill>
                <a:schemeClr val="tx1"/>
              </a:solidFill>
            </a:ln>
            <a:effectLst/>
          </c:spPr>
          <c:invertIfNegative val="0"/>
          <c:dLbls>
            <c:dLbl>
              <c:idx val="3"/>
              <c:layout>
                <c:manualLayout>
                  <c:x val="1.664951285977648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A4-42CB-BC47-B830C19E9D94}"/>
                </c:ext>
              </c:extLst>
            </c:dLbl>
            <c:dLbl>
              <c:idx val="5"/>
              <c:layout>
                <c:manualLayout>
                  <c:x val="2.1765754307279072E-2"/>
                  <c:y val="1.637277502959138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BC-4CE4-BAEB-B181D99647A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問46経年!$S$7:$S$12</c:f>
              <c:strCache>
                <c:ptCount val="6"/>
                <c:pt idx="0">
                  <c:v>R2(n=1,378)</c:v>
                </c:pt>
                <c:pt idx="1">
                  <c:v>R3(n=1,105)</c:v>
                </c:pt>
                <c:pt idx="2">
                  <c:v>R4(n=1,193)</c:v>
                </c:pt>
                <c:pt idx="3">
                  <c:v>R5(n=1,211)</c:v>
                </c:pt>
                <c:pt idx="4">
                  <c:v>R6(n=1,210)</c:v>
                </c:pt>
                <c:pt idx="5">
                  <c:v>R7(n=1,370)</c:v>
                </c:pt>
              </c:strCache>
            </c:strRef>
          </c:cat>
          <c:val>
            <c:numRef>
              <c:f>問46経年!$X$7:$X$12</c:f>
              <c:numCache>
                <c:formatCode>0.0</c:formatCode>
                <c:ptCount val="6"/>
                <c:pt idx="0">
                  <c:v>3.6</c:v>
                </c:pt>
                <c:pt idx="1">
                  <c:v>3.8</c:v>
                </c:pt>
                <c:pt idx="2">
                  <c:v>2.7</c:v>
                </c:pt>
                <c:pt idx="3">
                  <c:v>2.2999999999999998</c:v>
                </c:pt>
                <c:pt idx="4">
                  <c:v>2.1</c:v>
                </c:pt>
                <c:pt idx="5">
                  <c:v>1.3868613138686132</c:v>
                </c:pt>
              </c:numCache>
            </c:numRef>
          </c:val>
          <c:extLst>
            <c:ext xmlns:c16="http://schemas.microsoft.com/office/drawing/2014/chart" uri="{C3380CC4-5D6E-409C-BE32-E72D297353CC}">
              <c16:uniqueId val="{00000005-7644-493F-A0F2-96EA9D527932}"/>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295851091701642"/>
          <c:h val="0.83019775830900955"/>
        </c:manualLayout>
      </c:layout>
      <c:barChart>
        <c:barDir val="bar"/>
        <c:grouping val="percentStacked"/>
        <c:varyColors val="0"/>
        <c:ser>
          <c:idx val="0"/>
          <c:order val="0"/>
          <c:tx>
            <c:strRef>
              <c:f>問46経年!$T$5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0F1-4517-9612-8E004FD4F44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0F1-4517-9612-8E004FD4F44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問46経年!$S$4</c:f>
              <c:strCache>
                <c:ptCount val="1"/>
                <c:pt idx="0">
                  <c:v>凡例</c:v>
                </c:pt>
              </c:strCache>
            </c:strRef>
          </c:cat>
          <c:val>
            <c:numRef>
              <c:f>問46経年!$T$4</c:f>
              <c:numCache>
                <c:formatCode>General</c:formatCode>
                <c:ptCount val="1"/>
                <c:pt idx="0">
                  <c:v>1</c:v>
                </c:pt>
              </c:numCache>
            </c:numRef>
          </c:val>
          <c:extLst>
            <c:ext xmlns:c16="http://schemas.microsoft.com/office/drawing/2014/chart" uri="{C3380CC4-5D6E-409C-BE32-E72D297353CC}">
              <c16:uniqueId val="{00000002-40F1-4517-9612-8E004FD4F44E}"/>
            </c:ext>
          </c:extLst>
        </c:ser>
        <c:ser>
          <c:idx val="1"/>
          <c:order val="1"/>
          <c:tx>
            <c:strRef>
              <c:f>問46経年!$U$5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0F1-4517-9612-8E004FD4F4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問46経年!$S$4</c:f>
              <c:strCache>
                <c:ptCount val="1"/>
                <c:pt idx="0">
                  <c:v>凡例</c:v>
                </c:pt>
              </c:strCache>
            </c:strRef>
          </c:cat>
          <c:val>
            <c:numRef>
              <c:f>問46経年!$U$4</c:f>
              <c:numCache>
                <c:formatCode>General</c:formatCode>
                <c:ptCount val="1"/>
                <c:pt idx="0">
                  <c:v>1</c:v>
                </c:pt>
              </c:numCache>
            </c:numRef>
          </c:val>
          <c:extLst>
            <c:ext xmlns:c16="http://schemas.microsoft.com/office/drawing/2014/chart" uri="{C3380CC4-5D6E-409C-BE32-E72D297353CC}">
              <c16:uniqueId val="{00000004-40F1-4517-9612-8E004FD4F44E}"/>
            </c:ext>
          </c:extLst>
        </c:ser>
        <c:ser>
          <c:idx val="2"/>
          <c:order val="2"/>
          <c:tx>
            <c:strRef>
              <c:f>問46経年!$V$5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0F1-4517-9612-8E004FD4F4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問46経年!$S$4</c:f>
              <c:strCache>
                <c:ptCount val="1"/>
                <c:pt idx="0">
                  <c:v>凡例</c:v>
                </c:pt>
              </c:strCache>
            </c:strRef>
          </c:cat>
          <c:val>
            <c:numRef>
              <c:f>問46経年!$V$4</c:f>
              <c:numCache>
                <c:formatCode>General</c:formatCode>
                <c:ptCount val="1"/>
                <c:pt idx="0">
                  <c:v>1</c:v>
                </c:pt>
              </c:numCache>
            </c:numRef>
          </c:val>
          <c:extLst>
            <c:ext xmlns:c16="http://schemas.microsoft.com/office/drawing/2014/chart" uri="{C3380CC4-5D6E-409C-BE32-E72D297353CC}">
              <c16:uniqueId val="{00000007-40F1-4517-9612-8E004FD4F44E}"/>
            </c:ext>
          </c:extLst>
        </c:ser>
        <c:ser>
          <c:idx val="3"/>
          <c:order val="3"/>
          <c:tx>
            <c:strRef>
              <c:f>問46経年!$W$5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問46経年!$S$4</c:f>
              <c:strCache>
                <c:ptCount val="1"/>
                <c:pt idx="0">
                  <c:v>凡例</c:v>
                </c:pt>
              </c:strCache>
            </c:strRef>
          </c:cat>
          <c:val>
            <c:numRef>
              <c:f>問46経年!$W$4</c:f>
              <c:numCache>
                <c:formatCode>General</c:formatCode>
                <c:ptCount val="1"/>
                <c:pt idx="0">
                  <c:v>1</c:v>
                </c:pt>
              </c:numCache>
            </c:numRef>
          </c:val>
          <c:extLst>
            <c:ext xmlns:c16="http://schemas.microsoft.com/office/drawing/2014/chart" uri="{C3380CC4-5D6E-409C-BE32-E72D297353CC}">
              <c16:uniqueId val="{00000008-40F1-4517-9612-8E004FD4F44E}"/>
            </c:ext>
          </c:extLst>
        </c:ser>
        <c:ser>
          <c:idx val="4"/>
          <c:order val="4"/>
          <c:tx>
            <c:strRef>
              <c:f>問46経年!$X$5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0F1-4517-9612-8E004FD4F4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問46経年!$S$4</c:f>
              <c:strCache>
                <c:ptCount val="1"/>
                <c:pt idx="0">
                  <c:v>凡例</c:v>
                </c:pt>
              </c:strCache>
            </c:strRef>
          </c:cat>
          <c:val>
            <c:numRef>
              <c:f>問46経年!$X$4</c:f>
              <c:numCache>
                <c:formatCode>General</c:formatCode>
                <c:ptCount val="1"/>
                <c:pt idx="0">
                  <c:v>1</c:v>
                </c:pt>
              </c:numCache>
            </c:numRef>
          </c:val>
          <c:extLst>
            <c:ext xmlns:c16="http://schemas.microsoft.com/office/drawing/2014/chart" uri="{C3380CC4-5D6E-409C-BE32-E72D297353CC}">
              <c16:uniqueId val="{0000000B-40F1-4517-9612-8E004FD4F44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問46年齢層!$T$5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問46年齢層!$T$6:$T$14</c:f>
              <c:numCache>
                <c:formatCode>0.0</c:formatCode>
                <c:ptCount val="9"/>
                <c:pt idx="0">
                  <c:v>50</c:v>
                </c:pt>
                <c:pt idx="1">
                  <c:v>34.444444444444443</c:v>
                </c:pt>
                <c:pt idx="2">
                  <c:v>33.333333333333329</c:v>
                </c:pt>
                <c:pt idx="3">
                  <c:v>26.886792452830189</c:v>
                </c:pt>
                <c:pt idx="4">
                  <c:v>23.333333333333332</c:v>
                </c:pt>
                <c:pt idx="5">
                  <c:v>18.399999999999999</c:v>
                </c:pt>
                <c:pt idx="6">
                  <c:v>19.417475728155338</c:v>
                </c:pt>
                <c:pt idx="7">
                  <c:v>12.209302325581394</c:v>
                </c:pt>
                <c:pt idx="8">
                  <c:v>18.134715025906736</c:v>
                </c:pt>
              </c:numCache>
            </c:numRef>
          </c:val>
          <c:extLst>
            <c:ext xmlns:c16="http://schemas.microsoft.com/office/drawing/2014/chart" uri="{C3380CC4-5D6E-409C-BE32-E72D297353CC}">
              <c16:uniqueId val="{00000000-3759-4B26-8B84-8B2544773E2B}"/>
            </c:ext>
          </c:extLst>
        </c:ser>
        <c:ser>
          <c:idx val="1"/>
          <c:order val="1"/>
          <c:tx>
            <c:strRef>
              <c:f>問46年齢層!$U$5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問46年齢層!$U$6:$U$14</c:f>
              <c:numCache>
                <c:formatCode>0.0</c:formatCode>
                <c:ptCount val="9"/>
                <c:pt idx="0">
                  <c:v>30</c:v>
                </c:pt>
                <c:pt idx="1">
                  <c:v>44.444444444444443</c:v>
                </c:pt>
                <c:pt idx="2">
                  <c:v>50.303030303030305</c:v>
                </c:pt>
                <c:pt idx="3">
                  <c:v>54.716981132075468</c:v>
                </c:pt>
                <c:pt idx="4">
                  <c:v>57.777777777777771</c:v>
                </c:pt>
                <c:pt idx="5">
                  <c:v>52</c:v>
                </c:pt>
                <c:pt idx="6">
                  <c:v>57.28155339805825</c:v>
                </c:pt>
                <c:pt idx="7">
                  <c:v>61.046511627906973</c:v>
                </c:pt>
                <c:pt idx="8">
                  <c:v>58.031088082901547</c:v>
                </c:pt>
              </c:numCache>
            </c:numRef>
          </c:val>
          <c:extLst>
            <c:ext xmlns:c16="http://schemas.microsoft.com/office/drawing/2014/chart" uri="{C3380CC4-5D6E-409C-BE32-E72D297353CC}">
              <c16:uniqueId val="{00000001-3759-4B26-8B84-8B2544773E2B}"/>
            </c:ext>
          </c:extLst>
        </c:ser>
        <c:ser>
          <c:idx val="2"/>
          <c:order val="2"/>
          <c:tx>
            <c:strRef>
              <c:f>問46年齢層!$V$5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問46年齢層!$V$6:$V$14</c:f>
              <c:numCache>
                <c:formatCode>0.0</c:formatCode>
                <c:ptCount val="9"/>
                <c:pt idx="0">
                  <c:v>13.333333333333334</c:v>
                </c:pt>
                <c:pt idx="1">
                  <c:v>14.444444444444443</c:v>
                </c:pt>
                <c:pt idx="2">
                  <c:v>12.727272727272727</c:v>
                </c:pt>
                <c:pt idx="3">
                  <c:v>15.09433962264151</c:v>
                </c:pt>
                <c:pt idx="4">
                  <c:v>16.666666666666664</c:v>
                </c:pt>
                <c:pt idx="5">
                  <c:v>24.8</c:v>
                </c:pt>
                <c:pt idx="6">
                  <c:v>18.446601941747574</c:v>
                </c:pt>
                <c:pt idx="7">
                  <c:v>20.348837209302324</c:v>
                </c:pt>
                <c:pt idx="8">
                  <c:v>20.207253886010363</c:v>
                </c:pt>
              </c:numCache>
            </c:numRef>
          </c:val>
          <c:extLst>
            <c:ext xmlns:c16="http://schemas.microsoft.com/office/drawing/2014/chart" uri="{C3380CC4-5D6E-409C-BE32-E72D297353CC}">
              <c16:uniqueId val="{00000002-3759-4B26-8B84-8B2544773E2B}"/>
            </c:ext>
          </c:extLst>
        </c:ser>
        <c:ser>
          <c:idx val="3"/>
          <c:order val="3"/>
          <c:tx>
            <c:strRef>
              <c:f>問46年齢層!$W$5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2"/>
              <c:layout>
                <c:manualLayout>
                  <c:x val="-2.8338646829614927E-3"/>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4B-426F-9572-457DC3416EA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問46年齢層!$W$6:$W$14</c:f>
              <c:numCache>
                <c:formatCode>0.0</c:formatCode>
                <c:ptCount val="9"/>
                <c:pt idx="0">
                  <c:v>3.3333333333333335</c:v>
                </c:pt>
                <c:pt idx="1">
                  <c:v>4.4444444444444446</c:v>
                </c:pt>
                <c:pt idx="2">
                  <c:v>3.0303030303030303</c:v>
                </c:pt>
                <c:pt idx="3">
                  <c:v>3.3018867924528301</c:v>
                </c:pt>
                <c:pt idx="4">
                  <c:v>2.2222222222222223</c:v>
                </c:pt>
                <c:pt idx="5">
                  <c:v>2.4</c:v>
                </c:pt>
                <c:pt idx="6">
                  <c:v>2.912621359223301</c:v>
                </c:pt>
                <c:pt idx="7">
                  <c:v>4.6511627906976747</c:v>
                </c:pt>
                <c:pt idx="8">
                  <c:v>1.0362694300518136</c:v>
                </c:pt>
              </c:numCache>
            </c:numRef>
          </c:val>
          <c:extLst>
            <c:ext xmlns:c16="http://schemas.microsoft.com/office/drawing/2014/chart" uri="{C3380CC4-5D6E-409C-BE32-E72D297353CC}">
              <c16:uniqueId val="{00000003-3759-4B26-8B84-8B2544773E2B}"/>
            </c:ext>
          </c:extLst>
        </c:ser>
        <c:ser>
          <c:idx val="4"/>
          <c:order val="4"/>
          <c:tx>
            <c:strRef>
              <c:f>問46年齢層!$X$5</c:f>
              <c:strCache>
                <c:ptCount val="1"/>
                <c:pt idx="0">
                  <c:v>（無効回答）</c:v>
                </c:pt>
              </c:strCache>
            </c:strRef>
          </c:tx>
          <c:spPr>
            <a:solidFill>
              <a:schemeClr val="bg1"/>
            </a:solidFill>
            <a:ln>
              <a:solidFill>
                <a:schemeClr val="tx1"/>
              </a:solidFill>
            </a:ln>
            <a:effectLst/>
          </c:spPr>
          <c:invertIfNegative val="0"/>
          <c:dLbls>
            <c:dLbl>
              <c:idx val="4"/>
              <c:layout>
                <c:manualLayout>
                  <c:x val="2.9543374028299596E-2"/>
                  <c:y val="1.898584694127775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75-44DD-B6FE-DF826AC73FCF}"/>
                </c:ext>
              </c:extLst>
            </c:dLbl>
            <c:dLbl>
              <c:idx val="5"/>
              <c:layout>
                <c:manualLayout>
                  <c:x val="1.628724677215560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D4-43C2-81B7-C69249B17E06}"/>
                </c:ext>
              </c:extLst>
            </c:dLbl>
            <c:dLbl>
              <c:idx val="6"/>
              <c:layout>
                <c:manualLayout>
                  <c:x val="1.6874213783850876E-2"/>
                  <c:y val="1.3921697389658739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D4-43C2-81B7-C69249B17E06}"/>
                </c:ext>
              </c:extLst>
            </c:dLbl>
            <c:dLbl>
              <c:idx val="8"/>
              <c:layout>
                <c:manualLayout>
                  <c:x val="2.302481584063416E-2"/>
                  <c:y val="1.89858469412770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75-44DD-B6FE-DF826AC73FC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問46年齢層!$X$6:$X$14</c:f>
              <c:numCache>
                <c:formatCode>0.0</c:formatCode>
                <c:ptCount val="9"/>
                <c:pt idx="0">
                  <c:v>3.3333333333333335</c:v>
                </c:pt>
                <c:pt idx="1">
                  <c:v>2.2222222222222223</c:v>
                </c:pt>
                <c:pt idx="2">
                  <c:v>0.60606060606060608</c:v>
                </c:pt>
                <c:pt idx="3">
                  <c:v>0</c:v>
                </c:pt>
                <c:pt idx="4">
                  <c:v>0</c:v>
                </c:pt>
                <c:pt idx="5">
                  <c:v>2.4</c:v>
                </c:pt>
                <c:pt idx="6">
                  <c:v>1.9417475728155338</c:v>
                </c:pt>
                <c:pt idx="7">
                  <c:v>1.7441860465116279</c:v>
                </c:pt>
                <c:pt idx="8">
                  <c:v>2.5906735751295336</c:v>
                </c:pt>
              </c:numCache>
            </c:numRef>
          </c:val>
          <c:extLst>
            <c:ext xmlns:c16="http://schemas.microsoft.com/office/drawing/2014/chart" uri="{C3380CC4-5D6E-409C-BE32-E72D297353CC}">
              <c16:uniqueId val="{00000009-3759-4B26-8B84-8B2544773E2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1630885423103039"/>
        </c:manualLayout>
      </c:layout>
      <c:barChart>
        <c:barDir val="bar"/>
        <c:grouping val="percentStacked"/>
        <c:varyColors val="0"/>
        <c:ser>
          <c:idx val="0"/>
          <c:order val="0"/>
          <c:tx>
            <c:strRef>
              <c:f>問46年齢層!$T$5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BD3-4196-BC96-21B0376186A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BD3-4196-BC96-21B0376186A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問46年齢層!$S$4</c:f>
              <c:strCache>
                <c:ptCount val="1"/>
                <c:pt idx="0">
                  <c:v>凡例</c:v>
                </c:pt>
              </c:strCache>
            </c:strRef>
          </c:cat>
          <c:val>
            <c:numRef>
              <c:f>問46年齢層!$T$4</c:f>
              <c:numCache>
                <c:formatCode>General</c:formatCode>
                <c:ptCount val="1"/>
                <c:pt idx="0">
                  <c:v>1</c:v>
                </c:pt>
              </c:numCache>
            </c:numRef>
          </c:val>
          <c:extLst>
            <c:ext xmlns:c16="http://schemas.microsoft.com/office/drawing/2014/chart" uri="{C3380CC4-5D6E-409C-BE32-E72D297353CC}">
              <c16:uniqueId val="{00000002-ABD3-4196-BC96-21B0376186AD}"/>
            </c:ext>
          </c:extLst>
        </c:ser>
        <c:ser>
          <c:idx val="1"/>
          <c:order val="1"/>
          <c:tx>
            <c:strRef>
              <c:f>問46年齢層!$U$5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BD3-4196-BC96-21B0376186A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問46年齢層!$S$4</c:f>
              <c:strCache>
                <c:ptCount val="1"/>
                <c:pt idx="0">
                  <c:v>凡例</c:v>
                </c:pt>
              </c:strCache>
            </c:strRef>
          </c:cat>
          <c:val>
            <c:numRef>
              <c:f>問46年齢層!$U$4</c:f>
              <c:numCache>
                <c:formatCode>General</c:formatCode>
                <c:ptCount val="1"/>
                <c:pt idx="0">
                  <c:v>1</c:v>
                </c:pt>
              </c:numCache>
            </c:numRef>
          </c:val>
          <c:extLst>
            <c:ext xmlns:c16="http://schemas.microsoft.com/office/drawing/2014/chart" uri="{C3380CC4-5D6E-409C-BE32-E72D297353CC}">
              <c16:uniqueId val="{00000004-ABD3-4196-BC96-21B0376186AD}"/>
            </c:ext>
          </c:extLst>
        </c:ser>
        <c:ser>
          <c:idx val="2"/>
          <c:order val="2"/>
          <c:tx>
            <c:strRef>
              <c:f>問46年齢層!$V$5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BD3-4196-BC96-21B0376186A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問46年齢層!$V$4</c:f>
              <c:numCache>
                <c:formatCode>General</c:formatCode>
                <c:ptCount val="1"/>
                <c:pt idx="0">
                  <c:v>1</c:v>
                </c:pt>
              </c:numCache>
            </c:numRef>
          </c:val>
          <c:extLst>
            <c:ext xmlns:c16="http://schemas.microsoft.com/office/drawing/2014/chart" uri="{C3380CC4-5D6E-409C-BE32-E72D297353CC}">
              <c16:uniqueId val="{00000007-ABD3-4196-BC96-21B0376186AD}"/>
            </c:ext>
          </c:extLst>
        </c:ser>
        <c:ser>
          <c:idx val="3"/>
          <c:order val="3"/>
          <c:tx>
            <c:strRef>
              <c:f>問46年齢層!$W$5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問46年齢層!$W$4</c:f>
              <c:numCache>
                <c:formatCode>General</c:formatCode>
                <c:ptCount val="1"/>
                <c:pt idx="0">
                  <c:v>1</c:v>
                </c:pt>
              </c:numCache>
            </c:numRef>
          </c:val>
          <c:extLst>
            <c:ext xmlns:c16="http://schemas.microsoft.com/office/drawing/2014/chart" uri="{C3380CC4-5D6E-409C-BE32-E72D297353CC}">
              <c16:uniqueId val="{00000008-ABD3-4196-BC96-21B0376186AD}"/>
            </c:ext>
          </c:extLst>
        </c:ser>
        <c:ser>
          <c:idx val="4"/>
          <c:order val="4"/>
          <c:tx>
            <c:strRef>
              <c:f>問46年齢層!$X$5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BD3-4196-BC96-21B0376186A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問46年齢層!$S$4</c:f>
              <c:strCache>
                <c:ptCount val="1"/>
                <c:pt idx="0">
                  <c:v>凡例</c:v>
                </c:pt>
              </c:strCache>
            </c:strRef>
          </c:cat>
          <c:val>
            <c:numRef>
              <c:f>問46年齢層!$X$4</c:f>
              <c:numCache>
                <c:formatCode>General</c:formatCode>
                <c:ptCount val="1"/>
                <c:pt idx="0">
                  <c:v>1</c:v>
                </c:pt>
              </c:numCache>
            </c:numRef>
          </c:val>
          <c:extLst>
            <c:ext xmlns:c16="http://schemas.microsoft.com/office/drawing/2014/chart" uri="{C3380CC4-5D6E-409C-BE32-E72D297353CC}">
              <c16:uniqueId val="{0000000B-ABD3-4196-BC96-21B0376186A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FA5E-4BD8-88E2-21F5075E025C}"/>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FA5E-4BD8-88E2-21F5075E025C}"/>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FA5E-4BD8-88E2-21F5075E025C}"/>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FA5E-4BD8-88E2-21F5075E025C}"/>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FA5E-4BD8-88E2-21F5075E025C}"/>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FA5E-4BD8-88E2-21F5075E025C}"/>
              </c:ext>
            </c:extLst>
          </c:dPt>
          <c:dPt>
            <c:idx val="6"/>
            <c:bubble3D val="0"/>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FA5E-4BD8-88E2-21F5075E025C}"/>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FA5E-4BD8-88E2-21F5075E025C}"/>
              </c:ext>
            </c:extLst>
          </c:dPt>
          <c:dPt>
            <c:idx val="8"/>
            <c:bubble3D val="0"/>
            <c:spPr>
              <a:pattFill prst="lgConfetti">
                <a:fgClr>
                  <a:schemeClr val="tx1"/>
                </a:fgClr>
                <a:bgClr>
                  <a:schemeClr val="bg1"/>
                </a:bgClr>
              </a:pattFill>
              <a:ln w="9525">
                <a:solidFill>
                  <a:schemeClr val="tx1"/>
                </a:solidFill>
              </a:ln>
              <a:effectLst/>
            </c:spPr>
            <c:extLst>
              <c:ext xmlns:c16="http://schemas.microsoft.com/office/drawing/2014/chart" uri="{C3380CC4-5D6E-409C-BE32-E72D297353CC}">
                <c16:uniqueId val="{00000011-FA5E-4BD8-88E2-21F5075E025C}"/>
              </c:ext>
            </c:extLst>
          </c:dPt>
          <c:dPt>
            <c:idx val="9"/>
            <c:bubble3D val="0"/>
            <c:spPr>
              <a:solidFill>
                <a:schemeClr val="bg1"/>
              </a:solidFill>
              <a:ln w="9525">
                <a:solidFill>
                  <a:schemeClr val="tx1"/>
                </a:solidFill>
              </a:ln>
              <a:effectLst/>
            </c:spPr>
            <c:extLst>
              <c:ext xmlns:c16="http://schemas.microsoft.com/office/drawing/2014/chart" uri="{C3380CC4-5D6E-409C-BE32-E72D297353CC}">
                <c16:uniqueId val="{00000013-FA5E-4BD8-88E2-21F5075E025C}"/>
              </c:ext>
            </c:extLst>
          </c:dPt>
          <c:dLbls>
            <c:dLbl>
              <c:idx val="0"/>
              <c:layout>
                <c:manualLayout>
                  <c:x val="2.559181062060133E-2"/>
                  <c:y val="-2.8183448629259554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FA5E-4BD8-88E2-21F5075E025C}"/>
                </c:ext>
              </c:extLst>
            </c:dLbl>
            <c:dLbl>
              <c:idx val="1"/>
              <c:layout>
                <c:manualLayout>
                  <c:x val="1.7061207080400861E-2"/>
                  <c:y val="1.5372790161414296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FA5E-4BD8-88E2-21F5075E025C}"/>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FA5E-4BD8-88E2-21F5075E025C}"/>
                </c:ext>
              </c:extLst>
            </c:dLbl>
            <c:dLbl>
              <c:idx val="3"/>
              <c:layout>
                <c:manualLayout>
                  <c:x val="8.3173384516954579E-2"/>
                  <c:y val="1.7934921854983348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FA5E-4BD8-88E2-21F5075E025C}"/>
                </c:ext>
              </c:extLst>
            </c:dLbl>
            <c:dLbl>
              <c:idx val="4"/>
              <c:layout>
                <c:manualLayout>
                  <c:x val="-1.2795905310300781E-2"/>
                  <c:y val="5.1242633871380052E-3"/>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FA5E-4BD8-88E2-21F5075E025C}"/>
                </c:ext>
              </c:extLst>
            </c:dLbl>
            <c:dLbl>
              <c:idx val="5"/>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FA5E-4BD8-88E2-21F5075E025C}"/>
                </c:ext>
              </c:extLst>
            </c:dLbl>
            <c:dLbl>
              <c:idx val="6"/>
              <c:tx>
                <c:rich>
                  <a:bodyPr/>
                  <a:lstStyle/>
                  <a:p>
                    <a:fld id="{365AEF95-21B5-45EE-A56C-CF313989D9B9}" type="CATEGORYNAME">
                      <a:rPr lang="ja-JP" altLang="en-US"/>
                      <a:pPr/>
                      <a:t>[分類名]</a:t>
                    </a:fld>
                    <a:endParaRPr lang="ja-JP" altLang="en-US" baseline="0"/>
                  </a:p>
                  <a:p>
                    <a:fld id="{FDC47749-F271-41C8-8F13-C349830FE47A}"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FA5E-4BD8-88E2-21F5075E025C}"/>
                </c:ext>
              </c:extLst>
            </c:dLbl>
            <c:dLbl>
              <c:idx val="7"/>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FA5E-4BD8-88E2-21F5075E025C}"/>
                </c:ext>
              </c:extLst>
            </c:dLbl>
            <c:dLbl>
              <c:idx val="8"/>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FA5E-4BD8-88E2-21F5075E025C}"/>
                </c:ext>
              </c:extLst>
            </c:dLbl>
            <c:dLbl>
              <c:idx val="9"/>
              <c:layout>
                <c:manualLayout>
                  <c:x val="-4.0520366815952308E-2"/>
                  <c:y val="-5.6366897258519087E-2"/>
                </c:manualLayout>
              </c:layout>
              <c:tx>
                <c:rich>
                  <a:bodyPr/>
                  <a:lstStyle/>
                  <a:p>
                    <a:fld id="{E073BB26-761F-4EF1-B314-C3594501E60F}" type="CATEGORYNAME">
                      <a:rPr lang="ja-JP" altLang="en-US"/>
                      <a:pPr/>
                      <a:t>[分類名]</a:t>
                    </a:fld>
                    <a:endParaRPr lang="ja-JP" altLang="en-US" baseline="0"/>
                  </a:p>
                  <a:p>
                    <a:fld id="{71D90683-9EEA-4CB4-B22D-6D24EFB9FB75}"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FA5E-4BD8-88E2-21F5075E025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問47!$N$4:$N$13</c:f>
              <c:strCache>
                <c:ptCount val="10"/>
                <c:pt idx="0">
                  <c:v>飛田給駅</c:v>
                </c:pt>
                <c:pt idx="1">
                  <c:v>西調布駅</c:v>
                </c:pt>
                <c:pt idx="2">
                  <c:v>調布駅</c:v>
                </c:pt>
                <c:pt idx="3">
                  <c:v>京王多摩川駅</c:v>
                </c:pt>
                <c:pt idx="4">
                  <c:v>布田駅</c:v>
                </c:pt>
                <c:pt idx="5">
                  <c:v>国領駅</c:v>
                </c:pt>
                <c:pt idx="6">
                  <c:v>柴崎駅</c:v>
                </c:pt>
                <c:pt idx="7">
                  <c:v>つつじヶ丘駅</c:v>
                </c:pt>
                <c:pt idx="8">
                  <c:v>仙川駅</c:v>
                </c:pt>
                <c:pt idx="9">
                  <c:v>（無効回答）</c:v>
                </c:pt>
              </c:strCache>
            </c:strRef>
          </c:cat>
          <c:val>
            <c:numRef>
              <c:f>問47!$P$4:$P$13</c:f>
              <c:numCache>
                <c:formatCode>0.0"%"</c:formatCode>
                <c:ptCount val="10"/>
                <c:pt idx="0">
                  <c:v>3.4306569343065698</c:v>
                </c:pt>
                <c:pt idx="1">
                  <c:v>7.664233576642336</c:v>
                </c:pt>
                <c:pt idx="2">
                  <c:v>38.321167883211679</c:v>
                </c:pt>
                <c:pt idx="3">
                  <c:v>4.1605839416058394</c:v>
                </c:pt>
                <c:pt idx="4">
                  <c:v>3.5766423357664232</c:v>
                </c:pt>
                <c:pt idx="5">
                  <c:v>10.802919708029197</c:v>
                </c:pt>
                <c:pt idx="6">
                  <c:v>5.0364963503649633</c:v>
                </c:pt>
                <c:pt idx="7">
                  <c:v>15.62043795620438</c:v>
                </c:pt>
                <c:pt idx="8">
                  <c:v>10.145985401459855</c:v>
                </c:pt>
                <c:pt idx="9">
                  <c:v>1.2408759124087592</c:v>
                </c:pt>
              </c:numCache>
            </c:numRef>
          </c:val>
          <c:extLst>
            <c:ext xmlns:c16="http://schemas.microsoft.com/office/drawing/2014/chart" uri="{C3380CC4-5D6E-409C-BE32-E72D297353CC}">
              <c16:uniqueId val="{00000014-FA5E-4BD8-88E2-21F5075E025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問47年齢層!$T$5</c:f>
              <c:strCache>
                <c:ptCount val="1"/>
                <c:pt idx="0">
                  <c:v>飛田給駅</c:v>
                </c:pt>
              </c:strCache>
            </c:strRef>
          </c:tx>
          <c:spPr>
            <a:pattFill prst="wdDnDiag">
              <a:fgClr>
                <a:srgbClr val="FF0000"/>
              </a:fgClr>
              <a:bgClr>
                <a:schemeClr val="bg1"/>
              </a:bgClr>
            </a:pattFill>
            <a:ln w="9525">
              <a:solidFill>
                <a:schemeClr val="tx1"/>
              </a:solidFill>
            </a:ln>
            <a:effectLst/>
          </c:spPr>
          <c:invertIfNegative val="0"/>
          <c:dLbls>
            <c:dLbl>
              <c:idx val="0"/>
              <c:layout>
                <c:manualLayout>
                  <c:x val="-2.5976792841018477E-17"/>
                  <c:y val="-4.40044004400439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28-4F38-AD54-0BC328EA10F7}"/>
                </c:ext>
              </c:extLst>
            </c:dLbl>
            <c:dLbl>
              <c:idx val="2"/>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8D-448C-9721-8FB83D98953E}"/>
                </c:ext>
              </c:extLst>
            </c:dLbl>
            <c:dLbl>
              <c:idx val="5"/>
              <c:layout>
                <c:manualLayout>
                  <c:x val="-4.6449719821154388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B6-4C15-B407-4A0D3E3819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問47年齢層!$T$6:$T$14</c:f>
              <c:numCache>
                <c:formatCode>0.0</c:formatCode>
                <c:ptCount val="9"/>
                <c:pt idx="0">
                  <c:v>0</c:v>
                </c:pt>
                <c:pt idx="1">
                  <c:v>3.3333333333333335</c:v>
                </c:pt>
                <c:pt idx="2">
                  <c:v>1.8181818181818181</c:v>
                </c:pt>
                <c:pt idx="3">
                  <c:v>4.716981132075472</c:v>
                </c:pt>
                <c:pt idx="4">
                  <c:v>2.2222222222222223</c:v>
                </c:pt>
                <c:pt idx="5">
                  <c:v>4</c:v>
                </c:pt>
                <c:pt idx="6">
                  <c:v>2.912621359223301</c:v>
                </c:pt>
                <c:pt idx="7">
                  <c:v>7.5581395348837201</c:v>
                </c:pt>
                <c:pt idx="8">
                  <c:v>2.0725388601036272</c:v>
                </c:pt>
              </c:numCache>
            </c:numRef>
          </c:val>
          <c:extLst>
            <c:ext xmlns:c16="http://schemas.microsoft.com/office/drawing/2014/chart" uri="{C3380CC4-5D6E-409C-BE32-E72D297353CC}">
              <c16:uniqueId val="{00000002-76DD-4E55-95F8-2C89A46A60D3}"/>
            </c:ext>
          </c:extLst>
        </c:ser>
        <c:ser>
          <c:idx val="1"/>
          <c:order val="1"/>
          <c:tx>
            <c:strRef>
              <c:f>問47年齢層!$U$5</c:f>
              <c:strCache>
                <c:ptCount val="1"/>
                <c:pt idx="0">
                  <c:v>西調布駅</c:v>
                </c:pt>
              </c:strCache>
            </c:strRef>
          </c:tx>
          <c:spPr>
            <a:pattFill prst="smGrid">
              <a:fgClr>
                <a:srgbClr val="FFC000"/>
              </a:fgClr>
              <a:bgClr>
                <a:schemeClr val="bg1"/>
              </a:bgClr>
            </a:pattFill>
            <a:ln w="9525">
              <a:solidFill>
                <a:schemeClr val="tx1"/>
              </a:solidFill>
            </a:ln>
            <a:effectLst/>
          </c:spPr>
          <c:invertIfNegative val="0"/>
          <c:dLbls>
            <c:dLbl>
              <c:idx val="2"/>
              <c:layout>
                <c:manualLayout>
                  <c:x val="1.030600717949576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DD-4E55-95F8-2C89A46A60D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問47年齢層!$U$6:$U$14</c:f>
              <c:numCache>
                <c:formatCode>0.0</c:formatCode>
                <c:ptCount val="9"/>
                <c:pt idx="0">
                  <c:v>10</c:v>
                </c:pt>
                <c:pt idx="1">
                  <c:v>7.7777777777777777</c:v>
                </c:pt>
                <c:pt idx="2">
                  <c:v>8.4848484848484862</c:v>
                </c:pt>
                <c:pt idx="3">
                  <c:v>9.9056603773584904</c:v>
                </c:pt>
                <c:pt idx="4">
                  <c:v>7.4074074074074066</c:v>
                </c:pt>
                <c:pt idx="5">
                  <c:v>9.6</c:v>
                </c:pt>
                <c:pt idx="6">
                  <c:v>5.825242718446602</c:v>
                </c:pt>
                <c:pt idx="7">
                  <c:v>7.5581395348837201</c:v>
                </c:pt>
                <c:pt idx="8">
                  <c:v>4.6632124352331603</c:v>
                </c:pt>
              </c:numCache>
            </c:numRef>
          </c:val>
          <c:extLst>
            <c:ext xmlns:c16="http://schemas.microsoft.com/office/drawing/2014/chart" uri="{C3380CC4-5D6E-409C-BE32-E72D297353CC}">
              <c16:uniqueId val="{00000004-76DD-4E55-95F8-2C89A46A60D3}"/>
            </c:ext>
          </c:extLst>
        </c:ser>
        <c:ser>
          <c:idx val="2"/>
          <c:order val="2"/>
          <c:tx>
            <c:strRef>
              <c:f>問47年齢層!$V$5</c:f>
              <c:strCache>
                <c:ptCount val="1"/>
                <c:pt idx="0">
                  <c:v>調布駅</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問47年齢層!$V$6:$V$14</c:f>
              <c:numCache>
                <c:formatCode>0.0</c:formatCode>
                <c:ptCount val="9"/>
                <c:pt idx="0">
                  <c:v>40</c:v>
                </c:pt>
                <c:pt idx="1">
                  <c:v>34.444444444444443</c:v>
                </c:pt>
                <c:pt idx="2">
                  <c:v>43.030303030303031</c:v>
                </c:pt>
                <c:pt idx="3">
                  <c:v>40.094339622641513</c:v>
                </c:pt>
                <c:pt idx="4">
                  <c:v>38.148148148148145</c:v>
                </c:pt>
                <c:pt idx="5">
                  <c:v>29.599999999999998</c:v>
                </c:pt>
                <c:pt idx="6">
                  <c:v>35.922330097087382</c:v>
                </c:pt>
                <c:pt idx="7">
                  <c:v>33.720930232558139</c:v>
                </c:pt>
                <c:pt idx="8">
                  <c:v>44.559585492227974</c:v>
                </c:pt>
              </c:numCache>
            </c:numRef>
          </c:val>
          <c:extLst>
            <c:ext xmlns:c16="http://schemas.microsoft.com/office/drawing/2014/chart" uri="{C3380CC4-5D6E-409C-BE32-E72D297353CC}">
              <c16:uniqueId val="{00000005-76DD-4E55-95F8-2C89A46A60D3}"/>
            </c:ext>
          </c:extLst>
        </c:ser>
        <c:ser>
          <c:idx val="3"/>
          <c:order val="3"/>
          <c:tx>
            <c:strRef>
              <c:f>問47年齢層!$W$5</c:f>
              <c:strCache>
                <c:ptCount val="1"/>
                <c:pt idx="0">
                  <c:v>京王
多摩川駅</c:v>
                </c:pt>
              </c:strCache>
            </c:strRef>
          </c:tx>
          <c:spPr>
            <a:pattFill prst="dkHorz">
              <a:fgClr>
                <a:srgbClr val="92D050"/>
              </a:fgClr>
              <a:bgClr>
                <a:schemeClr val="bg1"/>
              </a:bgClr>
            </a:pattFill>
            <a:ln>
              <a:solidFill>
                <a:schemeClr val="tx1"/>
              </a:solidFill>
            </a:ln>
            <a:effectLst/>
          </c:spPr>
          <c:invertIfNegative val="0"/>
          <c:dLbls>
            <c:dLbl>
              <c:idx val="0"/>
              <c:layout>
                <c:manualLayout>
                  <c:x val="-8.5015940488841653E-3"/>
                  <c:y val="3.36294993076195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01-45F4-8D14-C9A1C6614888}"/>
                </c:ext>
              </c:extLst>
            </c:dLbl>
            <c:dLbl>
              <c:idx val="1"/>
              <c:layout>
                <c:manualLayout>
                  <c:x val="-1.10487251792782E-2"/>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A8D-448C-9721-8FB83D98953E}"/>
                </c:ext>
              </c:extLst>
            </c:dLbl>
            <c:dLbl>
              <c:idx val="2"/>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8D-448C-9721-8FB83D98953E}"/>
                </c:ext>
              </c:extLst>
            </c:dLbl>
            <c:dLbl>
              <c:idx val="4"/>
              <c:layout>
                <c:manualLayout>
                  <c:x val="-2.8338646829614927E-3"/>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01-45F4-8D14-C9A1C6614888}"/>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28-4F38-AD54-0BC328EA10F7}"/>
                </c:ext>
              </c:extLst>
            </c:dLbl>
            <c:dLbl>
              <c:idx val="7"/>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28-4F38-AD54-0BC328EA10F7}"/>
                </c:ext>
              </c:extLst>
            </c:dLbl>
            <c:dLbl>
              <c:idx val="8"/>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8D-448C-9721-8FB83D98953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問47年齢層!$W$6:$W$14</c:f>
              <c:numCache>
                <c:formatCode>0.0</c:formatCode>
                <c:ptCount val="9"/>
                <c:pt idx="0">
                  <c:v>3.3333333333333335</c:v>
                </c:pt>
                <c:pt idx="1">
                  <c:v>6.666666666666667</c:v>
                </c:pt>
                <c:pt idx="2">
                  <c:v>4.2424242424242431</c:v>
                </c:pt>
                <c:pt idx="3">
                  <c:v>1.8867924528301887</c:v>
                </c:pt>
                <c:pt idx="4">
                  <c:v>2.9629629629629632</c:v>
                </c:pt>
                <c:pt idx="5">
                  <c:v>4</c:v>
                </c:pt>
                <c:pt idx="6">
                  <c:v>5.825242718446602</c:v>
                </c:pt>
                <c:pt idx="7">
                  <c:v>5.8139534883720927</c:v>
                </c:pt>
                <c:pt idx="8">
                  <c:v>4.6632124352331603</c:v>
                </c:pt>
              </c:numCache>
            </c:numRef>
          </c:val>
          <c:extLst>
            <c:ext xmlns:c16="http://schemas.microsoft.com/office/drawing/2014/chart" uri="{C3380CC4-5D6E-409C-BE32-E72D297353CC}">
              <c16:uniqueId val="{00000008-76DD-4E55-95F8-2C89A46A60D3}"/>
            </c:ext>
          </c:extLst>
        </c:ser>
        <c:ser>
          <c:idx val="4"/>
          <c:order val="4"/>
          <c:tx>
            <c:strRef>
              <c:f>問47年齢層!$X$5</c:f>
              <c:strCache>
                <c:ptCount val="1"/>
                <c:pt idx="0">
                  <c:v>布田駅</c:v>
                </c:pt>
              </c:strCache>
            </c:strRef>
          </c:tx>
          <c:spPr>
            <a:pattFill prst="wdUpDiag">
              <a:fgClr>
                <a:srgbClr val="C00000"/>
              </a:fgClr>
              <a:bgClr>
                <a:schemeClr val="bg1"/>
              </a:bgClr>
            </a:pattFill>
            <a:ln>
              <a:solidFill>
                <a:schemeClr val="tx1"/>
              </a:solidFill>
            </a:ln>
            <a:effectLst/>
          </c:spPr>
          <c:invertIfNegative val="0"/>
          <c:dLbls>
            <c:dLbl>
              <c:idx val="0"/>
              <c:layout>
                <c:manualLayout>
                  <c:x val="4.2507970244420826E-3"/>
                  <c:y val="1.854867655438328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8D-448C-9721-8FB83D98953E}"/>
                </c:ext>
              </c:extLst>
            </c:dLbl>
            <c:dLbl>
              <c:idx val="3"/>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8D-448C-9721-8FB83D98953E}"/>
                </c:ext>
              </c:extLst>
            </c:dLbl>
            <c:dLbl>
              <c:idx val="4"/>
              <c:layout>
                <c:manualLayout>
                  <c:x val="2.833864682961284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28-4F38-AD54-0BC328EA10F7}"/>
                </c:ext>
              </c:extLst>
            </c:dLbl>
            <c:dLbl>
              <c:idx val="5"/>
              <c:layout>
                <c:manualLayout>
                  <c:x val="0"/>
                  <c:y val="1.345179972304781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01-45F4-8D14-C9A1C6614888}"/>
                </c:ext>
              </c:extLst>
            </c:dLbl>
            <c:dLbl>
              <c:idx val="7"/>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8D-448C-9721-8FB83D98953E}"/>
                </c:ext>
              </c:extLst>
            </c:dLbl>
            <c:dLbl>
              <c:idx val="8"/>
              <c:layout>
                <c:manualLayout>
                  <c:x val="9.9185263903647566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28-4F38-AD54-0BC328EA10F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問47年齢層!$X$6:$X$14</c:f>
              <c:numCache>
                <c:formatCode>0.0</c:formatCode>
                <c:ptCount val="9"/>
                <c:pt idx="0">
                  <c:v>3.3333333333333335</c:v>
                </c:pt>
                <c:pt idx="1">
                  <c:v>3.3333333333333335</c:v>
                </c:pt>
                <c:pt idx="2">
                  <c:v>3.0303030303030303</c:v>
                </c:pt>
                <c:pt idx="3">
                  <c:v>3.3018867924528301</c:v>
                </c:pt>
                <c:pt idx="4">
                  <c:v>4.0740740740740744</c:v>
                </c:pt>
                <c:pt idx="5">
                  <c:v>4.8</c:v>
                </c:pt>
                <c:pt idx="6">
                  <c:v>2.912621359223301</c:v>
                </c:pt>
                <c:pt idx="7">
                  <c:v>3.4883720930232558</c:v>
                </c:pt>
                <c:pt idx="8">
                  <c:v>3.6269430051813467</c:v>
                </c:pt>
              </c:numCache>
            </c:numRef>
          </c:val>
          <c:extLst>
            <c:ext xmlns:c16="http://schemas.microsoft.com/office/drawing/2014/chart" uri="{C3380CC4-5D6E-409C-BE32-E72D297353CC}">
              <c16:uniqueId val="{00000010-76DD-4E55-95F8-2C89A46A60D3}"/>
            </c:ext>
          </c:extLst>
        </c:ser>
        <c:ser>
          <c:idx val="5"/>
          <c:order val="5"/>
          <c:tx>
            <c:strRef>
              <c:f>問47年齢層!$Y$5</c:f>
              <c:strCache>
                <c:ptCount val="1"/>
                <c:pt idx="0">
                  <c:v>国領駅</c:v>
                </c:pt>
              </c:strCache>
            </c:strRef>
          </c:tx>
          <c:spPr>
            <a:pattFill prst="openDmnd">
              <a:fgClr>
                <a:schemeClr val="accent4">
                  <a:lumMod val="50000"/>
                </a:schemeClr>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問47年齢層!$Y$6:$Y$14</c:f>
              <c:numCache>
                <c:formatCode>0.0</c:formatCode>
                <c:ptCount val="9"/>
                <c:pt idx="0">
                  <c:v>6.666666666666667</c:v>
                </c:pt>
                <c:pt idx="1">
                  <c:v>8.8888888888888893</c:v>
                </c:pt>
                <c:pt idx="2">
                  <c:v>9.0909090909090917</c:v>
                </c:pt>
                <c:pt idx="3">
                  <c:v>11.79245283018868</c:v>
                </c:pt>
                <c:pt idx="4">
                  <c:v>10.74074074074074</c:v>
                </c:pt>
                <c:pt idx="5">
                  <c:v>16.8</c:v>
                </c:pt>
                <c:pt idx="6">
                  <c:v>9.7087378640776691</c:v>
                </c:pt>
                <c:pt idx="7">
                  <c:v>8.1395348837209305</c:v>
                </c:pt>
                <c:pt idx="8">
                  <c:v>11.917098445595855</c:v>
                </c:pt>
              </c:numCache>
            </c:numRef>
          </c:val>
          <c:extLst>
            <c:ext xmlns:c16="http://schemas.microsoft.com/office/drawing/2014/chart" uri="{C3380CC4-5D6E-409C-BE32-E72D297353CC}">
              <c16:uniqueId val="{00000011-76DD-4E55-95F8-2C89A46A60D3}"/>
            </c:ext>
          </c:extLst>
        </c:ser>
        <c:ser>
          <c:idx val="6"/>
          <c:order val="6"/>
          <c:tx>
            <c:strRef>
              <c:f>問47年齢層!$Z$5</c:f>
              <c:strCache>
                <c:ptCount val="1"/>
                <c:pt idx="0">
                  <c:v>柴崎駅</c:v>
                </c:pt>
              </c:strCache>
            </c:strRef>
          </c:tx>
          <c:spPr>
            <a:pattFill prst="smCheck">
              <a:fgClr>
                <a:srgbClr val="00B0F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問47年齢層!$Z$6:$Z$14</c:f>
              <c:numCache>
                <c:formatCode>0.0</c:formatCode>
                <c:ptCount val="9"/>
                <c:pt idx="0">
                  <c:v>3.3333333333333335</c:v>
                </c:pt>
                <c:pt idx="1">
                  <c:v>7.7777777777777777</c:v>
                </c:pt>
                <c:pt idx="2">
                  <c:v>6.0606060606060606</c:v>
                </c:pt>
                <c:pt idx="3">
                  <c:v>4.716981132075472</c:v>
                </c:pt>
                <c:pt idx="4">
                  <c:v>5.5555555555555554</c:v>
                </c:pt>
                <c:pt idx="5">
                  <c:v>4</c:v>
                </c:pt>
                <c:pt idx="6">
                  <c:v>4.8543689320388346</c:v>
                </c:pt>
                <c:pt idx="7">
                  <c:v>4.0697674418604652</c:v>
                </c:pt>
                <c:pt idx="8">
                  <c:v>4.6632124352331603</c:v>
                </c:pt>
              </c:numCache>
            </c:numRef>
          </c:val>
          <c:extLst>
            <c:ext xmlns:c16="http://schemas.microsoft.com/office/drawing/2014/chart" uri="{C3380CC4-5D6E-409C-BE32-E72D297353CC}">
              <c16:uniqueId val="{00000012-76DD-4E55-95F8-2C89A46A60D3}"/>
            </c:ext>
          </c:extLst>
        </c:ser>
        <c:ser>
          <c:idx val="7"/>
          <c:order val="7"/>
          <c:tx>
            <c:strRef>
              <c:f>問47年齢層!$AA$5</c:f>
              <c:strCache>
                <c:ptCount val="1"/>
                <c:pt idx="0">
                  <c:v>つつじ
ヶ丘駅</c:v>
                </c:pt>
              </c:strCache>
            </c:strRef>
          </c:tx>
          <c:spPr>
            <a:pattFill prst="ltHorz">
              <a:fgClr>
                <a:srgbClr val="00B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問47年齢層!$AA$6:$AA$14</c:f>
              <c:numCache>
                <c:formatCode>0.0</c:formatCode>
                <c:ptCount val="9"/>
                <c:pt idx="0">
                  <c:v>23.333333333333332</c:v>
                </c:pt>
                <c:pt idx="1">
                  <c:v>17.777777777777779</c:v>
                </c:pt>
                <c:pt idx="2">
                  <c:v>15.151515151515152</c:v>
                </c:pt>
                <c:pt idx="3">
                  <c:v>11.79245283018868</c:v>
                </c:pt>
                <c:pt idx="4">
                  <c:v>17.407407407407408</c:v>
                </c:pt>
                <c:pt idx="5">
                  <c:v>12.8</c:v>
                </c:pt>
                <c:pt idx="6">
                  <c:v>20.388349514563107</c:v>
                </c:pt>
                <c:pt idx="7">
                  <c:v>20.348837209302324</c:v>
                </c:pt>
                <c:pt idx="8">
                  <c:v>10.880829015544041</c:v>
                </c:pt>
              </c:numCache>
            </c:numRef>
          </c:val>
          <c:extLst>
            <c:ext xmlns:c16="http://schemas.microsoft.com/office/drawing/2014/chart" uri="{C3380CC4-5D6E-409C-BE32-E72D297353CC}">
              <c16:uniqueId val="{00000013-76DD-4E55-95F8-2C89A46A60D3}"/>
            </c:ext>
          </c:extLst>
        </c:ser>
        <c:ser>
          <c:idx val="8"/>
          <c:order val="8"/>
          <c:tx>
            <c:strRef>
              <c:f>問47年齢層!$AB$5</c:f>
              <c:strCache>
                <c:ptCount val="1"/>
                <c:pt idx="0">
                  <c:v>仙川駅</c:v>
                </c:pt>
              </c:strCache>
            </c:strRef>
          </c:tx>
          <c:spPr>
            <a:pattFill prst="lgConfetti"/>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問47年齢層!$AB$6:$AB$14</c:f>
              <c:numCache>
                <c:formatCode>0.0</c:formatCode>
                <c:ptCount val="9"/>
                <c:pt idx="0">
                  <c:v>10</c:v>
                </c:pt>
                <c:pt idx="1">
                  <c:v>7.7777777777777777</c:v>
                </c:pt>
                <c:pt idx="2">
                  <c:v>8.4848484848484862</c:v>
                </c:pt>
                <c:pt idx="3">
                  <c:v>11.79245283018868</c:v>
                </c:pt>
                <c:pt idx="4">
                  <c:v>11.481481481481481</c:v>
                </c:pt>
                <c:pt idx="5">
                  <c:v>11.200000000000001</c:v>
                </c:pt>
                <c:pt idx="6">
                  <c:v>10.679611650485436</c:v>
                </c:pt>
                <c:pt idx="7">
                  <c:v>7.5581395348837201</c:v>
                </c:pt>
                <c:pt idx="8">
                  <c:v>10.880829015544041</c:v>
                </c:pt>
              </c:numCache>
            </c:numRef>
          </c:val>
          <c:extLst>
            <c:ext xmlns:c16="http://schemas.microsoft.com/office/drawing/2014/chart" uri="{C3380CC4-5D6E-409C-BE32-E72D297353CC}">
              <c16:uniqueId val="{00000016-76DD-4E55-95F8-2C89A46A60D3}"/>
            </c:ext>
          </c:extLst>
        </c:ser>
        <c:ser>
          <c:idx val="9"/>
          <c:order val="9"/>
          <c:tx>
            <c:strRef>
              <c:f>問47年齢層!$AC$5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問47年齢層!$AC$6:$AC$14</c:f>
              <c:numCache>
                <c:formatCode>0.0</c:formatCode>
                <c:ptCount val="9"/>
                <c:pt idx="0">
                  <c:v>0</c:v>
                </c:pt>
                <c:pt idx="1">
                  <c:v>2.2222222222222223</c:v>
                </c:pt>
                <c:pt idx="2">
                  <c:v>0.60606060606060608</c:v>
                </c:pt>
                <c:pt idx="3">
                  <c:v>0</c:v>
                </c:pt>
                <c:pt idx="4">
                  <c:v>0</c:v>
                </c:pt>
                <c:pt idx="5">
                  <c:v>3.2</c:v>
                </c:pt>
                <c:pt idx="6">
                  <c:v>0.97087378640776689</c:v>
                </c:pt>
                <c:pt idx="7">
                  <c:v>1.7441860465116279</c:v>
                </c:pt>
                <c:pt idx="8">
                  <c:v>2.0725388601036272</c:v>
                </c:pt>
              </c:numCache>
            </c:numRef>
          </c:val>
          <c:extLst>
            <c:ext xmlns:c16="http://schemas.microsoft.com/office/drawing/2014/chart" uri="{C3380CC4-5D6E-409C-BE32-E72D297353CC}">
              <c16:uniqueId val="{00000019-76DD-4E55-95F8-2C89A46A60D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問47年齢層!$T$5</c:f>
              <c:strCache>
                <c:ptCount val="1"/>
                <c:pt idx="0">
                  <c:v>飛田給駅</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CD2E-4E51-BB9C-1E587C95D4F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D2E-4E51-BB9C-1E587C95D4F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問47年齢層!$S$4</c:f>
              <c:strCache>
                <c:ptCount val="1"/>
                <c:pt idx="0">
                  <c:v>凡例</c:v>
                </c:pt>
              </c:strCache>
            </c:strRef>
          </c:cat>
          <c:val>
            <c:numRef>
              <c:f>問47年齢層!$T$4</c:f>
              <c:numCache>
                <c:formatCode>General</c:formatCode>
                <c:ptCount val="1"/>
                <c:pt idx="0">
                  <c:v>1</c:v>
                </c:pt>
              </c:numCache>
            </c:numRef>
          </c:val>
          <c:extLst>
            <c:ext xmlns:c16="http://schemas.microsoft.com/office/drawing/2014/chart" uri="{C3380CC4-5D6E-409C-BE32-E72D297353CC}">
              <c16:uniqueId val="{00000002-CD2E-4E51-BB9C-1E587C95D4F4}"/>
            </c:ext>
          </c:extLst>
        </c:ser>
        <c:ser>
          <c:idx val="1"/>
          <c:order val="1"/>
          <c:tx>
            <c:strRef>
              <c:f>問47年齢層!$U$5</c:f>
              <c:strCache>
                <c:ptCount val="1"/>
                <c:pt idx="0">
                  <c:v>西調布駅</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問47年齢層!$S$4</c:f>
              <c:strCache>
                <c:ptCount val="1"/>
                <c:pt idx="0">
                  <c:v>凡例</c:v>
                </c:pt>
              </c:strCache>
            </c:strRef>
          </c:cat>
          <c:val>
            <c:numRef>
              <c:f>問47年齢層!$U$4</c:f>
              <c:numCache>
                <c:formatCode>General</c:formatCode>
                <c:ptCount val="1"/>
                <c:pt idx="0">
                  <c:v>1</c:v>
                </c:pt>
              </c:numCache>
            </c:numRef>
          </c:val>
          <c:extLst>
            <c:ext xmlns:c16="http://schemas.microsoft.com/office/drawing/2014/chart" uri="{C3380CC4-5D6E-409C-BE32-E72D297353CC}">
              <c16:uniqueId val="{00000003-CD2E-4E51-BB9C-1E587C95D4F4}"/>
            </c:ext>
          </c:extLst>
        </c:ser>
        <c:ser>
          <c:idx val="2"/>
          <c:order val="2"/>
          <c:tx>
            <c:strRef>
              <c:f>問47年齢層!$V$5</c:f>
              <c:strCache>
                <c:ptCount val="1"/>
                <c:pt idx="0">
                  <c:v>調布駅</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問47年齢層!$V$4</c:f>
              <c:numCache>
                <c:formatCode>General</c:formatCode>
                <c:ptCount val="1"/>
                <c:pt idx="0">
                  <c:v>1</c:v>
                </c:pt>
              </c:numCache>
            </c:numRef>
          </c:val>
          <c:extLst>
            <c:ext xmlns:c16="http://schemas.microsoft.com/office/drawing/2014/chart" uri="{C3380CC4-5D6E-409C-BE32-E72D297353CC}">
              <c16:uniqueId val="{00000004-CD2E-4E51-BB9C-1E587C95D4F4}"/>
            </c:ext>
          </c:extLst>
        </c:ser>
        <c:ser>
          <c:idx val="3"/>
          <c:order val="3"/>
          <c:tx>
            <c:strRef>
              <c:f>問47年齢層!$W$5</c:f>
              <c:strCache>
                <c:ptCount val="1"/>
                <c:pt idx="0">
                  <c:v>京王
多摩川駅</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問47年齢層!$W$4</c:f>
              <c:numCache>
                <c:formatCode>General</c:formatCode>
                <c:ptCount val="1"/>
                <c:pt idx="0">
                  <c:v>1</c:v>
                </c:pt>
              </c:numCache>
            </c:numRef>
          </c:val>
          <c:extLst>
            <c:ext xmlns:c16="http://schemas.microsoft.com/office/drawing/2014/chart" uri="{C3380CC4-5D6E-409C-BE32-E72D297353CC}">
              <c16:uniqueId val="{00000005-CD2E-4E51-BB9C-1E587C95D4F4}"/>
            </c:ext>
          </c:extLst>
        </c:ser>
        <c:ser>
          <c:idx val="4"/>
          <c:order val="4"/>
          <c:tx>
            <c:strRef>
              <c:f>問47年齢層!$X$5</c:f>
              <c:strCache>
                <c:ptCount val="1"/>
                <c:pt idx="0">
                  <c:v>布田駅</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問47年齢層!$X$4</c:f>
              <c:numCache>
                <c:formatCode>General</c:formatCode>
                <c:ptCount val="1"/>
                <c:pt idx="0">
                  <c:v>1</c:v>
                </c:pt>
              </c:numCache>
            </c:numRef>
          </c:val>
          <c:extLst>
            <c:ext xmlns:c16="http://schemas.microsoft.com/office/drawing/2014/chart" uri="{C3380CC4-5D6E-409C-BE32-E72D297353CC}">
              <c16:uniqueId val="{00000006-CD2E-4E51-BB9C-1E587C95D4F4}"/>
            </c:ext>
          </c:extLst>
        </c:ser>
        <c:ser>
          <c:idx val="5"/>
          <c:order val="5"/>
          <c:tx>
            <c:strRef>
              <c:f>問47年齢層!$Y$5</c:f>
              <c:strCache>
                <c:ptCount val="1"/>
                <c:pt idx="0">
                  <c:v>国領駅</c:v>
                </c:pt>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問47年齢層!$Y$4</c:f>
              <c:numCache>
                <c:formatCode>General</c:formatCode>
                <c:ptCount val="1"/>
                <c:pt idx="0">
                  <c:v>1</c:v>
                </c:pt>
              </c:numCache>
            </c:numRef>
          </c:val>
          <c:extLst>
            <c:ext xmlns:c16="http://schemas.microsoft.com/office/drawing/2014/chart" uri="{C3380CC4-5D6E-409C-BE32-E72D297353CC}">
              <c16:uniqueId val="{00000007-CD2E-4E51-BB9C-1E587C95D4F4}"/>
            </c:ext>
          </c:extLst>
        </c:ser>
        <c:ser>
          <c:idx val="6"/>
          <c:order val="6"/>
          <c:tx>
            <c:strRef>
              <c:f>問47年齢層!$Z$5</c:f>
              <c:strCache>
                <c:ptCount val="1"/>
                <c:pt idx="0">
                  <c:v>柴崎駅</c:v>
                </c:pt>
              </c:strCache>
            </c:strRef>
          </c:tx>
          <c:spPr>
            <a:pattFill prst="smCheck">
              <a:fgClr>
                <a:srgbClr val="00B0F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問47年齢層!$Z$4</c:f>
              <c:numCache>
                <c:formatCode>General</c:formatCode>
                <c:ptCount val="1"/>
                <c:pt idx="0">
                  <c:v>1</c:v>
                </c:pt>
              </c:numCache>
            </c:numRef>
          </c:val>
          <c:extLst>
            <c:ext xmlns:c16="http://schemas.microsoft.com/office/drawing/2014/chart" uri="{C3380CC4-5D6E-409C-BE32-E72D297353CC}">
              <c16:uniqueId val="{00000008-CD2E-4E51-BB9C-1E587C95D4F4}"/>
            </c:ext>
          </c:extLst>
        </c:ser>
        <c:ser>
          <c:idx val="7"/>
          <c:order val="7"/>
          <c:tx>
            <c:strRef>
              <c:f>問47年齢層!$AA$5</c:f>
              <c:strCache>
                <c:ptCount val="1"/>
                <c:pt idx="0">
                  <c:v>つつじ
ヶ丘駅</c:v>
                </c:pt>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問47年齢層!$AA$4</c:f>
              <c:numCache>
                <c:formatCode>General</c:formatCode>
                <c:ptCount val="1"/>
                <c:pt idx="0">
                  <c:v>1</c:v>
                </c:pt>
              </c:numCache>
            </c:numRef>
          </c:val>
          <c:extLst>
            <c:ext xmlns:c16="http://schemas.microsoft.com/office/drawing/2014/chart" uri="{C3380CC4-5D6E-409C-BE32-E72D297353CC}">
              <c16:uniqueId val="{00000009-CD2E-4E51-BB9C-1E587C95D4F4}"/>
            </c:ext>
          </c:extLst>
        </c:ser>
        <c:ser>
          <c:idx val="8"/>
          <c:order val="8"/>
          <c:tx>
            <c:strRef>
              <c:f>問47年齢層!$AB$5</c:f>
              <c:strCache>
                <c:ptCount val="1"/>
                <c:pt idx="0">
                  <c:v>仙川駅</c:v>
                </c:pt>
              </c:strCache>
            </c:strRef>
          </c:tx>
          <c:spPr>
            <a:solidFill>
              <a:schemeClr val="bg1"/>
            </a:solidFill>
            <a:ln>
              <a:solidFill>
                <a:srgbClr val="000000"/>
              </a:solidFill>
            </a:ln>
            <a:effectLst/>
          </c:spPr>
          <c:invertIfNegative val="0"/>
          <c:dPt>
            <c:idx val="0"/>
            <c:invertIfNegative val="0"/>
            <c:bubble3D val="0"/>
            <c:spPr>
              <a:pattFill prst="lgConfetti">
                <a:fgClr>
                  <a:schemeClr val="tx1"/>
                </a:fgClr>
                <a:bgClr>
                  <a:schemeClr val="bg1"/>
                </a:bgClr>
              </a:pattFill>
              <a:ln>
                <a:solidFill>
                  <a:srgbClr val="000000"/>
                </a:solidFill>
              </a:ln>
              <a:effectLst/>
            </c:spPr>
            <c:extLst>
              <c:ext xmlns:c16="http://schemas.microsoft.com/office/drawing/2014/chart" uri="{C3380CC4-5D6E-409C-BE32-E72D297353CC}">
                <c16:uniqueId val="{0000000B-CD2E-4E51-BB9C-1E587C95D4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問47年齢層!$AB$4</c:f>
              <c:numCache>
                <c:formatCode>General</c:formatCode>
                <c:ptCount val="1"/>
                <c:pt idx="0">
                  <c:v>1</c:v>
                </c:pt>
              </c:numCache>
            </c:numRef>
          </c:val>
          <c:extLst>
            <c:ext xmlns:c16="http://schemas.microsoft.com/office/drawing/2014/chart" uri="{C3380CC4-5D6E-409C-BE32-E72D297353CC}">
              <c16:uniqueId val="{0000000C-CD2E-4E51-BB9C-1E587C95D4F4}"/>
            </c:ext>
          </c:extLst>
        </c:ser>
        <c:ser>
          <c:idx val="9"/>
          <c:order val="9"/>
          <c:tx>
            <c:strRef>
              <c:f>問47年齢層!$AC$5</c:f>
              <c:strCache>
                <c:ptCount val="1"/>
                <c:pt idx="0">
                  <c:v>（無効回答）</c:v>
                </c:pt>
              </c:strCache>
            </c:strRef>
          </c:tx>
          <c:spPr>
            <a:pattFill prst="lgConfetti">
              <a:fgClr>
                <a:schemeClr val="tx1"/>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E-CD2E-4E51-BB9C-1E587C95D4F4}"/>
              </c:ext>
            </c:extLst>
          </c:dPt>
          <c:dLbls>
            <c:dLbl>
              <c:idx val="0"/>
              <c:spPr>
                <a:no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CD2E-4E51-BB9C-1E587C95D4F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問47年齢層!$S$4</c:f>
              <c:strCache>
                <c:ptCount val="1"/>
                <c:pt idx="0">
                  <c:v>凡例</c:v>
                </c:pt>
              </c:strCache>
            </c:strRef>
          </c:cat>
          <c:val>
            <c:numRef>
              <c:f>問47年齢層!$AC$4</c:f>
              <c:numCache>
                <c:formatCode>General</c:formatCode>
                <c:ptCount val="1"/>
                <c:pt idx="0">
                  <c:v>1</c:v>
                </c:pt>
              </c:numCache>
            </c:numRef>
          </c:val>
          <c:extLst>
            <c:ext xmlns:c16="http://schemas.microsoft.com/office/drawing/2014/chart" uri="{C3380CC4-5D6E-409C-BE32-E72D297353CC}">
              <c16:uniqueId val="{0000000F-CD2E-4E51-BB9C-1E587C95D4F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問35年齢層!$T$65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問35年齢層!$T$66:$T$74</c:f>
              <c:numCache>
                <c:formatCode>0.0</c:formatCode>
                <c:ptCount val="9"/>
                <c:pt idx="0">
                  <c:v>23.333333333333332</c:v>
                </c:pt>
                <c:pt idx="1">
                  <c:v>14.444444444444443</c:v>
                </c:pt>
                <c:pt idx="2">
                  <c:v>27.27272727272727</c:v>
                </c:pt>
                <c:pt idx="3">
                  <c:v>27.830188679245282</c:v>
                </c:pt>
                <c:pt idx="4">
                  <c:v>28.888888888888886</c:v>
                </c:pt>
                <c:pt idx="5">
                  <c:v>22.400000000000002</c:v>
                </c:pt>
                <c:pt idx="6">
                  <c:v>29.126213592233007</c:v>
                </c:pt>
                <c:pt idx="7">
                  <c:v>29.069767441860467</c:v>
                </c:pt>
                <c:pt idx="8">
                  <c:v>34.196891191709845</c:v>
                </c:pt>
              </c:numCache>
            </c:numRef>
          </c:val>
          <c:extLst>
            <c:ext xmlns:c16="http://schemas.microsoft.com/office/drawing/2014/chart" uri="{C3380CC4-5D6E-409C-BE32-E72D297353CC}">
              <c16:uniqueId val="{00000003-2804-4EBE-965B-E7033ABCBD03}"/>
            </c:ext>
          </c:extLst>
        </c:ser>
        <c:ser>
          <c:idx val="1"/>
          <c:order val="1"/>
          <c:tx>
            <c:strRef>
              <c:f>問35年齢層!$U$65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3.8937747021844262E-5"/>
                  <c:y val="1.121702399325221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79-4028-9878-66719A7541C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問35年齢層!$U$66:$U$74</c:f>
              <c:numCache>
                <c:formatCode>0.0</c:formatCode>
                <c:ptCount val="9"/>
                <c:pt idx="0">
                  <c:v>3.3333333333333335</c:v>
                </c:pt>
                <c:pt idx="1">
                  <c:v>4.4444444444444446</c:v>
                </c:pt>
                <c:pt idx="2">
                  <c:v>6.666666666666667</c:v>
                </c:pt>
                <c:pt idx="3">
                  <c:v>2.8301886792452833</c:v>
                </c:pt>
                <c:pt idx="4">
                  <c:v>3.3333333333333335</c:v>
                </c:pt>
                <c:pt idx="5">
                  <c:v>4</c:v>
                </c:pt>
                <c:pt idx="6">
                  <c:v>0.97087378640776689</c:v>
                </c:pt>
                <c:pt idx="7">
                  <c:v>3.4883720930232558</c:v>
                </c:pt>
                <c:pt idx="8">
                  <c:v>2.0725388601036272</c:v>
                </c:pt>
              </c:numCache>
            </c:numRef>
          </c:val>
          <c:extLst>
            <c:ext xmlns:c16="http://schemas.microsoft.com/office/drawing/2014/chart" uri="{C3380CC4-5D6E-409C-BE32-E72D297353CC}">
              <c16:uniqueId val="{00000008-2804-4EBE-965B-E7033ABCBD03}"/>
            </c:ext>
          </c:extLst>
        </c:ser>
        <c:ser>
          <c:idx val="3"/>
          <c:order val="2"/>
          <c:tx>
            <c:strRef>
              <c:f>問35年齢層!$V$65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問35年齢層!$V$66:$V$74</c:f>
              <c:numCache>
                <c:formatCode>0.0</c:formatCode>
                <c:ptCount val="9"/>
                <c:pt idx="0">
                  <c:v>23.333333333333332</c:v>
                </c:pt>
                <c:pt idx="1">
                  <c:v>28.888888888888886</c:v>
                </c:pt>
                <c:pt idx="2">
                  <c:v>27.27272727272727</c:v>
                </c:pt>
                <c:pt idx="3">
                  <c:v>29.716981132075471</c:v>
                </c:pt>
                <c:pt idx="4">
                  <c:v>31.851851851851855</c:v>
                </c:pt>
                <c:pt idx="5">
                  <c:v>37.6</c:v>
                </c:pt>
                <c:pt idx="6">
                  <c:v>34.95145631067961</c:v>
                </c:pt>
                <c:pt idx="7">
                  <c:v>25.581395348837212</c:v>
                </c:pt>
                <c:pt idx="8">
                  <c:v>20.725388601036268</c:v>
                </c:pt>
              </c:numCache>
            </c:numRef>
          </c:val>
          <c:extLst>
            <c:ext xmlns:c16="http://schemas.microsoft.com/office/drawing/2014/chart" uri="{C3380CC4-5D6E-409C-BE32-E72D297353CC}">
              <c16:uniqueId val="{0000000A-2804-4EBE-965B-E7033ABCBD03}"/>
            </c:ext>
          </c:extLst>
        </c:ser>
        <c:ser>
          <c:idx val="4"/>
          <c:order val="3"/>
          <c:tx>
            <c:strRef>
              <c:f>問35年齢層!$W$65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問35年齢層!$W$66:$W$74</c:f>
              <c:numCache>
                <c:formatCode>0.0</c:formatCode>
                <c:ptCount val="9"/>
                <c:pt idx="0">
                  <c:v>10</c:v>
                </c:pt>
                <c:pt idx="1">
                  <c:v>13.333333333333334</c:v>
                </c:pt>
                <c:pt idx="2">
                  <c:v>8.4848484848484862</c:v>
                </c:pt>
                <c:pt idx="3">
                  <c:v>15.566037735849056</c:v>
                </c:pt>
                <c:pt idx="4">
                  <c:v>17.037037037037038</c:v>
                </c:pt>
                <c:pt idx="5">
                  <c:v>12.8</c:v>
                </c:pt>
                <c:pt idx="6">
                  <c:v>14.563106796116504</c:v>
                </c:pt>
                <c:pt idx="7">
                  <c:v>21.511627906976745</c:v>
                </c:pt>
                <c:pt idx="8">
                  <c:v>19.170984455958546</c:v>
                </c:pt>
              </c:numCache>
            </c:numRef>
          </c:val>
          <c:extLst>
            <c:ext xmlns:c16="http://schemas.microsoft.com/office/drawing/2014/chart" uri="{C3380CC4-5D6E-409C-BE32-E72D297353CC}">
              <c16:uniqueId val="{0000000B-2804-4EBE-965B-E7033ABCBD03}"/>
            </c:ext>
          </c:extLst>
        </c:ser>
        <c:ser>
          <c:idx val="5"/>
          <c:order val="4"/>
          <c:tx>
            <c:strRef>
              <c:f>問35年齢層!$X$65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問35年齢層!$X$66:$X$74</c:f>
              <c:numCache>
                <c:formatCode>0.0</c:formatCode>
                <c:ptCount val="9"/>
                <c:pt idx="0">
                  <c:v>36.666666666666664</c:v>
                </c:pt>
                <c:pt idx="1">
                  <c:v>37.777777777777779</c:v>
                </c:pt>
                <c:pt idx="2">
                  <c:v>29.09090909090909</c:v>
                </c:pt>
                <c:pt idx="3">
                  <c:v>24.056603773584907</c:v>
                </c:pt>
                <c:pt idx="4">
                  <c:v>18.148148148148149</c:v>
                </c:pt>
                <c:pt idx="5">
                  <c:v>19.2</c:v>
                </c:pt>
                <c:pt idx="6">
                  <c:v>18.446601941747574</c:v>
                </c:pt>
                <c:pt idx="7">
                  <c:v>13.953488372093023</c:v>
                </c:pt>
                <c:pt idx="8">
                  <c:v>16.062176165803109</c:v>
                </c:pt>
              </c:numCache>
            </c:numRef>
          </c:val>
          <c:extLst>
            <c:ext xmlns:c16="http://schemas.microsoft.com/office/drawing/2014/chart" uri="{C3380CC4-5D6E-409C-BE32-E72D297353CC}">
              <c16:uniqueId val="{0000000C-2804-4EBE-965B-E7033ABCBD03}"/>
            </c:ext>
          </c:extLst>
        </c:ser>
        <c:ser>
          <c:idx val="6"/>
          <c:order val="5"/>
          <c:tx>
            <c:strRef>
              <c:f>問35年齢層!$Y$65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79-4028-9878-66719A7541C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問35年齢層!$Y$66:$Y$74</c:f>
              <c:numCache>
                <c:formatCode>0.0</c:formatCode>
                <c:ptCount val="9"/>
                <c:pt idx="0">
                  <c:v>3.3333333333333335</c:v>
                </c:pt>
                <c:pt idx="1">
                  <c:v>1.1111111111111112</c:v>
                </c:pt>
                <c:pt idx="2">
                  <c:v>1.2121212121212122</c:v>
                </c:pt>
                <c:pt idx="3">
                  <c:v>0</c:v>
                </c:pt>
                <c:pt idx="4">
                  <c:v>0.74074074074074081</c:v>
                </c:pt>
                <c:pt idx="5">
                  <c:v>4</c:v>
                </c:pt>
                <c:pt idx="6">
                  <c:v>1.9417475728155338</c:v>
                </c:pt>
                <c:pt idx="7">
                  <c:v>6.395348837209303</c:v>
                </c:pt>
                <c:pt idx="8">
                  <c:v>7.7720207253886011</c:v>
                </c:pt>
              </c:numCache>
            </c:numRef>
          </c:val>
          <c:extLst>
            <c:ext xmlns:c16="http://schemas.microsoft.com/office/drawing/2014/chart" uri="{C3380CC4-5D6E-409C-BE32-E72D297353CC}">
              <c16:uniqueId val="{0000000D-2804-4EBE-965B-E7033ABCBD0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F316-421C-AAC2-96812AA7DBE8}"/>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F316-421C-AAC2-96812AA7DBE8}"/>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F316-421C-AAC2-96812AA7DBE8}"/>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F316-421C-AAC2-96812AA7DBE8}"/>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F316-421C-AAC2-96812AA7DBE8}"/>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F316-421C-AAC2-96812AA7DBE8}"/>
                </c:ext>
              </c:extLst>
            </c:dLbl>
            <c:dLbl>
              <c:idx val="1"/>
              <c:layout>
                <c:manualLayout>
                  <c:x val="1.7061207080400938E-2"/>
                  <c:y val="-9.7181453394421004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729358206423814"/>
                      <c:h val="0.1532511837250167"/>
                    </c:manualLayout>
                  </c15:layout>
                  <c15:dlblFieldTable/>
                  <c15:showDataLabelsRange val="0"/>
                </c:ext>
                <c:ext xmlns:c16="http://schemas.microsoft.com/office/drawing/2014/chart" uri="{C3380CC4-5D6E-409C-BE32-E72D297353CC}">
                  <c16:uniqueId val="{00000003-F316-421C-AAC2-96812AA7DBE8}"/>
                </c:ext>
              </c:extLst>
            </c:dLbl>
            <c:dLbl>
              <c:idx val="2"/>
              <c:layout>
                <c:manualLayout>
                  <c:x val="1.4928556195350816E-2"/>
                  <c:y val="2.5621417807016968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677321524828591"/>
                      <c:h val="0.1675634127594158"/>
                    </c:manualLayout>
                  </c15:layout>
                  <c15:dlblFieldTable/>
                  <c15:showDataLabelsRange val="0"/>
                </c:ext>
                <c:ext xmlns:c16="http://schemas.microsoft.com/office/drawing/2014/chart" uri="{C3380CC4-5D6E-409C-BE32-E72D297353CC}">
                  <c16:uniqueId val="{00000005-F316-421C-AAC2-96812AA7DBE8}"/>
                </c:ext>
              </c:extLst>
            </c:dLbl>
            <c:dLbl>
              <c:idx val="3"/>
              <c:layout>
                <c:manualLayout>
                  <c:x val="-1.0663254425250587E-2"/>
                  <c:y val="1.5372790161414296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F316-421C-AAC2-96812AA7DBE8}"/>
                </c:ext>
              </c:extLst>
            </c:dLbl>
            <c:dLbl>
              <c:idx val="4"/>
              <c:layout>
                <c:manualLayout>
                  <c:x val="0"/>
                  <c:y val="-1.5372790161414296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F316-421C-AAC2-96812AA7DBE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'問47-1'!$N$4:$N$8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'問47-1'!$P$4:$P$8</c:f>
              <c:numCache>
                <c:formatCode>0.0"%"</c:formatCode>
                <c:ptCount val="5"/>
                <c:pt idx="0">
                  <c:v>37.956204379562038</c:v>
                </c:pt>
                <c:pt idx="1">
                  <c:v>33.576642335766422</c:v>
                </c:pt>
                <c:pt idx="2">
                  <c:v>18.321167883211679</c:v>
                </c:pt>
                <c:pt idx="3">
                  <c:v>8.3941605839416056</c:v>
                </c:pt>
                <c:pt idx="4">
                  <c:v>1.7518248175182483</c:v>
                </c:pt>
              </c:numCache>
            </c:numRef>
          </c:val>
          <c:extLst>
            <c:ext xmlns:c16="http://schemas.microsoft.com/office/drawing/2014/chart" uri="{C3380CC4-5D6E-409C-BE32-E72D297353CC}">
              <c16:uniqueId val="{0000000A-F316-421C-AAC2-96812AA7DBE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'問47-1経年'!$T$5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'問47-1経年'!$S$7:$S$12</c:f>
              <c:strCache>
                <c:ptCount val="6"/>
                <c:pt idx="0">
                  <c:v>R2(n=1,378)</c:v>
                </c:pt>
                <c:pt idx="1">
                  <c:v>R3(n=1,105)</c:v>
                </c:pt>
                <c:pt idx="2">
                  <c:v>R4(n=1,193)</c:v>
                </c:pt>
                <c:pt idx="3">
                  <c:v>R5(n=1,211)</c:v>
                </c:pt>
                <c:pt idx="4">
                  <c:v>R6(n=1,210)</c:v>
                </c:pt>
                <c:pt idx="5">
                  <c:v>R7(n=1,370)</c:v>
                </c:pt>
              </c:strCache>
            </c:strRef>
          </c:cat>
          <c:val>
            <c:numRef>
              <c:f>'問47-1経年'!$T$7:$T$12</c:f>
              <c:numCache>
                <c:formatCode>0.0</c:formatCode>
                <c:ptCount val="6"/>
                <c:pt idx="0">
                  <c:v>35.5</c:v>
                </c:pt>
                <c:pt idx="1">
                  <c:v>38.1</c:v>
                </c:pt>
                <c:pt idx="2">
                  <c:v>36.200000000000003</c:v>
                </c:pt>
                <c:pt idx="3">
                  <c:v>38.1</c:v>
                </c:pt>
                <c:pt idx="4">
                  <c:v>35.200000000000003</c:v>
                </c:pt>
                <c:pt idx="5">
                  <c:v>37.956204379562038</c:v>
                </c:pt>
              </c:numCache>
            </c:numRef>
          </c:val>
          <c:extLst>
            <c:ext xmlns:c16="http://schemas.microsoft.com/office/drawing/2014/chart" uri="{C3380CC4-5D6E-409C-BE32-E72D297353CC}">
              <c16:uniqueId val="{00000000-2F6D-4ADE-AE71-116BA9FA6D21}"/>
            </c:ext>
          </c:extLst>
        </c:ser>
        <c:ser>
          <c:idx val="1"/>
          <c:order val="1"/>
          <c:tx>
            <c:strRef>
              <c:f>'問47-1経年'!$U$5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'問47-1経年'!$S$7:$S$12</c:f>
              <c:strCache>
                <c:ptCount val="6"/>
                <c:pt idx="0">
                  <c:v>R2(n=1,378)</c:v>
                </c:pt>
                <c:pt idx="1">
                  <c:v>R3(n=1,105)</c:v>
                </c:pt>
                <c:pt idx="2">
                  <c:v>R4(n=1,193)</c:v>
                </c:pt>
                <c:pt idx="3">
                  <c:v>R5(n=1,211)</c:v>
                </c:pt>
                <c:pt idx="4">
                  <c:v>R6(n=1,210)</c:v>
                </c:pt>
                <c:pt idx="5">
                  <c:v>R7(n=1,370)</c:v>
                </c:pt>
              </c:strCache>
            </c:strRef>
          </c:cat>
          <c:val>
            <c:numRef>
              <c:f>'問47-1経年'!$U$7:$U$12</c:f>
              <c:numCache>
                <c:formatCode>0.0</c:formatCode>
                <c:ptCount val="6"/>
                <c:pt idx="0">
                  <c:v>35.4</c:v>
                </c:pt>
                <c:pt idx="1">
                  <c:v>33</c:v>
                </c:pt>
                <c:pt idx="2">
                  <c:v>34.1</c:v>
                </c:pt>
                <c:pt idx="3">
                  <c:v>34.4</c:v>
                </c:pt>
                <c:pt idx="4">
                  <c:v>35</c:v>
                </c:pt>
                <c:pt idx="5">
                  <c:v>33.576642335766422</c:v>
                </c:pt>
              </c:numCache>
            </c:numRef>
          </c:val>
          <c:extLst>
            <c:ext xmlns:c16="http://schemas.microsoft.com/office/drawing/2014/chart" uri="{C3380CC4-5D6E-409C-BE32-E72D297353CC}">
              <c16:uniqueId val="{00000001-2F6D-4ADE-AE71-116BA9FA6D21}"/>
            </c:ext>
          </c:extLst>
        </c:ser>
        <c:ser>
          <c:idx val="2"/>
          <c:order val="2"/>
          <c:tx>
            <c:strRef>
              <c:f>'問47-1経年'!$V$5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'問47-1経年'!$S$7:$S$12</c:f>
              <c:strCache>
                <c:ptCount val="6"/>
                <c:pt idx="0">
                  <c:v>R2(n=1,378)</c:v>
                </c:pt>
                <c:pt idx="1">
                  <c:v>R3(n=1,105)</c:v>
                </c:pt>
                <c:pt idx="2">
                  <c:v>R4(n=1,193)</c:v>
                </c:pt>
                <c:pt idx="3">
                  <c:v>R5(n=1,211)</c:v>
                </c:pt>
                <c:pt idx="4">
                  <c:v>R6(n=1,210)</c:v>
                </c:pt>
                <c:pt idx="5">
                  <c:v>R7(n=1,370)</c:v>
                </c:pt>
              </c:strCache>
            </c:strRef>
          </c:cat>
          <c:val>
            <c:numRef>
              <c:f>'問47-1経年'!$V$7:$V$12</c:f>
              <c:numCache>
                <c:formatCode>0.0</c:formatCode>
                <c:ptCount val="6"/>
                <c:pt idx="0">
                  <c:v>17.5</c:v>
                </c:pt>
                <c:pt idx="1">
                  <c:v>17.399999999999999</c:v>
                </c:pt>
                <c:pt idx="2">
                  <c:v>17.399999999999999</c:v>
                </c:pt>
                <c:pt idx="3">
                  <c:v>16.100000000000001</c:v>
                </c:pt>
                <c:pt idx="4">
                  <c:v>17.3</c:v>
                </c:pt>
                <c:pt idx="5">
                  <c:v>18.321167883211679</c:v>
                </c:pt>
              </c:numCache>
            </c:numRef>
          </c:val>
          <c:extLst>
            <c:ext xmlns:c16="http://schemas.microsoft.com/office/drawing/2014/chart" uri="{C3380CC4-5D6E-409C-BE32-E72D297353CC}">
              <c16:uniqueId val="{00000002-2F6D-4ADE-AE71-116BA9FA6D21}"/>
            </c:ext>
          </c:extLst>
        </c:ser>
        <c:ser>
          <c:idx val="3"/>
          <c:order val="3"/>
          <c:tx>
            <c:strRef>
              <c:f>'問47-1経年'!$W$5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'問47-1経年'!$S$7:$S$12</c:f>
              <c:strCache>
                <c:ptCount val="6"/>
                <c:pt idx="0">
                  <c:v>R2(n=1,378)</c:v>
                </c:pt>
                <c:pt idx="1">
                  <c:v>R3(n=1,105)</c:v>
                </c:pt>
                <c:pt idx="2">
                  <c:v>R4(n=1,193)</c:v>
                </c:pt>
                <c:pt idx="3">
                  <c:v>R5(n=1,211)</c:v>
                </c:pt>
                <c:pt idx="4">
                  <c:v>R6(n=1,210)</c:v>
                </c:pt>
                <c:pt idx="5">
                  <c:v>R7(n=1,370)</c:v>
                </c:pt>
              </c:strCache>
            </c:strRef>
          </c:cat>
          <c:val>
            <c:numRef>
              <c:f>'問47-1経年'!$W$7:$W$12</c:f>
              <c:numCache>
                <c:formatCode>0.0</c:formatCode>
                <c:ptCount val="6"/>
                <c:pt idx="0">
                  <c:v>9.3000000000000007</c:v>
                </c:pt>
                <c:pt idx="1">
                  <c:v>8.4</c:v>
                </c:pt>
                <c:pt idx="2">
                  <c:v>9.6</c:v>
                </c:pt>
                <c:pt idx="3">
                  <c:v>9.6</c:v>
                </c:pt>
                <c:pt idx="4">
                  <c:v>10.7</c:v>
                </c:pt>
                <c:pt idx="5">
                  <c:v>8.3941605839416056</c:v>
                </c:pt>
              </c:numCache>
            </c:numRef>
          </c:val>
          <c:extLst>
            <c:ext xmlns:c16="http://schemas.microsoft.com/office/drawing/2014/chart" uri="{C3380CC4-5D6E-409C-BE32-E72D297353CC}">
              <c16:uniqueId val="{00000003-2F6D-4ADE-AE71-116BA9FA6D21}"/>
            </c:ext>
          </c:extLst>
        </c:ser>
        <c:ser>
          <c:idx val="4"/>
          <c:order val="4"/>
          <c:tx>
            <c:strRef>
              <c:f>'問47-1経年'!$X$5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'問47-1経年'!$S$7:$S$12</c:f>
              <c:strCache>
                <c:ptCount val="6"/>
                <c:pt idx="0">
                  <c:v>R2(n=1,378)</c:v>
                </c:pt>
                <c:pt idx="1">
                  <c:v>R3(n=1,105)</c:v>
                </c:pt>
                <c:pt idx="2">
                  <c:v>R4(n=1,193)</c:v>
                </c:pt>
                <c:pt idx="3">
                  <c:v>R5(n=1,211)</c:v>
                </c:pt>
                <c:pt idx="4">
                  <c:v>R6(n=1,210)</c:v>
                </c:pt>
                <c:pt idx="5">
                  <c:v>R7(n=1,370)</c:v>
                </c:pt>
              </c:strCache>
            </c:strRef>
          </c:cat>
          <c:val>
            <c:numRef>
              <c:f>'問47-1経年'!$X$7:$X$12</c:f>
              <c:numCache>
                <c:formatCode>0.0</c:formatCode>
                <c:ptCount val="6"/>
                <c:pt idx="0">
                  <c:v>2.2999999999999998</c:v>
                </c:pt>
                <c:pt idx="1">
                  <c:v>3.1</c:v>
                </c:pt>
                <c:pt idx="2">
                  <c:v>2.7</c:v>
                </c:pt>
                <c:pt idx="3">
                  <c:v>1.9</c:v>
                </c:pt>
                <c:pt idx="4">
                  <c:v>1.9</c:v>
                </c:pt>
                <c:pt idx="5">
                  <c:v>1.7518248175182483</c:v>
                </c:pt>
              </c:numCache>
            </c:numRef>
          </c:val>
          <c:extLst>
            <c:ext xmlns:c16="http://schemas.microsoft.com/office/drawing/2014/chart" uri="{C3380CC4-5D6E-409C-BE32-E72D297353CC}">
              <c16:uniqueId val="{00000004-2F6D-4ADE-AE71-116BA9FA6D21}"/>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295851091701642"/>
          <c:h val="0.83019775830900955"/>
        </c:manualLayout>
      </c:layout>
      <c:barChart>
        <c:barDir val="bar"/>
        <c:grouping val="percentStacked"/>
        <c:varyColors val="0"/>
        <c:ser>
          <c:idx val="0"/>
          <c:order val="0"/>
          <c:tx>
            <c:strRef>
              <c:f>'問47-1経年'!$T$5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3CC-45F3-9F8B-EB3C8F1967C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3CC-45F3-9F8B-EB3C8F1967C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'問47-1経年'!$S$4</c:f>
              <c:strCache>
                <c:ptCount val="1"/>
                <c:pt idx="0">
                  <c:v>凡例</c:v>
                </c:pt>
              </c:strCache>
            </c:strRef>
          </c:cat>
          <c:val>
            <c:numRef>
              <c:f>'問47-1経年'!$T$4</c:f>
              <c:numCache>
                <c:formatCode>General</c:formatCode>
                <c:ptCount val="1"/>
                <c:pt idx="0">
                  <c:v>1</c:v>
                </c:pt>
              </c:numCache>
            </c:numRef>
          </c:val>
          <c:extLst>
            <c:ext xmlns:c16="http://schemas.microsoft.com/office/drawing/2014/chart" uri="{C3380CC4-5D6E-409C-BE32-E72D297353CC}">
              <c16:uniqueId val="{00000002-93CC-45F3-9F8B-EB3C8F1967CF}"/>
            </c:ext>
          </c:extLst>
        </c:ser>
        <c:ser>
          <c:idx val="1"/>
          <c:order val="1"/>
          <c:tx>
            <c:strRef>
              <c:f>'問47-1経年'!$U$5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3CC-45F3-9F8B-EB3C8F1967C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'問47-1経年'!$S$4</c:f>
              <c:strCache>
                <c:ptCount val="1"/>
                <c:pt idx="0">
                  <c:v>凡例</c:v>
                </c:pt>
              </c:strCache>
            </c:strRef>
          </c:cat>
          <c:val>
            <c:numRef>
              <c:f>'問47-1経年'!$U$4</c:f>
              <c:numCache>
                <c:formatCode>General</c:formatCode>
                <c:ptCount val="1"/>
                <c:pt idx="0">
                  <c:v>1</c:v>
                </c:pt>
              </c:numCache>
            </c:numRef>
          </c:val>
          <c:extLst>
            <c:ext xmlns:c16="http://schemas.microsoft.com/office/drawing/2014/chart" uri="{C3380CC4-5D6E-409C-BE32-E72D297353CC}">
              <c16:uniqueId val="{00000004-93CC-45F3-9F8B-EB3C8F1967CF}"/>
            </c:ext>
          </c:extLst>
        </c:ser>
        <c:ser>
          <c:idx val="2"/>
          <c:order val="2"/>
          <c:tx>
            <c:strRef>
              <c:f>'問47-1経年'!$V$5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93CC-45F3-9F8B-EB3C8F1967C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'問47-1経年'!$S$4</c:f>
              <c:strCache>
                <c:ptCount val="1"/>
                <c:pt idx="0">
                  <c:v>凡例</c:v>
                </c:pt>
              </c:strCache>
            </c:strRef>
          </c:cat>
          <c:val>
            <c:numRef>
              <c:f>'問47-1経年'!$V$4</c:f>
              <c:numCache>
                <c:formatCode>General</c:formatCode>
                <c:ptCount val="1"/>
                <c:pt idx="0">
                  <c:v>1</c:v>
                </c:pt>
              </c:numCache>
            </c:numRef>
          </c:val>
          <c:extLst>
            <c:ext xmlns:c16="http://schemas.microsoft.com/office/drawing/2014/chart" uri="{C3380CC4-5D6E-409C-BE32-E72D297353CC}">
              <c16:uniqueId val="{00000007-93CC-45F3-9F8B-EB3C8F1967CF}"/>
            </c:ext>
          </c:extLst>
        </c:ser>
        <c:ser>
          <c:idx val="3"/>
          <c:order val="3"/>
          <c:tx>
            <c:strRef>
              <c:f>'問47-1経年'!$W$5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'問47-1経年'!$S$4</c:f>
              <c:strCache>
                <c:ptCount val="1"/>
                <c:pt idx="0">
                  <c:v>凡例</c:v>
                </c:pt>
              </c:strCache>
            </c:strRef>
          </c:cat>
          <c:val>
            <c:numRef>
              <c:f>'問47-1経年'!$W$4</c:f>
              <c:numCache>
                <c:formatCode>General</c:formatCode>
                <c:ptCount val="1"/>
                <c:pt idx="0">
                  <c:v>1</c:v>
                </c:pt>
              </c:numCache>
            </c:numRef>
          </c:val>
          <c:extLst>
            <c:ext xmlns:c16="http://schemas.microsoft.com/office/drawing/2014/chart" uri="{C3380CC4-5D6E-409C-BE32-E72D297353CC}">
              <c16:uniqueId val="{00000008-93CC-45F3-9F8B-EB3C8F1967CF}"/>
            </c:ext>
          </c:extLst>
        </c:ser>
        <c:ser>
          <c:idx val="4"/>
          <c:order val="4"/>
          <c:tx>
            <c:strRef>
              <c:f>'問47-1経年'!$X$5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93CC-45F3-9F8B-EB3C8F1967C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'問47-1経年'!$S$4</c:f>
              <c:strCache>
                <c:ptCount val="1"/>
                <c:pt idx="0">
                  <c:v>凡例</c:v>
                </c:pt>
              </c:strCache>
            </c:strRef>
          </c:cat>
          <c:val>
            <c:numRef>
              <c:f>'問47-1経年'!$X$4</c:f>
              <c:numCache>
                <c:formatCode>General</c:formatCode>
                <c:ptCount val="1"/>
                <c:pt idx="0">
                  <c:v>1</c:v>
                </c:pt>
              </c:numCache>
            </c:numRef>
          </c:val>
          <c:extLst>
            <c:ext xmlns:c16="http://schemas.microsoft.com/office/drawing/2014/chart" uri="{C3380CC4-5D6E-409C-BE32-E72D297353CC}">
              <c16:uniqueId val="{0000000B-93CC-45F3-9F8B-EB3C8F1967C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'問47-1年齢層'!$T$5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'問47-1年齢層'!$T$6:$T$14</c:f>
              <c:numCache>
                <c:formatCode>0.0</c:formatCode>
                <c:ptCount val="9"/>
                <c:pt idx="0">
                  <c:v>40</c:v>
                </c:pt>
                <c:pt idx="1">
                  <c:v>40</c:v>
                </c:pt>
                <c:pt idx="2">
                  <c:v>41.818181818181813</c:v>
                </c:pt>
                <c:pt idx="3">
                  <c:v>40.094339622641513</c:v>
                </c:pt>
                <c:pt idx="4">
                  <c:v>40</c:v>
                </c:pt>
                <c:pt idx="5">
                  <c:v>32.800000000000004</c:v>
                </c:pt>
                <c:pt idx="6">
                  <c:v>39.805825242718448</c:v>
                </c:pt>
                <c:pt idx="7">
                  <c:v>29.651162790697676</c:v>
                </c:pt>
                <c:pt idx="8">
                  <c:v>37.823834196891191</c:v>
                </c:pt>
              </c:numCache>
            </c:numRef>
          </c:val>
          <c:extLst>
            <c:ext xmlns:c16="http://schemas.microsoft.com/office/drawing/2014/chart" uri="{C3380CC4-5D6E-409C-BE32-E72D297353CC}">
              <c16:uniqueId val="{00000000-765B-44D0-A71F-16354CD5F0BE}"/>
            </c:ext>
          </c:extLst>
        </c:ser>
        <c:ser>
          <c:idx val="1"/>
          <c:order val="1"/>
          <c:tx>
            <c:strRef>
              <c:f>'問47-1年齢層'!$U$5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'問47-1年齢層'!$U$6:$U$14</c:f>
              <c:numCache>
                <c:formatCode>0.0</c:formatCode>
                <c:ptCount val="9"/>
                <c:pt idx="0">
                  <c:v>30</c:v>
                </c:pt>
                <c:pt idx="1">
                  <c:v>32.222222222222221</c:v>
                </c:pt>
                <c:pt idx="2">
                  <c:v>27.27272727272727</c:v>
                </c:pt>
                <c:pt idx="3">
                  <c:v>31.132075471698112</c:v>
                </c:pt>
                <c:pt idx="4">
                  <c:v>32.962962962962962</c:v>
                </c:pt>
                <c:pt idx="5">
                  <c:v>32.800000000000004</c:v>
                </c:pt>
                <c:pt idx="6">
                  <c:v>35.922330097087382</c:v>
                </c:pt>
                <c:pt idx="7">
                  <c:v>38.372093023255815</c:v>
                </c:pt>
                <c:pt idx="8">
                  <c:v>38.341968911917093</c:v>
                </c:pt>
              </c:numCache>
            </c:numRef>
          </c:val>
          <c:extLst>
            <c:ext xmlns:c16="http://schemas.microsoft.com/office/drawing/2014/chart" uri="{C3380CC4-5D6E-409C-BE32-E72D297353CC}">
              <c16:uniqueId val="{00000001-765B-44D0-A71F-16354CD5F0BE}"/>
            </c:ext>
          </c:extLst>
        </c:ser>
        <c:ser>
          <c:idx val="2"/>
          <c:order val="2"/>
          <c:tx>
            <c:strRef>
              <c:f>'問47-1年齢層'!$V$5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'問47-1年齢層'!$V$6:$V$14</c:f>
              <c:numCache>
                <c:formatCode>0.0</c:formatCode>
                <c:ptCount val="9"/>
                <c:pt idx="0">
                  <c:v>23.333333333333332</c:v>
                </c:pt>
                <c:pt idx="1">
                  <c:v>16.666666666666664</c:v>
                </c:pt>
                <c:pt idx="2">
                  <c:v>20.606060606060606</c:v>
                </c:pt>
                <c:pt idx="3">
                  <c:v>18.867924528301888</c:v>
                </c:pt>
                <c:pt idx="4">
                  <c:v>20</c:v>
                </c:pt>
                <c:pt idx="5">
                  <c:v>19.2</c:v>
                </c:pt>
                <c:pt idx="6">
                  <c:v>14.563106796116504</c:v>
                </c:pt>
                <c:pt idx="7">
                  <c:v>21.511627906976745</c:v>
                </c:pt>
                <c:pt idx="8">
                  <c:v>12.953367875647666</c:v>
                </c:pt>
              </c:numCache>
            </c:numRef>
          </c:val>
          <c:extLst>
            <c:ext xmlns:c16="http://schemas.microsoft.com/office/drawing/2014/chart" uri="{C3380CC4-5D6E-409C-BE32-E72D297353CC}">
              <c16:uniqueId val="{00000002-765B-44D0-A71F-16354CD5F0BE}"/>
            </c:ext>
          </c:extLst>
        </c:ser>
        <c:ser>
          <c:idx val="3"/>
          <c:order val="3"/>
          <c:tx>
            <c:strRef>
              <c:f>'問47-1年齢層'!$W$5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'問47-1年齢層'!$W$6:$W$14</c:f>
              <c:numCache>
                <c:formatCode>0.0</c:formatCode>
                <c:ptCount val="9"/>
                <c:pt idx="0">
                  <c:v>3.3333333333333335</c:v>
                </c:pt>
                <c:pt idx="1">
                  <c:v>8.8888888888888893</c:v>
                </c:pt>
                <c:pt idx="2">
                  <c:v>9.6969696969696972</c:v>
                </c:pt>
                <c:pt idx="3">
                  <c:v>9.9056603773584904</c:v>
                </c:pt>
                <c:pt idx="4">
                  <c:v>6.2962962962962958</c:v>
                </c:pt>
                <c:pt idx="5">
                  <c:v>12</c:v>
                </c:pt>
                <c:pt idx="6">
                  <c:v>6.7961165048543686</c:v>
                </c:pt>
                <c:pt idx="7">
                  <c:v>8.720930232558139</c:v>
                </c:pt>
                <c:pt idx="8">
                  <c:v>7.7720207253886011</c:v>
                </c:pt>
              </c:numCache>
            </c:numRef>
          </c:val>
          <c:extLst>
            <c:ext xmlns:c16="http://schemas.microsoft.com/office/drawing/2014/chart" uri="{C3380CC4-5D6E-409C-BE32-E72D297353CC}">
              <c16:uniqueId val="{00000003-765B-44D0-A71F-16354CD5F0BE}"/>
            </c:ext>
          </c:extLst>
        </c:ser>
        <c:ser>
          <c:idx val="4"/>
          <c:order val="4"/>
          <c:tx>
            <c:strRef>
              <c:f>'問47-1年齢層'!$X$5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'問47-1年齢層'!$S$6:$S$14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'問47-1年齢層'!$X$6:$X$14</c:f>
              <c:numCache>
                <c:formatCode>0.0</c:formatCode>
                <c:ptCount val="9"/>
                <c:pt idx="0">
                  <c:v>3.3333333333333335</c:v>
                </c:pt>
                <c:pt idx="1">
                  <c:v>2.2222222222222223</c:v>
                </c:pt>
                <c:pt idx="2">
                  <c:v>0.60606060606060608</c:v>
                </c:pt>
                <c:pt idx="3">
                  <c:v>0</c:v>
                </c:pt>
                <c:pt idx="4">
                  <c:v>0.74074074074074081</c:v>
                </c:pt>
                <c:pt idx="5">
                  <c:v>3.2</c:v>
                </c:pt>
                <c:pt idx="6">
                  <c:v>2.912621359223301</c:v>
                </c:pt>
                <c:pt idx="7">
                  <c:v>1.7441860465116279</c:v>
                </c:pt>
                <c:pt idx="8">
                  <c:v>3.1088082901554404</c:v>
                </c:pt>
              </c:numCache>
            </c:numRef>
          </c:val>
          <c:extLst>
            <c:ext xmlns:c16="http://schemas.microsoft.com/office/drawing/2014/chart" uri="{C3380CC4-5D6E-409C-BE32-E72D297353CC}">
              <c16:uniqueId val="{00000005-765B-44D0-A71F-16354CD5F0B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1630885423103039"/>
        </c:manualLayout>
      </c:layout>
      <c:barChart>
        <c:barDir val="bar"/>
        <c:grouping val="percentStacked"/>
        <c:varyColors val="0"/>
        <c:ser>
          <c:idx val="0"/>
          <c:order val="0"/>
          <c:tx>
            <c:strRef>
              <c:f>'問47-1年齢層'!$T$5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70E-4F1E-8CA4-B9E8C103277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70E-4F1E-8CA4-B9E8C103277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'問47-1年齢層'!$S$4</c:f>
              <c:strCache>
                <c:ptCount val="1"/>
                <c:pt idx="0">
                  <c:v>凡例</c:v>
                </c:pt>
              </c:strCache>
            </c:strRef>
          </c:cat>
          <c:val>
            <c:numRef>
              <c:f>'問47-1年齢層'!$T$4</c:f>
              <c:numCache>
                <c:formatCode>General</c:formatCode>
                <c:ptCount val="1"/>
                <c:pt idx="0">
                  <c:v>1</c:v>
                </c:pt>
              </c:numCache>
            </c:numRef>
          </c:val>
          <c:extLst>
            <c:ext xmlns:c16="http://schemas.microsoft.com/office/drawing/2014/chart" uri="{C3380CC4-5D6E-409C-BE32-E72D297353CC}">
              <c16:uniqueId val="{00000002-870E-4F1E-8CA4-B9E8C1032779}"/>
            </c:ext>
          </c:extLst>
        </c:ser>
        <c:ser>
          <c:idx val="1"/>
          <c:order val="1"/>
          <c:tx>
            <c:strRef>
              <c:f>'問47-1年齢層'!$U$5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70E-4F1E-8CA4-B9E8C103277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'問47-1年齢層'!$S$4</c:f>
              <c:strCache>
                <c:ptCount val="1"/>
                <c:pt idx="0">
                  <c:v>凡例</c:v>
                </c:pt>
              </c:strCache>
            </c:strRef>
          </c:cat>
          <c:val>
            <c:numRef>
              <c:f>'問47-1年齢層'!$U$4</c:f>
              <c:numCache>
                <c:formatCode>General</c:formatCode>
                <c:ptCount val="1"/>
                <c:pt idx="0">
                  <c:v>1</c:v>
                </c:pt>
              </c:numCache>
            </c:numRef>
          </c:val>
          <c:extLst>
            <c:ext xmlns:c16="http://schemas.microsoft.com/office/drawing/2014/chart" uri="{C3380CC4-5D6E-409C-BE32-E72D297353CC}">
              <c16:uniqueId val="{00000004-870E-4F1E-8CA4-B9E8C1032779}"/>
            </c:ext>
          </c:extLst>
        </c:ser>
        <c:ser>
          <c:idx val="2"/>
          <c:order val="2"/>
          <c:tx>
            <c:strRef>
              <c:f>'問47-1年齢層'!$V$5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70E-4F1E-8CA4-B9E8C103277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'問47-1年齢層'!$S$4</c:f>
              <c:strCache>
                <c:ptCount val="1"/>
                <c:pt idx="0">
                  <c:v>凡例</c:v>
                </c:pt>
              </c:strCache>
            </c:strRef>
          </c:cat>
          <c:val>
            <c:numRef>
              <c:f>'問47-1年齢層'!$V$4</c:f>
              <c:numCache>
                <c:formatCode>General</c:formatCode>
                <c:ptCount val="1"/>
                <c:pt idx="0">
                  <c:v>1</c:v>
                </c:pt>
              </c:numCache>
            </c:numRef>
          </c:val>
          <c:extLst>
            <c:ext xmlns:c16="http://schemas.microsoft.com/office/drawing/2014/chart" uri="{C3380CC4-5D6E-409C-BE32-E72D297353CC}">
              <c16:uniqueId val="{00000007-870E-4F1E-8CA4-B9E8C1032779}"/>
            </c:ext>
          </c:extLst>
        </c:ser>
        <c:ser>
          <c:idx val="3"/>
          <c:order val="3"/>
          <c:tx>
            <c:strRef>
              <c:f>'問47-1年齢層'!$W$5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'問47-1年齢層'!$S$4</c:f>
              <c:strCache>
                <c:ptCount val="1"/>
                <c:pt idx="0">
                  <c:v>凡例</c:v>
                </c:pt>
              </c:strCache>
            </c:strRef>
          </c:cat>
          <c:val>
            <c:numRef>
              <c:f>'問47-1年齢層'!$W$4</c:f>
              <c:numCache>
                <c:formatCode>General</c:formatCode>
                <c:ptCount val="1"/>
                <c:pt idx="0">
                  <c:v>1</c:v>
                </c:pt>
              </c:numCache>
            </c:numRef>
          </c:val>
          <c:extLst>
            <c:ext xmlns:c16="http://schemas.microsoft.com/office/drawing/2014/chart" uri="{C3380CC4-5D6E-409C-BE32-E72D297353CC}">
              <c16:uniqueId val="{00000008-870E-4F1E-8CA4-B9E8C1032779}"/>
            </c:ext>
          </c:extLst>
        </c:ser>
        <c:ser>
          <c:idx val="4"/>
          <c:order val="4"/>
          <c:tx>
            <c:strRef>
              <c:f>'問47-1年齢層'!$X$5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870E-4F1E-8CA4-B9E8C103277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'問47-1年齢層'!$S$4</c:f>
              <c:strCache>
                <c:ptCount val="1"/>
                <c:pt idx="0">
                  <c:v>凡例</c:v>
                </c:pt>
              </c:strCache>
            </c:strRef>
          </c:cat>
          <c:val>
            <c:numRef>
              <c:f>'問47-1年齢層'!$X$4</c:f>
              <c:numCache>
                <c:formatCode>General</c:formatCode>
                <c:ptCount val="1"/>
                <c:pt idx="0">
                  <c:v>1</c:v>
                </c:pt>
              </c:numCache>
            </c:numRef>
          </c:val>
          <c:extLst>
            <c:ext xmlns:c16="http://schemas.microsoft.com/office/drawing/2014/chart" uri="{C3380CC4-5D6E-409C-BE32-E72D297353CC}">
              <c16:uniqueId val="{0000000B-870E-4F1E-8CA4-B9E8C103277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'問47-1利用駅'!$T$5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'問47-1利用駅'!$S$6:$S$14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'問47-1利用駅'!$T$6:$T$14</c:f>
              <c:numCache>
                <c:formatCode>0.0</c:formatCode>
                <c:ptCount val="9"/>
                <c:pt idx="0">
                  <c:v>29.787234042553191</c:v>
                </c:pt>
                <c:pt idx="1">
                  <c:v>12.380952380952381</c:v>
                </c:pt>
                <c:pt idx="2">
                  <c:v>60.571428571428577</c:v>
                </c:pt>
                <c:pt idx="3">
                  <c:v>12.280701754385964</c:v>
                </c:pt>
                <c:pt idx="4">
                  <c:v>14.285714285714285</c:v>
                </c:pt>
                <c:pt idx="5">
                  <c:v>26.351351351351347</c:v>
                </c:pt>
                <c:pt idx="6">
                  <c:v>5.7971014492753623</c:v>
                </c:pt>
                <c:pt idx="7">
                  <c:v>16.355140186915886</c:v>
                </c:pt>
                <c:pt idx="8">
                  <c:v>59.712230215827333</c:v>
                </c:pt>
              </c:numCache>
            </c:numRef>
          </c:val>
          <c:extLst>
            <c:ext xmlns:c16="http://schemas.microsoft.com/office/drawing/2014/chart" uri="{C3380CC4-5D6E-409C-BE32-E72D297353CC}">
              <c16:uniqueId val="{00000001-12AE-4752-9EDA-7F15AE25F0B6}"/>
            </c:ext>
          </c:extLst>
        </c:ser>
        <c:ser>
          <c:idx val="1"/>
          <c:order val="1"/>
          <c:tx>
            <c:strRef>
              <c:f>'問47-1利用駅'!$U$5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'問47-1利用駅'!$U$6:$U$14</c:f>
              <c:numCache>
                <c:formatCode>0.0</c:formatCode>
                <c:ptCount val="9"/>
                <c:pt idx="0">
                  <c:v>27.659574468085108</c:v>
                </c:pt>
                <c:pt idx="1">
                  <c:v>23.809523809523807</c:v>
                </c:pt>
                <c:pt idx="2">
                  <c:v>33.142857142857139</c:v>
                </c:pt>
                <c:pt idx="3">
                  <c:v>15.789473684210526</c:v>
                </c:pt>
                <c:pt idx="4">
                  <c:v>36.734693877551024</c:v>
                </c:pt>
                <c:pt idx="5">
                  <c:v>54.729729729729726</c:v>
                </c:pt>
                <c:pt idx="6">
                  <c:v>13.043478260869565</c:v>
                </c:pt>
                <c:pt idx="7">
                  <c:v>38.785046728971963</c:v>
                </c:pt>
                <c:pt idx="8">
                  <c:v>34.532374100719423</c:v>
                </c:pt>
              </c:numCache>
            </c:numRef>
          </c:val>
          <c:extLst>
            <c:ext xmlns:c16="http://schemas.microsoft.com/office/drawing/2014/chart" uri="{C3380CC4-5D6E-409C-BE32-E72D297353CC}">
              <c16:uniqueId val="{00000002-12AE-4752-9EDA-7F15AE25F0B6}"/>
            </c:ext>
          </c:extLst>
        </c:ser>
        <c:ser>
          <c:idx val="2"/>
          <c:order val="2"/>
          <c:tx>
            <c:strRef>
              <c:f>'問47-1利用駅'!$V$5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2"/>
              <c:layout>
                <c:manualLayout>
                  <c:x val="-9.4131166654116138E-3"/>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18-4309-B228-8084FB51F03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'問47-1利用駅'!$S$6:$S$14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'問47-1利用駅'!$V$6:$V$14</c:f>
              <c:numCache>
                <c:formatCode>0.0</c:formatCode>
                <c:ptCount val="9"/>
                <c:pt idx="0">
                  <c:v>34.042553191489361</c:v>
                </c:pt>
                <c:pt idx="1">
                  <c:v>40.952380952380949</c:v>
                </c:pt>
                <c:pt idx="2">
                  <c:v>4.5714285714285712</c:v>
                </c:pt>
                <c:pt idx="3">
                  <c:v>45.614035087719294</c:v>
                </c:pt>
                <c:pt idx="4">
                  <c:v>32.653061224489797</c:v>
                </c:pt>
                <c:pt idx="5">
                  <c:v>14.864864864864865</c:v>
                </c:pt>
                <c:pt idx="6">
                  <c:v>46.376811594202898</c:v>
                </c:pt>
                <c:pt idx="7">
                  <c:v>31.775700934579437</c:v>
                </c:pt>
                <c:pt idx="8">
                  <c:v>2.877697841726619</c:v>
                </c:pt>
              </c:numCache>
            </c:numRef>
          </c:val>
          <c:extLst>
            <c:ext xmlns:c16="http://schemas.microsoft.com/office/drawing/2014/chart" uri="{C3380CC4-5D6E-409C-BE32-E72D297353CC}">
              <c16:uniqueId val="{00000003-12AE-4752-9EDA-7F15AE25F0B6}"/>
            </c:ext>
          </c:extLst>
        </c:ser>
        <c:ser>
          <c:idx val="3"/>
          <c:order val="3"/>
          <c:tx>
            <c:strRef>
              <c:f>'問47-1利用駅'!$W$5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2"/>
              <c:layout>
                <c:manualLayout>
                  <c:x val="-1.0431363611692057E-16"/>
                  <c:y val="-2.84900284900284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98-4209-8574-E4B34EC9B9FA}"/>
                </c:ext>
              </c:extLst>
            </c:dLbl>
            <c:dLbl>
              <c:idx val="8"/>
              <c:layout>
                <c:manualLayout>
                  <c:x val="-1.0390717136407391E-16"/>
                  <c:y val="-3.22883998474549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D6-49CA-B528-1F65AE89381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'問47-1利用駅'!$S$6:$S$14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'問47-1利用駅'!$W$6:$W$14</c:f>
              <c:numCache>
                <c:formatCode>0.0</c:formatCode>
                <c:ptCount val="9"/>
                <c:pt idx="0">
                  <c:v>8.5106382978723403</c:v>
                </c:pt>
                <c:pt idx="1">
                  <c:v>21.904761904761905</c:v>
                </c:pt>
                <c:pt idx="2">
                  <c:v>0.95238095238095244</c:v>
                </c:pt>
                <c:pt idx="3">
                  <c:v>26.315789473684209</c:v>
                </c:pt>
                <c:pt idx="4">
                  <c:v>16.326530612244898</c:v>
                </c:pt>
                <c:pt idx="5">
                  <c:v>4.0540540540540544</c:v>
                </c:pt>
                <c:pt idx="6">
                  <c:v>34.782608695652172</c:v>
                </c:pt>
                <c:pt idx="7">
                  <c:v>12.149532710280374</c:v>
                </c:pt>
                <c:pt idx="8">
                  <c:v>2.877697841726619</c:v>
                </c:pt>
              </c:numCache>
            </c:numRef>
          </c:val>
          <c:extLst>
            <c:ext xmlns:c16="http://schemas.microsoft.com/office/drawing/2014/chart" uri="{C3380CC4-5D6E-409C-BE32-E72D297353CC}">
              <c16:uniqueId val="{00000006-12AE-4752-9EDA-7F15AE25F0B6}"/>
            </c:ext>
          </c:extLst>
        </c:ser>
        <c:ser>
          <c:idx val="4"/>
          <c:order val="4"/>
          <c:tx>
            <c:strRef>
              <c:f>'問47-1利用駅'!$X$5</c:f>
              <c:strCache>
                <c:ptCount val="1"/>
                <c:pt idx="0">
                  <c:v>（無効回答）</c:v>
                </c:pt>
              </c:strCache>
            </c:strRef>
          </c:tx>
          <c:spPr>
            <a:solidFill>
              <a:schemeClr val="bg1"/>
            </a:solidFill>
            <a:ln>
              <a:solidFill>
                <a:schemeClr val="tx1"/>
              </a:solidFill>
            </a:ln>
            <a:effectLst/>
          </c:spPr>
          <c:invertIfNegative val="0"/>
          <c:dLbls>
            <c:dLbl>
              <c:idx val="2"/>
              <c:layout>
                <c:manualLayout>
                  <c:x val="2.6100451577452926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35-4E3F-9158-88B2744035C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'問47-1利用駅'!$S$6:$S$14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'問47-1利用駅'!$X$6:$X$14</c:f>
              <c:numCache>
                <c:formatCode>0.0</c:formatCode>
                <c:ptCount val="9"/>
                <c:pt idx="0">
                  <c:v>0</c:v>
                </c:pt>
                <c:pt idx="1">
                  <c:v>0.95238095238095244</c:v>
                </c:pt>
                <c:pt idx="2">
                  <c:v>0.76190476190476186</c:v>
                </c:pt>
                <c:pt idx="3">
                  <c:v>0</c:v>
                </c:pt>
                <c:pt idx="4">
                  <c:v>0</c:v>
                </c:pt>
                <c:pt idx="5">
                  <c:v>0</c:v>
                </c:pt>
                <c:pt idx="6">
                  <c:v>0</c:v>
                </c:pt>
                <c:pt idx="7">
                  <c:v>0.93457943925233633</c:v>
                </c:pt>
                <c:pt idx="8">
                  <c:v>0</c:v>
                </c:pt>
              </c:numCache>
            </c:numRef>
          </c:val>
          <c:extLst>
            <c:ext xmlns:c16="http://schemas.microsoft.com/office/drawing/2014/chart" uri="{C3380CC4-5D6E-409C-BE32-E72D297353CC}">
              <c16:uniqueId val="{0000000C-12AE-4752-9EDA-7F15AE25F0B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1630885423103039"/>
        </c:manualLayout>
      </c:layout>
      <c:barChart>
        <c:barDir val="bar"/>
        <c:grouping val="percentStacked"/>
        <c:varyColors val="0"/>
        <c:ser>
          <c:idx val="0"/>
          <c:order val="0"/>
          <c:tx>
            <c:strRef>
              <c:f>'問47-1利用駅'!$T$5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8D6-4AF2-902A-8CBBA6BF713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8D6-4AF2-902A-8CBBA6BF713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'問47-1利用駅'!$S$4</c:f>
              <c:strCache>
                <c:ptCount val="1"/>
                <c:pt idx="0">
                  <c:v>凡例</c:v>
                </c:pt>
              </c:strCache>
            </c:strRef>
          </c:cat>
          <c:val>
            <c:numRef>
              <c:f>'問47-1利用駅'!$T$4</c:f>
              <c:numCache>
                <c:formatCode>General</c:formatCode>
                <c:ptCount val="1"/>
                <c:pt idx="0">
                  <c:v>1</c:v>
                </c:pt>
              </c:numCache>
            </c:numRef>
          </c:val>
          <c:extLst>
            <c:ext xmlns:c16="http://schemas.microsoft.com/office/drawing/2014/chart" uri="{C3380CC4-5D6E-409C-BE32-E72D297353CC}">
              <c16:uniqueId val="{00000002-48D6-4AF2-902A-8CBBA6BF7137}"/>
            </c:ext>
          </c:extLst>
        </c:ser>
        <c:ser>
          <c:idx val="1"/>
          <c:order val="1"/>
          <c:tx>
            <c:strRef>
              <c:f>'問47-1利用駅'!$U$5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8D6-4AF2-902A-8CBBA6BF713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'問47-1利用駅'!$S$4</c:f>
              <c:strCache>
                <c:ptCount val="1"/>
                <c:pt idx="0">
                  <c:v>凡例</c:v>
                </c:pt>
              </c:strCache>
            </c:strRef>
          </c:cat>
          <c:val>
            <c:numRef>
              <c:f>'問47-1利用駅'!$U$4</c:f>
              <c:numCache>
                <c:formatCode>General</c:formatCode>
                <c:ptCount val="1"/>
                <c:pt idx="0">
                  <c:v>1</c:v>
                </c:pt>
              </c:numCache>
            </c:numRef>
          </c:val>
          <c:extLst>
            <c:ext xmlns:c16="http://schemas.microsoft.com/office/drawing/2014/chart" uri="{C3380CC4-5D6E-409C-BE32-E72D297353CC}">
              <c16:uniqueId val="{00000004-48D6-4AF2-902A-8CBBA6BF7137}"/>
            </c:ext>
          </c:extLst>
        </c:ser>
        <c:ser>
          <c:idx val="2"/>
          <c:order val="2"/>
          <c:tx>
            <c:strRef>
              <c:f>'問47-1利用駅'!$V$5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8D6-4AF2-902A-8CBBA6BF713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'問47-1利用駅'!$S$4</c:f>
              <c:strCache>
                <c:ptCount val="1"/>
                <c:pt idx="0">
                  <c:v>凡例</c:v>
                </c:pt>
              </c:strCache>
            </c:strRef>
          </c:cat>
          <c:val>
            <c:numRef>
              <c:f>'問47-1利用駅'!$V$4</c:f>
              <c:numCache>
                <c:formatCode>General</c:formatCode>
                <c:ptCount val="1"/>
                <c:pt idx="0">
                  <c:v>1</c:v>
                </c:pt>
              </c:numCache>
            </c:numRef>
          </c:val>
          <c:extLst>
            <c:ext xmlns:c16="http://schemas.microsoft.com/office/drawing/2014/chart" uri="{C3380CC4-5D6E-409C-BE32-E72D297353CC}">
              <c16:uniqueId val="{00000007-48D6-4AF2-902A-8CBBA6BF7137}"/>
            </c:ext>
          </c:extLst>
        </c:ser>
        <c:ser>
          <c:idx val="3"/>
          <c:order val="3"/>
          <c:tx>
            <c:strRef>
              <c:f>'問47-1利用駅'!$W$5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'問47-1利用駅'!$S$4</c:f>
              <c:strCache>
                <c:ptCount val="1"/>
                <c:pt idx="0">
                  <c:v>凡例</c:v>
                </c:pt>
              </c:strCache>
            </c:strRef>
          </c:cat>
          <c:val>
            <c:numRef>
              <c:f>'問47-1利用駅'!$W$4</c:f>
              <c:numCache>
                <c:formatCode>General</c:formatCode>
                <c:ptCount val="1"/>
                <c:pt idx="0">
                  <c:v>1</c:v>
                </c:pt>
              </c:numCache>
            </c:numRef>
          </c:val>
          <c:extLst>
            <c:ext xmlns:c16="http://schemas.microsoft.com/office/drawing/2014/chart" uri="{C3380CC4-5D6E-409C-BE32-E72D297353CC}">
              <c16:uniqueId val="{00000008-48D6-4AF2-902A-8CBBA6BF7137}"/>
            </c:ext>
          </c:extLst>
        </c:ser>
        <c:ser>
          <c:idx val="4"/>
          <c:order val="4"/>
          <c:tx>
            <c:strRef>
              <c:f>'問47-1利用駅'!$X$5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8D6-4AF2-902A-8CBBA6BF713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'問47-1利用駅'!$S$4</c:f>
              <c:strCache>
                <c:ptCount val="1"/>
                <c:pt idx="0">
                  <c:v>凡例</c:v>
                </c:pt>
              </c:strCache>
            </c:strRef>
          </c:cat>
          <c:val>
            <c:numRef>
              <c:f>'問47-1利用駅'!$X$4</c:f>
              <c:numCache>
                <c:formatCode>General</c:formatCode>
                <c:ptCount val="1"/>
                <c:pt idx="0">
                  <c:v>1</c:v>
                </c:pt>
              </c:numCache>
            </c:numRef>
          </c:val>
          <c:extLst>
            <c:ext xmlns:c16="http://schemas.microsoft.com/office/drawing/2014/chart" uri="{C3380CC4-5D6E-409C-BE32-E72D297353CC}">
              <c16:uniqueId val="{0000000B-48D6-4AF2-902A-8CBBA6BF713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1E68-43A4-BC44-342DD80E0A51}"/>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1E68-43A4-BC44-342DD80E0A51}"/>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1E68-43A4-BC44-342DD80E0A51}"/>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1E68-43A4-BC44-342DD80E0A51}"/>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1E68-43A4-BC44-342DD80E0A51}"/>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1E68-43A4-BC44-342DD80E0A51}"/>
                </c:ext>
              </c:extLst>
            </c:dLbl>
            <c:dLbl>
              <c:idx val="1"/>
              <c:layout>
                <c:manualLayout>
                  <c:x val="-2.1326508850501174E-2"/>
                  <c:y val="-4.6118269612916374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876297852403767"/>
                      <c:h val="0.1675634127594158"/>
                    </c:manualLayout>
                  </c15:layout>
                  <c15:dlblFieldTable/>
                  <c15:showDataLabelsRange val="0"/>
                </c:ext>
                <c:ext xmlns:c16="http://schemas.microsoft.com/office/drawing/2014/chart" uri="{C3380CC4-5D6E-409C-BE32-E72D297353CC}">
                  <c16:uniqueId val="{00000003-1E68-43A4-BC44-342DD80E0A51}"/>
                </c:ext>
              </c:extLst>
            </c:dLbl>
            <c:dLbl>
              <c:idx val="2"/>
              <c:layout>
                <c:manualLayout>
                  <c:x val="1.9193857965451051E-2"/>
                  <c:y val="5.1243642584646639E-3"/>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677321524828591"/>
                      <c:h val="0.1675634127594158"/>
                    </c:manualLayout>
                  </c15:layout>
                  <c15:dlblFieldTable/>
                  <c15:showDataLabelsRange val="0"/>
                </c:ext>
                <c:ext xmlns:c16="http://schemas.microsoft.com/office/drawing/2014/chart" uri="{C3380CC4-5D6E-409C-BE32-E72D297353CC}">
                  <c16:uniqueId val="{00000005-1E68-43A4-BC44-342DD80E0A51}"/>
                </c:ext>
              </c:extLst>
            </c:dLbl>
            <c:dLbl>
              <c:idx val="3"/>
              <c:layout>
                <c:manualLayout>
                  <c:x val="-2.1326508850501191E-2"/>
                  <c:y val="3.8431975403535719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1E68-43A4-BC44-342DD80E0A51}"/>
                </c:ext>
              </c:extLst>
            </c:dLbl>
            <c:dLbl>
              <c:idx val="4"/>
              <c:layout>
                <c:manualLayout>
                  <c:x val="2.1326508850501172E-3"/>
                  <c:y val="-2.305918524212144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1E68-43A4-BC44-342DD80E0A5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問48!$N$4:$N$8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問48!$P$4:$P$8</c:f>
              <c:numCache>
                <c:formatCode>0.0"%"</c:formatCode>
                <c:ptCount val="5"/>
                <c:pt idx="0">
                  <c:v>17.226277372262775</c:v>
                </c:pt>
                <c:pt idx="1">
                  <c:v>50.291970802919707</c:v>
                </c:pt>
                <c:pt idx="2">
                  <c:v>23.357664233576642</c:v>
                </c:pt>
                <c:pt idx="3">
                  <c:v>5.1094890510948909</c:v>
                </c:pt>
                <c:pt idx="4">
                  <c:v>4.0145985401459852</c:v>
                </c:pt>
              </c:numCache>
            </c:numRef>
          </c:val>
          <c:extLst>
            <c:ext xmlns:c16="http://schemas.microsoft.com/office/drawing/2014/chart" uri="{C3380CC4-5D6E-409C-BE32-E72D297353CC}">
              <c16:uniqueId val="{0000000A-1E68-43A4-BC44-342DD80E0A5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問48年齢層!$T$5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問48年齢層!$T$6:$T$14</c:f>
              <c:numCache>
                <c:formatCode>0.0</c:formatCode>
                <c:ptCount val="9"/>
                <c:pt idx="0">
                  <c:v>33.333333333333329</c:v>
                </c:pt>
                <c:pt idx="1">
                  <c:v>26.666666666666668</c:v>
                </c:pt>
                <c:pt idx="2">
                  <c:v>18.181818181818183</c:v>
                </c:pt>
                <c:pt idx="3">
                  <c:v>19.811320754716981</c:v>
                </c:pt>
                <c:pt idx="4">
                  <c:v>19.62962962962963</c:v>
                </c:pt>
                <c:pt idx="5">
                  <c:v>8.7999999999999989</c:v>
                </c:pt>
                <c:pt idx="6">
                  <c:v>16.50485436893204</c:v>
                </c:pt>
                <c:pt idx="7">
                  <c:v>9.8837209302325579</c:v>
                </c:pt>
                <c:pt idx="8">
                  <c:v>14.507772020725387</c:v>
                </c:pt>
              </c:numCache>
            </c:numRef>
          </c:val>
          <c:extLst>
            <c:ext xmlns:c16="http://schemas.microsoft.com/office/drawing/2014/chart" uri="{C3380CC4-5D6E-409C-BE32-E72D297353CC}">
              <c16:uniqueId val="{00000000-FEC6-4669-8D4E-AB07E0734199}"/>
            </c:ext>
          </c:extLst>
        </c:ser>
        <c:ser>
          <c:idx val="1"/>
          <c:order val="1"/>
          <c:tx>
            <c:strRef>
              <c:f>問48年齢層!$U$5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問48年齢層!$U$6:$U$14</c:f>
              <c:numCache>
                <c:formatCode>0.0</c:formatCode>
                <c:ptCount val="9"/>
                <c:pt idx="0">
                  <c:v>43.333333333333336</c:v>
                </c:pt>
                <c:pt idx="1">
                  <c:v>43.333333333333336</c:v>
                </c:pt>
                <c:pt idx="2">
                  <c:v>48.484848484848484</c:v>
                </c:pt>
                <c:pt idx="3">
                  <c:v>48.584905660377359</c:v>
                </c:pt>
                <c:pt idx="4">
                  <c:v>51.481481481481481</c:v>
                </c:pt>
                <c:pt idx="5">
                  <c:v>56.000000000000007</c:v>
                </c:pt>
                <c:pt idx="6">
                  <c:v>51.456310679611647</c:v>
                </c:pt>
                <c:pt idx="7">
                  <c:v>46.511627906976742</c:v>
                </c:pt>
                <c:pt idx="8">
                  <c:v>56.994818652849744</c:v>
                </c:pt>
              </c:numCache>
            </c:numRef>
          </c:val>
          <c:extLst>
            <c:ext xmlns:c16="http://schemas.microsoft.com/office/drawing/2014/chart" uri="{C3380CC4-5D6E-409C-BE32-E72D297353CC}">
              <c16:uniqueId val="{00000001-FEC6-4669-8D4E-AB07E0734199}"/>
            </c:ext>
          </c:extLst>
        </c:ser>
        <c:ser>
          <c:idx val="2"/>
          <c:order val="2"/>
          <c:tx>
            <c:strRef>
              <c:f>問48年齢層!$V$5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問48年齢層!$V$6:$V$14</c:f>
              <c:numCache>
                <c:formatCode>0.0</c:formatCode>
                <c:ptCount val="9"/>
                <c:pt idx="0">
                  <c:v>20</c:v>
                </c:pt>
                <c:pt idx="1">
                  <c:v>20</c:v>
                </c:pt>
                <c:pt idx="2">
                  <c:v>23.636363636363637</c:v>
                </c:pt>
                <c:pt idx="3">
                  <c:v>23.113207547169811</c:v>
                </c:pt>
                <c:pt idx="4">
                  <c:v>23.703703703703706</c:v>
                </c:pt>
                <c:pt idx="5">
                  <c:v>27.200000000000003</c:v>
                </c:pt>
                <c:pt idx="6">
                  <c:v>25.242718446601941</c:v>
                </c:pt>
                <c:pt idx="7">
                  <c:v>29.069767441860467</c:v>
                </c:pt>
                <c:pt idx="8">
                  <c:v>16.062176165803109</c:v>
                </c:pt>
              </c:numCache>
            </c:numRef>
          </c:val>
          <c:extLst>
            <c:ext xmlns:c16="http://schemas.microsoft.com/office/drawing/2014/chart" uri="{C3380CC4-5D6E-409C-BE32-E72D297353CC}">
              <c16:uniqueId val="{00000002-FEC6-4669-8D4E-AB07E0734199}"/>
            </c:ext>
          </c:extLst>
        </c:ser>
        <c:ser>
          <c:idx val="3"/>
          <c:order val="3"/>
          <c:tx>
            <c:strRef>
              <c:f>問48年齢層!$W$5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2.8338646829614927E-3"/>
                  <c:y val="-4.74830817088034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F8-4F2F-8F2B-898921FB0D2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問48年齢層!$W$6:$W$14</c:f>
              <c:numCache>
                <c:formatCode>0.0</c:formatCode>
                <c:ptCount val="9"/>
                <c:pt idx="0">
                  <c:v>0</c:v>
                </c:pt>
                <c:pt idx="1">
                  <c:v>5.5555555555555554</c:v>
                </c:pt>
                <c:pt idx="2">
                  <c:v>8.4848484848484862</c:v>
                </c:pt>
                <c:pt idx="3">
                  <c:v>7.0754716981132075</c:v>
                </c:pt>
                <c:pt idx="4">
                  <c:v>2.9629629629629632</c:v>
                </c:pt>
                <c:pt idx="5">
                  <c:v>4</c:v>
                </c:pt>
                <c:pt idx="6">
                  <c:v>2.912621359223301</c:v>
                </c:pt>
                <c:pt idx="7">
                  <c:v>6.9767441860465116</c:v>
                </c:pt>
                <c:pt idx="8">
                  <c:v>4.1450777202072544</c:v>
                </c:pt>
              </c:numCache>
            </c:numRef>
          </c:val>
          <c:extLst>
            <c:ext xmlns:c16="http://schemas.microsoft.com/office/drawing/2014/chart" uri="{C3380CC4-5D6E-409C-BE32-E72D297353CC}">
              <c16:uniqueId val="{00000004-FEC6-4669-8D4E-AB07E0734199}"/>
            </c:ext>
          </c:extLst>
        </c:ser>
        <c:ser>
          <c:idx val="4"/>
          <c:order val="4"/>
          <c:tx>
            <c:strRef>
              <c:f>問48年齢層!$X$5</c:f>
              <c:strCache>
                <c:ptCount val="1"/>
                <c:pt idx="0">
                  <c:v>（無効回答）</c:v>
                </c:pt>
              </c:strCache>
            </c:strRef>
          </c:tx>
          <c:spPr>
            <a:solidFill>
              <a:schemeClr val="bg1"/>
            </a:solidFill>
            <a:ln>
              <a:solidFill>
                <a:schemeClr val="tx1"/>
              </a:solidFill>
            </a:ln>
            <a:effectLst/>
          </c:spPr>
          <c:invertIfNegative val="0"/>
          <c:dLbls>
            <c:dLbl>
              <c:idx val="1"/>
              <c:layout>
                <c:manualLayout>
                  <c:x val="1.814153145840808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F8-4F2F-8F2B-898921FB0D27}"/>
                </c:ext>
              </c:extLst>
            </c:dLbl>
            <c:dLbl>
              <c:idx val="6"/>
              <c:layout>
                <c:manualLayout>
                  <c:x val="1.2752391073326248E-2"/>
                  <c:y val="1.3921716119208715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8D-46DC-80FB-0C8A787C3047}"/>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8D-46DC-80FB-0C8A787C3047}"/>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8D-46DC-80FB-0C8A787C304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問48年齢層!$X$6:$X$14</c:f>
              <c:numCache>
                <c:formatCode>0.0</c:formatCode>
                <c:ptCount val="9"/>
                <c:pt idx="0">
                  <c:v>3.3333333333333335</c:v>
                </c:pt>
                <c:pt idx="1">
                  <c:v>4.4444444444444446</c:v>
                </c:pt>
                <c:pt idx="2">
                  <c:v>1.2121212121212122</c:v>
                </c:pt>
                <c:pt idx="3">
                  <c:v>1.4150943396226416</c:v>
                </c:pt>
                <c:pt idx="4">
                  <c:v>2.2222222222222223</c:v>
                </c:pt>
                <c:pt idx="5">
                  <c:v>4</c:v>
                </c:pt>
                <c:pt idx="6">
                  <c:v>3.8834951456310676</c:v>
                </c:pt>
                <c:pt idx="7">
                  <c:v>7.5581395348837201</c:v>
                </c:pt>
                <c:pt idx="8">
                  <c:v>8.2901554404145088</c:v>
                </c:pt>
              </c:numCache>
            </c:numRef>
          </c:val>
          <c:extLst>
            <c:ext xmlns:c16="http://schemas.microsoft.com/office/drawing/2014/chart" uri="{C3380CC4-5D6E-409C-BE32-E72D297353CC}">
              <c16:uniqueId val="{00000007-FEC6-4669-8D4E-AB07E073419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問48年齢層!$T$5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053-4F40-8D0B-0BCB2BC77D5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053-4F40-8D0B-0BCB2BC77D5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問48年齢層!$S$4</c:f>
              <c:strCache>
                <c:ptCount val="1"/>
                <c:pt idx="0">
                  <c:v>凡例</c:v>
                </c:pt>
              </c:strCache>
            </c:strRef>
          </c:cat>
          <c:val>
            <c:numRef>
              <c:f>問48年齢層!$T$4</c:f>
              <c:numCache>
                <c:formatCode>General</c:formatCode>
                <c:ptCount val="1"/>
                <c:pt idx="0">
                  <c:v>1</c:v>
                </c:pt>
              </c:numCache>
            </c:numRef>
          </c:val>
          <c:extLst>
            <c:ext xmlns:c16="http://schemas.microsoft.com/office/drawing/2014/chart" uri="{C3380CC4-5D6E-409C-BE32-E72D297353CC}">
              <c16:uniqueId val="{00000002-5053-4F40-8D0B-0BCB2BC77D59}"/>
            </c:ext>
          </c:extLst>
        </c:ser>
        <c:ser>
          <c:idx val="1"/>
          <c:order val="1"/>
          <c:tx>
            <c:strRef>
              <c:f>問48年齢層!$U$5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053-4F40-8D0B-0BCB2BC77D5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問48年齢層!$S$4</c:f>
              <c:strCache>
                <c:ptCount val="1"/>
                <c:pt idx="0">
                  <c:v>凡例</c:v>
                </c:pt>
              </c:strCache>
            </c:strRef>
          </c:cat>
          <c:val>
            <c:numRef>
              <c:f>問48年齢層!$U$4</c:f>
              <c:numCache>
                <c:formatCode>General</c:formatCode>
                <c:ptCount val="1"/>
                <c:pt idx="0">
                  <c:v>1</c:v>
                </c:pt>
              </c:numCache>
            </c:numRef>
          </c:val>
          <c:extLst>
            <c:ext xmlns:c16="http://schemas.microsoft.com/office/drawing/2014/chart" uri="{C3380CC4-5D6E-409C-BE32-E72D297353CC}">
              <c16:uniqueId val="{00000004-5053-4F40-8D0B-0BCB2BC77D59}"/>
            </c:ext>
          </c:extLst>
        </c:ser>
        <c:ser>
          <c:idx val="2"/>
          <c:order val="2"/>
          <c:tx>
            <c:strRef>
              <c:f>問48年齢層!$V$5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5053-4F40-8D0B-0BCB2BC77D5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問48年齢層!$S$4</c:f>
              <c:strCache>
                <c:ptCount val="1"/>
                <c:pt idx="0">
                  <c:v>凡例</c:v>
                </c:pt>
              </c:strCache>
            </c:strRef>
          </c:cat>
          <c:val>
            <c:numRef>
              <c:f>問48年齢層!$V$4</c:f>
              <c:numCache>
                <c:formatCode>General</c:formatCode>
                <c:ptCount val="1"/>
                <c:pt idx="0">
                  <c:v>1</c:v>
                </c:pt>
              </c:numCache>
            </c:numRef>
          </c:val>
          <c:extLst>
            <c:ext xmlns:c16="http://schemas.microsoft.com/office/drawing/2014/chart" uri="{C3380CC4-5D6E-409C-BE32-E72D297353CC}">
              <c16:uniqueId val="{00000007-5053-4F40-8D0B-0BCB2BC77D59}"/>
            </c:ext>
          </c:extLst>
        </c:ser>
        <c:ser>
          <c:idx val="3"/>
          <c:order val="3"/>
          <c:tx>
            <c:strRef>
              <c:f>問48年齢層!$W$5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問48年齢層!$S$4</c:f>
              <c:strCache>
                <c:ptCount val="1"/>
                <c:pt idx="0">
                  <c:v>凡例</c:v>
                </c:pt>
              </c:strCache>
            </c:strRef>
          </c:cat>
          <c:val>
            <c:numRef>
              <c:f>問48年齢層!$W$4</c:f>
              <c:numCache>
                <c:formatCode>General</c:formatCode>
                <c:ptCount val="1"/>
                <c:pt idx="0">
                  <c:v>1</c:v>
                </c:pt>
              </c:numCache>
            </c:numRef>
          </c:val>
          <c:extLst>
            <c:ext xmlns:c16="http://schemas.microsoft.com/office/drawing/2014/chart" uri="{C3380CC4-5D6E-409C-BE32-E72D297353CC}">
              <c16:uniqueId val="{00000008-5053-4F40-8D0B-0BCB2BC77D59}"/>
            </c:ext>
          </c:extLst>
        </c:ser>
        <c:ser>
          <c:idx val="4"/>
          <c:order val="4"/>
          <c:tx>
            <c:strRef>
              <c:f>問48年齢層!$X$5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5053-4F40-8D0B-0BCB2BC77D5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問48年齢層!$S$4</c:f>
              <c:strCache>
                <c:ptCount val="1"/>
                <c:pt idx="0">
                  <c:v>凡例</c:v>
                </c:pt>
              </c:strCache>
            </c:strRef>
          </c:cat>
          <c:val>
            <c:numRef>
              <c:f>問48年齢層!$X$4</c:f>
              <c:numCache>
                <c:formatCode>General</c:formatCode>
                <c:ptCount val="1"/>
                <c:pt idx="0">
                  <c:v>1</c:v>
                </c:pt>
              </c:numCache>
            </c:numRef>
          </c:val>
          <c:extLst>
            <c:ext xmlns:c16="http://schemas.microsoft.com/office/drawing/2014/chart" uri="{C3380CC4-5D6E-409C-BE32-E72D297353CC}">
              <c16:uniqueId val="{0000000B-5053-4F40-8D0B-0BCB2BC77D5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問35年齢層!$T$65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14D-4D98-B180-405ED08D39E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14D-4D98-B180-405ED08D39E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問35年齢層!$S$64</c:f>
              <c:strCache>
                <c:ptCount val="1"/>
                <c:pt idx="0">
                  <c:v>凡例</c:v>
                </c:pt>
              </c:strCache>
            </c:strRef>
          </c:cat>
          <c:val>
            <c:numRef>
              <c:f>問35年齢層!$T$64</c:f>
              <c:numCache>
                <c:formatCode>General</c:formatCode>
                <c:ptCount val="1"/>
                <c:pt idx="0">
                  <c:v>1</c:v>
                </c:pt>
              </c:numCache>
            </c:numRef>
          </c:val>
          <c:extLst>
            <c:ext xmlns:c16="http://schemas.microsoft.com/office/drawing/2014/chart" uri="{C3380CC4-5D6E-409C-BE32-E72D297353CC}">
              <c16:uniqueId val="{00000002-214D-4D98-B180-405ED08D39E0}"/>
            </c:ext>
          </c:extLst>
        </c:ser>
        <c:ser>
          <c:idx val="1"/>
          <c:order val="1"/>
          <c:tx>
            <c:strRef>
              <c:f>問35年齢層!$U$65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14D-4D98-B180-405ED08D39E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問35年齢層!$S$64</c:f>
              <c:strCache>
                <c:ptCount val="1"/>
                <c:pt idx="0">
                  <c:v>凡例</c:v>
                </c:pt>
              </c:strCache>
            </c:strRef>
          </c:cat>
          <c:val>
            <c:numRef>
              <c:f>問35年齢層!$U$64</c:f>
              <c:numCache>
                <c:formatCode>General</c:formatCode>
                <c:ptCount val="1"/>
                <c:pt idx="0">
                  <c:v>1</c:v>
                </c:pt>
              </c:numCache>
            </c:numRef>
          </c:val>
          <c:extLst>
            <c:ext xmlns:c16="http://schemas.microsoft.com/office/drawing/2014/chart" uri="{C3380CC4-5D6E-409C-BE32-E72D297353CC}">
              <c16:uniqueId val="{00000004-214D-4D98-B180-405ED08D39E0}"/>
            </c:ext>
          </c:extLst>
        </c:ser>
        <c:ser>
          <c:idx val="3"/>
          <c:order val="2"/>
          <c:tx>
            <c:strRef>
              <c:f>問35年齢層!$V$65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問35年齢層!$S$64</c:f>
              <c:strCache>
                <c:ptCount val="1"/>
                <c:pt idx="0">
                  <c:v>凡例</c:v>
                </c:pt>
              </c:strCache>
            </c:strRef>
          </c:cat>
          <c:val>
            <c:numRef>
              <c:f>問35年齢層!$V$64</c:f>
              <c:numCache>
                <c:formatCode>General</c:formatCode>
                <c:ptCount val="1"/>
                <c:pt idx="0">
                  <c:v>1</c:v>
                </c:pt>
              </c:numCache>
            </c:numRef>
          </c:val>
          <c:extLst>
            <c:ext xmlns:c16="http://schemas.microsoft.com/office/drawing/2014/chart" uri="{C3380CC4-5D6E-409C-BE32-E72D297353CC}">
              <c16:uniqueId val="{00000006-214D-4D98-B180-405ED08D39E0}"/>
            </c:ext>
          </c:extLst>
        </c:ser>
        <c:ser>
          <c:idx val="4"/>
          <c:order val="3"/>
          <c:tx>
            <c:strRef>
              <c:f>問35年齢層!$W$65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問35年齢層!$S$64</c:f>
              <c:strCache>
                <c:ptCount val="1"/>
                <c:pt idx="0">
                  <c:v>凡例</c:v>
                </c:pt>
              </c:strCache>
            </c:strRef>
          </c:cat>
          <c:val>
            <c:numRef>
              <c:f>問35年齢層!$W$64</c:f>
              <c:numCache>
                <c:formatCode>General</c:formatCode>
                <c:ptCount val="1"/>
                <c:pt idx="0">
                  <c:v>1</c:v>
                </c:pt>
              </c:numCache>
            </c:numRef>
          </c:val>
          <c:extLst>
            <c:ext xmlns:c16="http://schemas.microsoft.com/office/drawing/2014/chart" uri="{C3380CC4-5D6E-409C-BE32-E72D297353CC}">
              <c16:uniqueId val="{00000007-214D-4D98-B180-405ED08D39E0}"/>
            </c:ext>
          </c:extLst>
        </c:ser>
        <c:ser>
          <c:idx val="5"/>
          <c:order val="4"/>
          <c:tx>
            <c:strRef>
              <c:f>問35年齢層!$X$65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問35年齢層!$S$64</c:f>
              <c:strCache>
                <c:ptCount val="1"/>
                <c:pt idx="0">
                  <c:v>凡例</c:v>
                </c:pt>
              </c:strCache>
            </c:strRef>
          </c:cat>
          <c:val>
            <c:numRef>
              <c:f>問35年齢層!$X$64</c:f>
              <c:numCache>
                <c:formatCode>General</c:formatCode>
                <c:ptCount val="1"/>
                <c:pt idx="0">
                  <c:v>1</c:v>
                </c:pt>
              </c:numCache>
            </c:numRef>
          </c:val>
          <c:extLst>
            <c:ext xmlns:c16="http://schemas.microsoft.com/office/drawing/2014/chart" uri="{C3380CC4-5D6E-409C-BE32-E72D297353CC}">
              <c16:uniqueId val="{00000008-214D-4D98-B180-405ED08D39E0}"/>
            </c:ext>
          </c:extLst>
        </c:ser>
        <c:ser>
          <c:idx val="6"/>
          <c:order val="5"/>
          <c:tx>
            <c:strRef>
              <c:f>問35年齢層!$Y$65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問35年齢層!$S$64</c:f>
              <c:strCache>
                <c:ptCount val="1"/>
                <c:pt idx="0">
                  <c:v>凡例</c:v>
                </c:pt>
              </c:strCache>
            </c:strRef>
          </c:cat>
          <c:val>
            <c:numRef>
              <c:f>問35年齢層!$Y$64</c:f>
              <c:numCache>
                <c:formatCode>General</c:formatCode>
                <c:ptCount val="1"/>
                <c:pt idx="0">
                  <c:v>1</c:v>
                </c:pt>
              </c:numCache>
            </c:numRef>
          </c:val>
          <c:extLst>
            <c:ext xmlns:c16="http://schemas.microsoft.com/office/drawing/2014/chart" uri="{C3380CC4-5D6E-409C-BE32-E72D297353CC}">
              <c16:uniqueId val="{00000009-214D-4D98-B180-405ED08D39E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問48地域!$T$5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問48地域!$T$6:$T$10</c:f>
              <c:numCache>
                <c:formatCode>0.0</c:formatCode>
                <c:ptCount val="5"/>
                <c:pt idx="0">
                  <c:v>20.472440944881889</c:v>
                </c:pt>
                <c:pt idx="1">
                  <c:v>14.576271186440678</c:v>
                </c:pt>
                <c:pt idx="2">
                  <c:v>20.960698689956331</c:v>
                </c:pt>
                <c:pt idx="3">
                  <c:v>17.786561264822133</c:v>
                </c:pt>
                <c:pt idx="4">
                  <c:v>13.538461538461538</c:v>
                </c:pt>
              </c:numCache>
            </c:numRef>
          </c:val>
          <c:extLst>
            <c:ext xmlns:c16="http://schemas.microsoft.com/office/drawing/2014/chart" uri="{C3380CC4-5D6E-409C-BE32-E72D297353CC}">
              <c16:uniqueId val="{00000000-C827-43B9-90CC-05F317F75470}"/>
            </c:ext>
          </c:extLst>
        </c:ser>
        <c:ser>
          <c:idx val="1"/>
          <c:order val="1"/>
          <c:tx>
            <c:strRef>
              <c:f>問48地域!$U$5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問48地域!$U$6:$U$10</c:f>
              <c:numCache>
                <c:formatCode>0.0</c:formatCode>
                <c:ptCount val="5"/>
                <c:pt idx="0">
                  <c:v>52.362204724409445</c:v>
                </c:pt>
                <c:pt idx="1">
                  <c:v>45.762711864406782</c:v>
                </c:pt>
                <c:pt idx="2">
                  <c:v>54.585152838427952</c:v>
                </c:pt>
                <c:pt idx="3">
                  <c:v>49.011857707509883</c:v>
                </c:pt>
                <c:pt idx="4">
                  <c:v>52</c:v>
                </c:pt>
              </c:numCache>
            </c:numRef>
          </c:val>
          <c:extLst>
            <c:ext xmlns:c16="http://schemas.microsoft.com/office/drawing/2014/chart" uri="{C3380CC4-5D6E-409C-BE32-E72D297353CC}">
              <c16:uniqueId val="{00000001-C827-43B9-90CC-05F317F75470}"/>
            </c:ext>
          </c:extLst>
        </c:ser>
        <c:ser>
          <c:idx val="2"/>
          <c:order val="2"/>
          <c:tx>
            <c:strRef>
              <c:f>問48地域!$V$5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問48地域!$V$6:$V$10</c:f>
              <c:numCache>
                <c:formatCode>0.0</c:formatCode>
                <c:ptCount val="5"/>
                <c:pt idx="0">
                  <c:v>20.472440944881889</c:v>
                </c:pt>
                <c:pt idx="1">
                  <c:v>28.135593220338983</c:v>
                </c:pt>
                <c:pt idx="2">
                  <c:v>17.030567685589521</c:v>
                </c:pt>
                <c:pt idx="3">
                  <c:v>24.505928853754941</c:v>
                </c:pt>
                <c:pt idx="4">
                  <c:v>24.307692307692307</c:v>
                </c:pt>
              </c:numCache>
            </c:numRef>
          </c:val>
          <c:extLst>
            <c:ext xmlns:c16="http://schemas.microsoft.com/office/drawing/2014/chart" uri="{C3380CC4-5D6E-409C-BE32-E72D297353CC}">
              <c16:uniqueId val="{00000002-C827-43B9-90CC-05F317F75470}"/>
            </c:ext>
          </c:extLst>
        </c:ser>
        <c:ser>
          <c:idx val="3"/>
          <c:order val="3"/>
          <c:tx>
            <c:strRef>
              <c:f>問48地域!$W$5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問48地域!$W$6:$W$10</c:f>
              <c:numCache>
                <c:formatCode>0.0</c:formatCode>
                <c:ptCount val="5"/>
                <c:pt idx="0">
                  <c:v>4.7244094488188972</c:v>
                </c:pt>
                <c:pt idx="1">
                  <c:v>6.1016949152542379</c:v>
                </c:pt>
                <c:pt idx="2">
                  <c:v>3.4934497816593884</c:v>
                </c:pt>
                <c:pt idx="3">
                  <c:v>5.5335968379446641</c:v>
                </c:pt>
                <c:pt idx="4">
                  <c:v>5.2307692307692308</c:v>
                </c:pt>
              </c:numCache>
            </c:numRef>
          </c:val>
          <c:extLst>
            <c:ext xmlns:c16="http://schemas.microsoft.com/office/drawing/2014/chart" uri="{C3380CC4-5D6E-409C-BE32-E72D297353CC}">
              <c16:uniqueId val="{00000003-C827-43B9-90CC-05F317F75470}"/>
            </c:ext>
          </c:extLst>
        </c:ser>
        <c:ser>
          <c:idx val="4"/>
          <c:order val="4"/>
          <c:tx>
            <c:strRef>
              <c:f>問48地域!$X$5</c:f>
              <c:strCache>
                <c:ptCount val="1"/>
                <c:pt idx="0">
                  <c:v>（無効回答）</c:v>
                </c:pt>
              </c:strCache>
            </c:strRef>
          </c:tx>
          <c:spPr>
            <a:solidFill>
              <a:schemeClr val="bg1"/>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9E-466F-AABF-323079FF015D}"/>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9E-466F-AABF-323079FF01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問48地域!$X$6:$X$10</c:f>
              <c:numCache>
                <c:formatCode>0.0</c:formatCode>
                <c:ptCount val="5"/>
                <c:pt idx="0">
                  <c:v>1.9685039370078741</c:v>
                </c:pt>
                <c:pt idx="1">
                  <c:v>5.4237288135593218</c:v>
                </c:pt>
                <c:pt idx="2">
                  <c:v>3.9301310043668125</c:v>
                </c:pt>
                <c:pt idx="3">
                  <c:v>3.1620553359683794</c:v>
                </c:pt>
                <c:pt idx="4">
                  <c:v>4.9230769230769234</c:v>
                </c:pt>
              </c:numCache>
            </c:numRef>
          </c:val>
          <c:extLst>
            <c:ext xmlns:c16="http://schemas.microsoft.com/office/drawing/2014/chart" uri="{C3380CC4-5D6E-409C-BE32-E72D297353CC}">
              <c16:uniqueId val="{00000004-C827-43B9-90CC-05F317F75470}"/>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6285340797735"/>
          <c:h val="0.81630885423103039"/>
        </c:manualLayout>
      </c:layout>
      <c:barChart>
        <c:barDir val="bar"/>
        <c:grouping val="percentStacked"/>
        <c:varyColors val="0"/>
        <c:ser>
          <c:idx val="0"/>
          <c:order val="0"/>
          <c:tx>
            <c:strRef>
              <c:f>問48地域!$T$5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21F-428D-9327-12E2E7AC77B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21F-428D-9327-12E2E7AC77B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問48地域!$S$4</c:f>
              <c:strCache>
                <c:ptCount val="1"/>
                <c:pt idx="0">
                  <c:v>凡例</c:v>
                </c:pt>
              </c:strCache>
            </c:strRef>
          </c:cat>
          <c:val>
            <c:numRef>
              <c:f>問48地域!$T$4</c:f>
              <c:numCache>
                <c:formatCode>General</c:formatCode>
                <c:ptCount val="1"/>
                <c:pt idx="0">
                  <c:v>1</c:v>
                </c:pt>
              </c:numCache>
            </c:numRef>
          </c:val>
          <c:extLst>
            <c:ext xmlns:c16="http://schemas.microsoft.com/office/drawing/2014/chart" uri="{C3380CC4-5D6E-409C-BE32-E72D297353CC}">
              <c16:uniqueId val="{00000002-A21F-428D-9327-12E2E7AC77B5}"/>
            </c:ext>
          </c:extLst>
        </c:ser>
        <c:ser>
          <c:idx val="1"/>
          <c:order val="1"/>
          <c:tx>
            <c:strRef>
              <c:f>問48地域!$U$5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21F-428D-9327-12E2E7AC77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問48地域!$S$4</c:f>
              <c:strCache>
                <c:ptCount val="1"/>
                <c:pt idx="0">
                  <c:v>凡例</c:v>
                </c:pt>
              </c:strCache>
            </c:strRef>
          </c:cat>
          <c:val>
            <c:numRef>
              <c:f>問48地域!$U$4</c:f>
              <c:numCache>
                <c:formatCode>General</c:formatCode>
                <c:ptCount val="1"/>
                <c:pt idx="0">
                  <c:v>1</c:v>
                </c:pt>
              </c:numCache>
            </c:numRef>
          </c:val>
          <c:extLst>
            <c:ext xmlns:c16="http://schemas.microsoft.com/office/drawing/2014/chart" uri="{C3380CC4-5D6E-409C-BE32-E72D297353CC}">
              <c16:uniqueId val="{00000004-A21F-428D-9327-12E2E7AC77B5}"/>
            </c:ext>
          </c:extLst>
        </c:ser>
        <c:ser>
          <c:idx val="2"/>
          <c:order val="2"/>
          <c:tx>
            <c:strRef>
              <c:f>問48地域!$V$5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21F-428D-9327-12E2E7AC77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問48地域!$S$4</c:f>
              <c:strCache>
                <c:ptCount val="1"/>
                <c:pt idx="0">
                  <c:v>凡例</c:v>
                </c:pt>
              </c:strCache>
            </c:strRef>
          </c:cat>
          <c:val>
            <c:numRef>
              <c:f>問48地域!$V$4</c:f>
              <c:numCache>
                <c:formatCode>General</c:formatCode>
                <c:ptCount val="1"/>
                <c:pt idx="0">
                  <c:v>1</c:v>
                </c:pt>
              </c:numCache>
            </c:numRef>
          </c:val>
          <c:extLst>
            <c:ext xmlns:c16="http://schemas.microsoft.com/office/drawing/2014/chart" uri="{C3380CC4-5D6E-409C-BE32-E72D297353CC}">
              <c16:uniqueId val="{00000007-A21F-428D-9327-12E2E7AC77B5}"/>
            </c:ext>
          </c:extLst>
        </c:ser>
        <c:ser>
          <c:idx val="3"/>
          <c:order val="3"/>
          <c:tx>
            <c:strRef>
              <c:f>問48地域!$W$5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問48地域!$S$4</c:f>
              <c:strCache>
                <c:ptCount val="1"/>
                <c:pt idx="0">
                  <c:v>凡例</c:v>
                </c:pt>
              </c:strCache>
            </c:strRef>
          </c:cat>
          <c:val>
            <c:numRef>
              <c:f>問48地域!$W$4</c:f>
              <c:numCache>
                <c:formatCode>General</c:formatCode>
                <c:ptCount val="1"/>
                <c:pt idx="0">
                  <c:v>1</c:v>
                </c:pt>
              </c:numCache>
            </c:numRef>
          </c:val>
          <c:extLst>
            <c:ext xmlns:c16="http://schemas.microsoft.com/office/drawing/2014/chart" uri="{C3380CC4-5D6E-409C-BE32-E72D297353CC}">
              <c16:uniqueId val="{00000008-A21F-428D-9327-12E2E7AC77B5}"/>
            </c:ext>
          </c:extLst>
        </c:ser>
        <c:ser>
          <c:idx val="4"/>
          <c:order val="4"/>
          <c:tx>
            <c:strRef>
              <c:f>問48地域!$X$5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21F-428D-9327-12E2E7AC77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問48地域!$S$4</c:f>
              <c:strCache>
                <c:ptCount val="1"/>
                <c:pt idx="0">
                  <c:v>凡例</c:v>
                </c:pt>
              </c:strCache>
            </c:strRef>
          </c:cat>
          <c:val>
            <c:numRef>
              <c:f>問48地域!$X$4</c:f>
              <c:numCache>
                <c:formatCode>General</c:formatCode>
                <c:ptCount val="1"/>
                <c:pt idx="0">
                  <c:v>1</c:v>
                </c:pt>
              </c:numCache>
            </c:numRef>
          </c:val>
          <c:extLst>
            <c:ext xmlns:c16="http://schemas.microsoft.com/office/drawing/2014/chart" uri="{C3380CC4-5D6E-409C-BE32-E72D297353CC}">
              <c16:uniqueId val="{0000000B-A21F-428D-9327-12E2E7AC77B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問48利用駅!$T$5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問48利用駅!$T$6:$T$14</c:f>
              <c:numCache>
                <c:formatCode>0.0</c:formatCode>
                <c:ptCount val="9"/>
                <c:pt idx="0">
                  <c:v>14.893617021276595</c:v>
                </c:pt>
                <c:pt idx="1">
                  <c:v>20.952380952380953</c:v>
                </c:pt>
                <c:pt idx="2">
                  <c:v>19.238095238095237</c:v>
                </c:pt>
                <c:pt idx="3">
                  <c:v>7.0175438596491224</c:v>
                </c:pt>
                <c:pt idx="4">
                  <c:v>20.408163265306122</c:v>
                </c:pt>
                <c:pt idx="5">
                  <c:v>20.945945945945947</c:v>
                </c:pt>
                <c:pt idx="6">
                  <c:v>13.043478260869565</c:v>
                </c:pt>
                <c:pt idx="7">
                  <c:v>14.018691588785046</c:v>
                </c:pt>
                <c:pt idx="8">
                  <c:v>13.669064748201439</c:v>
                </c:pt>
              </c:numCache>
            </c:numRef>
          </c:val>
          <c:extLst>
            <c:ext xmlns:c16="http://schemas.microsoft.com/office/drawing/2014/chart" uri="{C3380CC4-5D6E-409C-BE32-E72D297353CC}">
              <c16:uniqueId val="{00000001-142A-4405-B68B-0AD2799507FF}"/>
            </c:ext>
          </c:extLst>
        </c:ser>
        <c:ser>
          <c:idx val="1"/>
          <c:order val="1"/>
          <c:tx>
            <c:strRef>
              <c:f>問48利用駅!$U$5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問48利用駅!$U$6:$U$14</c:f>
              <c:numCache>
                <c:formatCode>0.0</c:formatCode>
                <c:ptCount val="9"/>
                <c:pt idx="0">
                  <c:v>53.191489361702125</c:v>
                </c:pt>
                <c:pt idx="1">
                  <c:v>48.571428571428569</c:v>
                </c:pt>
                <c:pt idx="2">
                  <c:v>51.428571428571423</c:v>
                </c:pt>
                <c:pt idx="3">
                  <c:v>63.157894736842103</c:v>
                </c:pt>
                <c:pt idx="4">
                  <c:v>40.816326530612244</c:v>
                </c:pt>
                <c:pt idx="5">
                  <c:v>48.648648648648653</c:v>
                </c:pt>
                <c:pt idx="6">
                  <c:v>39.130434782608695</c:v>
                </c:pt>
                <c:pt idx="7">
                  <c:v>53.271028037383175</c:v>
                </c:pt>
                <c:pt idx="8">
                  <c:v>50.359712230215827</c:v>
                </c:pt>
              </c:numCache>
            </c:numRef>
          </c:val>
          <c:extLst>
            <c:ext xmlns:c16="http://schemas.microsoft.com/office/drawing/2014/chart" uri="{C3380CC4-5D6E-409C-BE32-E72D297353CC}">
              <c16:uniqueId val="{00000002-142A-4405-B68B-0AD2799507FF}"/>
            </c:ext>
          </c:extLst>
        </c:ser>
        <c:ser>
          <c:idx val="2"/>
          <c:order val="2"/>
          <c:tx>
            <c:strRef>
              <c:f>問48利用駅!$V$5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問48利用駅!$V$6:$V$14</c:f>
              <c:numCache>
                <c:formatCode>0.0</c:formatCode>
                <c:ptCount val="9"/>
                <c:pt idx="0">
                  <c:v>25.531914893617021</c:v>
                </c:pt>
                <c:pt idx="1">
                  <c:v>24.761904761904763</c:v>
                </c:pt>
                <c:pt idx="2">
                  <c:v>22.095238095238095</c:v>
                </c:pt>
                <c:pt idx="3">
                  <c:v>22.807017543859647</c:v>
                </c:pt>
                <c:pt idx="4">
                  <c:v>24.489795918367346</c:v>
                </c:pt>
                <c:pt idx="5">
                  <c:v>19.594594594594593</c:v>
                </c:pt>
                <c:pt idx="6">
                  <c:v>30.434782608695656</c:v>
                </c:pt>
                <c:pt idx="7">
                  <c:v>24.299065420560748</c:v>
                </c:pt>
                <c:pt idx="8">
                  <c:v>25.899280575539567</c:v>
                </c:pt>
              </c:numCache>
            </c:numRef>
          </c:val>
          <c:extLst>
            <c:ext xmlns:c16="http://schemas.microsoft.com/office/drawing/2014/chart" uri="{C3380CC4-5D6E-409C-BE32-E72D297353CC}">
              <c16:uniqueId val="{00000003-142A-4405-B68B-0AD2799507FF}"/>
            </c:ext>
          </c:extLst>
        </c:ser>
        <c:ser>
          <c:idx val="3"/>
          <c:order val="3"/>
          <c:tx>
            <c:strRef>
              <c:f>問48利用駅!$W$5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問48利用駅!$W$6:$W$14</c:f>
              <c:numCache>
                <c:formatCode>0.0</c:formatCode>
                <c:ptCount val="9"/>
                <c:pt idx="0">
                  <c:v>4.2553191489361701</c:v>
                </c:pt>
                <c:pt idx="1">
                  <c:v>4.7619047619047619</c:v>
                </c:pt>
                <c:pt idx="2">
                  <c:v>4.1904761904761907</c:v>
                </c:pt>
                <c:pt idx="3">
                  <c:v>5.2631578947368416</c:v>
                </c:pt>
                <c:pt idx="4">
                  <c:v>8.1632653061224492</c:v>
                </c:pt>
                <c:pt idx="5">
                  <c:v>5.4054054054054053</c:v>
                </c:pt>
                <c:pt idx="6">
                  <c:v>10.144927536231885</c:v>
                </c:pt>
                <c:pt idx="7">
                  <c:v>5.6074766355140184</c:v>
                </c:pt>
                <c:pt idx="8">
                  <c:v>5.0359712230215825</c:v>
                </c:pt>
              </c:numCache>
            </c:numRef>
          </c:val>
          <c:extLst>
            <c:ext xmlns:c16="http://schemas.microsoft.com/office/drawing/2014/chart" uri="{C3380CC4-5D6E-409C-BE32-E72D297353CC}">
              <c16:uniqueId val="{00000004-142A-4405-B68B-0AD2799507FF}"/>
            </c:ext>
          </c:extLst>
        </c:ser>
        <c:ser>
          <c:idx val="4"/>
          <c:order val="4"/>
          <c:tx>
            <c:strRef>
              <c:f>問48利用駅!$X$5</c:f>
              <c:strCache>
                <c:ptCount val="1"/>
                <c:pt idx="0">
                  <c:v>（無効回答）</c:v>
                </c:pt>
              </c:strCache>
            </c:strRef>
          </c:tx>
          <c:spPr>
            <a:solidFill>
              <a:schemeClr val="bg1"/>
            </a:solidFill>
            <a:ln>
              <a:solidFill>
                <a:schemeClr val="tx1"/>
              </a:solidFill>
            </a:ln>
            <a:effectLst/>
          </c:spPr>
          <c:invertIfNegative val="0"/>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96-4AC2-BC0C-43BE5BD5C860}"/>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96-4AC2-BC0C-43BE5BD5C860}"/>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74-4261-B289-D6CC7101027C}"/>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96-4AC2-BC0C-43BE5BD5C860}"/>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96-4AC2-BC0C-43BE5BD5C86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問48利用駅!$S$6:$S$14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問48利用駅!$X$6:$X$14</c:f>
              <c:numCache>
                <c:formatCode>0.0</c:formatCode>
                <c:ptCount val="9"/>
                <c:pt idx="0">
                  <c:v>2.1276595744680851</c:v>
                </c:pt>
                <c:pt idx="1">
                  <c:v>0.95238095238095244</c:v>
                </c:pt>
                <c:pt idx="2">
                  <c:v>3.0476190476190474</c:v>
                </c:pt>
                <c:pt idx="3">
                  <c:v>1.7543859649122806</c:v>
                </c:pt>
                <c:pt idx="4">
                  <c:v>6.1224489795918364</c:v>
                </c:pt>
                <c:pt idx="5">
                  <c:v>5.4054054054054053</c:v>
                </c:pt>
                <c:pt idx="6">
                  <c:v>7.2463768115942031</c:v>
                </c:pt>
                <c:pt idx="7">
                  <c:v>2.8037383177570092</c:v>
                </c:pt>
                <c:pt idx="8">
                  <c:v>5.0359712230215825</c:v>
                </c:pt>
              </c:numCache>
            </c:numRef>
          </c:val>
          <c:extLst>
            <c:ext xmlns:c16="http://schemas.microsoft.com/office/drawing/2014/chart" uri="{C3380CC4-5D6E-409C-BE32-E72D297353CC}">
              <c16:uniqueId val="{00000009-142A-4405-B68B-0AD2799507F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問48利用駅!$T$5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789-45E3-887A-545DDF123FA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789-45E3-887A-545DDF123FA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問48利用駅!$S$4</c:f>
              <c:strCache>
                <c:ptCount val="1"/>
                <c:pt idx="0">
                  <c:v>凡例</c:v>
                </c:pt>
              </c:strCache>
            </c:strRef>
          </c:cat>
          <c:val>
            <c:numRef>
              <c:f>問48利用駅!$T$4</c:f>
              <c:numCache>
                <c:formatCode>General</c:formatCode>
                <c:ptCount val="1"/>
                <c:pt idx="0">
                  <c:v>1</c:v>
                </c:pt>
              </c:numCache>
            </c:numRef>
          </c:val>
          <c:extLst>
            <c:ext xmlns:c16="http://schemas.microsoft.com/office/drawing/2014/chart" uri="{C3380CC4-5D6E-409C-BE32-E72D297353CC}">
              <c16:uniqueId val="{00000002-9789-45E3-887A-545DDF123FA5}"/>
            </c:ext>
          </c:extLst>
        </c:ser>
        <c:ser>
          <c:idx val="1"/>
          <c:order val="1"/>
          <c:tx>
            <c:strRef>
              <c:f>問48利用駅!$U$5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789-45E3-887A-545DDF123FA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問48利用駅!$S$4</c:f>
              <c:strCache>
                <c:ptCount val="1"/>
                <c:pt idx="0">
                  <c:v>凡例</c:v>
                </c:pt>
              </c:strCache>
            </c:strRef>
          </c:cat>
          <c:val>
            <c:numRef>
              <c:f>問48利用駅!$U$4</c:f>
              <c:numCache>
                <c:formatCode>General</c:formatCode>
                <c:ptCount val="1"/>
                <c:pt idx="0">
                  <c:v>1</c:v>
                </c:pt>
              </c:numCache>
            </c:numRef>
          </c:val>
          <c:extLst>
            <c:ext xmlns:c16="http://schemas.microsoft.com/office/drawing/2014/chart" uri="{C3380CC4-5D6E-409C-BE32-E72D297353CC}">
              <c16:uniqueId val="{00000004-9789-45E3-887A-545DDF123FA5}"/>
            </c:ext>
          </c:extLst>
        </c:ser>
        <c:ser>
          <c:idx val="2"/>
          <c:order val="2"/>
          <c:tx>
            <c:strRef>
              <c:f>問48利用駅!$V$5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9789-45E3-887A-545DDF123FA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問48利用駅!$S$4</c:f>
              <c:strCache>
                <c:ptCount val="1"/>
                <c:pt idx="0">
                  <c:v>凡例</c:v>
                </c:pt>
              </c:strCache>
            </c:strRef>
          </c:cat>
          <c:val>
            <c:numRef>
              <c:f>問48利用駅!$V$4</c:f>
              <c:numCache>
                <c:formatCode>General</c:formatCode>
                <c:ptCount val="1"/>
                <c:pt idx="0">
                  <c:v>1</c:v>
                </c:pt>
              </c:numCache>
            </c:numRef>
          </c:val>
          <c:extLst>
            <c:ext xmlns:c16="http://schemas.microsoft.com/office/drawing/2014/chart" uri="{C3380CC4-5D6E-409C-BE32-E72D297353CC}">
              <c16:uniqueId val="{00000007-9789-45E3-887A-545DDF123FA5}"/>
            </c:ext>
          </c:extLst>
        </c:ser>
        <c:ser>
          <c:idx val="3"/>
          <c:order val="3"/>
          <c:tx>
            <c:strRef>
              <c:f>問48利用駅!$W$5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問48利用駅!$S$4</c:f>
              <c:strCache>
                <c:ptCount val="1"/>
                <c:pt idx="0">
                  <c:v>凡例</c:v>
                </c:pt>
              </c:strCache>
            </c:strRef>
          </c:cat>
          <c:val>
            <c:numRef>
              <c:f>問48利用駅!$W$4</c:f>
              <c:numCache>
                <c:formatCode>General</c:formatCode>
                <c:ptCount val="1"/>
                <c:pt idx="0">
                  <c:v>1</c:v>
                </c:pt>
              </c:numCache>
            </c:numRef>
          </c:val>
          <c:extLst>
            <c:ext xmlns:c16="http://schemas.microsoft.com/office/drawing/2014/chart" uri="{C3380CC4-5D6E-409C-BE32-E72D297353CC}">
              <c16:uniqueId val="{00000008-9789-45E3-887A-545DDF123FA5}"/>
            </c:ext>
          </c:extLst>
        </c:ser>
        <c:ser>
          <c:idx val="4"/>
          <c:order val="4"/>
          <c:tx>
            <c:strRef>
              <c:f>問48利用駅!$X$5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9789-45E3-887A-545DDF123FA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問48利用駅!$S$4</c:f>
              <c:strCache>
                <c:ptCount val="1"/>
                <c:pt idx="0">
                  <c:v>凡例</c:v>
                </c:pt>
              </c:strCache>
            </c:strRef>
          </c:cat>
          <c:val>
            <c:numRef>
              <c:f>問48利用駅!$X$4</c:f>
              <c:numCache>
                <c:formatCode>General</c:formatCode>
                <c:ptCount val="1"/>
                <c:pt idx="0">
                  <c:v>1</c:v>
                </c:pt>
              </c:numCache>
            </c:numRef>
          </c:val>
          <c:extLst>
            <c:ext xmlns:c16="http://schemas.microsoft.com/office/drawing/2014/chart" uri="{C3380CC4-5D6E-409C-BE32-E72D297353CC}">
              <c16:uniqueId val="{0000000B-9789-45E3-887A-545DDF123FA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問49!$T$5</c:f>
              <c:strCache>
                <c:ptCount val="1"/>
                <c:pt idx="0">
                  <c:v>（歩き/走り/
利用し）やすい</c:v>
                </c:pt>
              </c:strCache>
            </c:strRef>
          </c:tx>
          <c:spPr>
            <a:solidFill>
              <a:schemeClr val="accent1"/>
            </a:solidFill>
            <a:ln w="9525">
              <a:solidFill>
                <a:schemeClr val="tx1"/>
              </a:solidFill>
            </a:ln>
            <a:effectLst/>
          </c:spPr>
          <c:invertIfNegative val="0"/>
          <c:dLbls>
            <c:dLbl>
              <c:idx val="2"/>
              <c:layout>
                <c:manualLayout>
                  <c:x val="0"/>
                  <c:y val="-6.5915467463118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B3-402A-8289-B2F98E4AC8A3}"/>
                </c:ext>
              </c:extLst>
            </c:dLbl>
            <c:dLbl>
              <c:idx val="4"/>
              <c:layout>
                <c:manualLayout>
                  <c:x val="0"/>
                  <c:y val="-6.33587712761143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B3-402A-8289-B2F98E4AC8A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問49!$S$6:$S$10</c:f>
              <c:strCache>
                <c:ptCount val="5"/>
                <c:pt idx="0">
                  <c:v>徒歩</c:v>
                </c:pt>
                <c:pt idx="1">
                  <c:v>自転車</c:v>
                </c:pt>
                <c:pt idx="2">
                  <c:v>バイク</c:v>
                </c:pt>
                <c:pt idx="3">
                  <c:v>自動車</c:v>
                </c:pt>
                <c:pt idx="4">
                  <c:v>車いす・ベビーカー</c:v>
                </c:pt>
              </c:strCache>
            </c:strRef>
          </c:cat>
          <c:val>
            <c:numRef>
              <c:f>問49!$T$6:$T$10</c:f>
              <c:numCache>
                <c:formatCode>0.0</c:formatCode>
                <c:ptCount val="5"/>
                <c:pt idx="0">
                  <c:v>21.313868613138688</c:v>
                </c:pt>
                <c:pt idx="1">
                  <c:v>6.7153284671532854</c:v>
                </c:pt>
                <c:pt idx="2">
                  <c:v>1.7518248175182483</c:v>
                </c:pt>
                <c:pt idx="3">
                  <c:v>4.8905109489051091</c:v>
                </c:pt>
                <c:pt idx="4">
                  <c:v>1.0218978102189782</c:v>
                </c:pt>
              </c:numCache>
            </c:numRef>
          </c:val>
          <c:extLst>
            <c:ext xmlns:c16="http://schemas.microsoft.com/office/drawing/2014/chart" uri="{C3380CC4-5D6E-409C-BE32-E72D297353CC}">
              <c16:uniqueId val="{00000002-2CB3-402A-8289-B2F98E4AC8A3}"/>
            </c:ext>
          </c:extLst>
        </c:ser>
        <c:ser>
          <c:idx val="1"/>
          <c:order val="1"/>
          <c:tx>
            <c:strRef>
              <c:f>問49!$U$5</c:f>
              <c:strCache>
                <c:ptCount val="1"/>
                <c:pt idx="0">
                  <c:v>ある程度
（歩き/走り/
利用し）やすい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問49!$S$6:$S$10</c:f>
              <c:strCache>
                <c:ptCount val="5"/>
                <c:pt idx="0">
                  <c:v>徒歩</c:v>
                </c:pt>
                <c:pt idx="1">
                  <c:v>自転車</c:v>
                </c:pt>
                <c:pt idx="2">
                  <c:v>バイク</c:v>
                </c:pt>
                <c:pt idx="3">
                  <c:v>自動車</c:v>
                </c:pt>
                <c:pt idx="4">
                  <c:v>車いす・ベビーカー</c:v>
                </c:pt>
              </c:strCache>
            </c:strRef>
          </c:cat>
          <c:val>
            <c:numRef>
              <c:f>問49!$U$6:$U$10</c:f>
              <c:numCache>
                <c:formatCode>0.0</c:formatCode>
                <c:ptCount val="5"/>
                <c:pt idx="0">
                  <c:v>45.620437956204377</c:v>
                </c:pt>
                <c:pt idx="1">
                  <c:v>24.525547445255473</c:v>
                </c:pt>
                <c:pt idx="2">
                  <c:v>7.226277372262774</c:v>
                </c:pt>
                <c:pt idx="3">
                  <c:v>25.76642335766423</c:v>
                </c:pt>
                <c:pt idx="4">
                  <c:v>5.6204379562043796</c:v>
                </c:pt>
              </c:numCache>
            </c:numRef>
          </c:val>
          <c:extLst>
            <c:ext xmlns:c16="http://schemas.microsoft.com/office/drawing/2014/chart" uri="{C3380CC4-5D6E-409C-BE32-E72D297353CC}">
              <c16:uniqueId val="{00000003-2CB3-402A-8289-B2F98E4AC8A3}"/>
            </c:ext>
          </c:extLst>
        </c:ser>
        <c:ser>
          <c:idx val="2"/>
          <c:order val="2"/>
          <c:tx>
            <c:strRef>
              <c:f>問49!$V$5</c:f>
              <c:strCache>
                <c:ptCount val="1"/>
                <c:pt idx="0">
                  <c:v>やや
（歩き/走り/
利用し）にくい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問49!$S$6:$S$10</c:f>
              <c:strCache>
                <c:ptCount val="5"/>
                <c:pt idx="0">
                  <c:v>徒歩</c:v>
                </c:pt>
                <c:pt idx="1">
                  <c:v>自転車</c:v>
                </c:pt>
                <c:pt idx="2">
                  <c:v>バイク</c:v>
                </c:pt>
                <c:pt idx="3">
                  <c:v>自動車</c:v>
                </c:pt>
                <c:pt idx="4">
                  <c:v>車いす・ベビーカー</c:v>
                </c:pt>
              </c:strCache>
            </c:strRef>
          </c:cat>
          <c:val>
            <c:numRef>
              <c:f>問49!$V$6:$V$10</c:f>
              <c:numCache>
                <c:formatCode>0.0</c:formatCode>
                <c:ptCount val="5"/>
                <c:pt idx="0">
                  <c:v>22.408759124087592</c:v>
                </c:pt>
                <c:pt idx="1">
                  <c:v>24.379562043795623</c:v>
                </c:pt>
                <c:pt idx="2">
                  <c:v>4.5985401459854014</c:v>
                </c:pt>
                <c:pt idx="3">
                  <c:v>15.62043795620438</c:v>
                </c:pt>
                <c:pt idx="4">
                  <c:v>10.437956204379562</c:v>
                </c:pt>
              </c:numCache>
            </c:numRef>
          </c:val>
          <c:extLst>
            <c:ext xmlns:c16="http://schemas.microsoft.com/office/drawing/2014/chart" uri="{C3380CC4-5D6E-409C-BE32-E72D297353CC}">
              <c16:uniqueId val="{00000005-2CB3-402A-8289-B2F98E4AC8A3}"/>
            </c:ext>
          </c:extLst>
        </c:ser>
        <c:ser>
          <c:idx val="3"/>
          <c:order val="3"/>
          <c:tx>
            <c:strRef>
              <c:f>問49!$W$5</c:f>
              <c:strCache>
                <c:ptCount val="1"/>
                <c:pt idx="0">
                  <c:v>（歩き/走り/
利用し）にくい</c:v>
                </c:pt>
              </c:strCache>
            </c:strRef>
          </c:tx>
          <c:spPr>
            <a:pattFill prst="smGrid">
              <a:fgClr>
                <a:schemeClr val="bg1"/>
              </a:fgClr>
              <a:bgClr>
                <a:srgbClr val="FF5050"/>
              </a:bgClr>
            </a:pattFill>
            <a:ln>
              <a:solidFill>
                <a:schemeClr val="tx1"/>
              </a:solidFill>
            </a:ln>
            <a:effectLst/>
          </c:spPr>
          <c:invertIfNegative val="0"/>
          <c:dLbls>
            <c:dLbl>
              <c:idx val="2"/>
              <c:layout>
                <c:manualLayout>
                  <c:x val="-2.4989331168885505E-3"/>
                  <c:y val="-6.3584843530655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7D-4CCE-A40D-D98AA43F126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問49!$S$6:$S$10</c:f>
              <c:strCache>
                <c:ptCount val="5"/>
                <c:pt idx="0">
                  <c:v>徒歩</c:v>
                </c:pt>
                <c:pt idx="1">
                  <c:v>自転車</c:v>
                </c:pt>
                <c:pt idx="2">
                  <c:v>バイク</c:v>
                </c:pt>
                <c:pt idx="3">
                  <c:v>自動車</c:v>
                </c:pt>
                <c:pt idx="4">
                  <c:v>車いす・ベビーカー</c:v>
                </c:pt>
              </c:strCache>
            </c:strRef>
          </c:cat>
          <c:val>
            <c:numRef>
              <c:f>問49!$W$6:$W$10</c:f>
              <c:numCache>
                <c:formatCode>0.0</c:formatCode>
                <c:ptCount val="5"/>
                <c:pt idx="0">
                  <c:v>7.7372262773722627</c:v>
                </c:pt>
                <c:pt idx="1">
                  <c:v>15.328467153284672</c:v>
                </c:pt>
                <c:pt idx="2">
                  <c:v>2.4087591240875912</c:v>
                </c:pt>
                <c:pt idx="3">
                  <c:v>6.4233576642335768</c:v>
                </c:pt>
                <c:pt idx="4">
                  <c:v>8.905109489051096</c:v>
                </c:pt>
              </c:numCache>
            </c:numRef>
          </c:val>
          <c:extLst>
            <c:ext xmlns:c16="http://schemas.microsoft.com/office/drawing/2014/chart" uri="{C3380CC4-5D6E-409C-BE32-E72D297353CC}">
              <c16:uniqueId val="{00000006-2CB3-402A-8289-B2F98E4AC8A3}"/>
            </c:ext>
          </c:extLst>
        </c:ser>
        <c:ser>
          <c:idx val="4"/>
          <c:order val="4"/>
          <c:tx>
            <c:strRef>
              <c:f>問49!$X$5</c:f>
              <c:strCache>
                <c:ptCount val="1"/>
                <c:pt idx="0">
                  <c:v>該当なし</c:v>
                </c:pt>
              </c:strCache>
            </c:strRef>
          </c:tx>
          <c:spPr>
            <a:pattFill prst="ltVert">
              <a:fgClr>
                <a:srgbClr val="92D050"/>
              </a:fgClr>
              <a:bgClr>
                <a:schemeClr val="bg1"/>
              </a:bgClr>
            </a:pattFill>
            <a:ln>
              <a:solidFill>
                <a:schemeClr val="tx1"/>
              </a:solidFill>
            </a:ln>
            <a:effectLst/>
          </c:spPr>
          <c:invertIfNegative val="0"/>
          <c:dLbls>
            <c:dLbl>
              <c:idx val="0"/>
              <c:layout>
                <c:manualLayout>
                  <c:x val="-1.0390717136407391E-16"/>
                  <c:y val="-6.3247468241084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E1-409C-9DFF-3C80E8D1728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問49!$S$6:$S$10</c:f>
              <c:strCache>
                <c:ptCount val="5"/>
                <c:pt idx="0">
                  <c:v>徒歩</c:v>
                </c:pt>
                <c:pt idx="1">
                  <c:v>自転車</c:v>
                </c:pt>
                <c:pt idx="2">
                  <c:v>バイク</c:v>
                </c:pt>
                <c:pt idx="3">
                  <c:v>自動車</c:v>
                </c:pt>
                <c:pt idx="4">
                  <c:v>車いす・ベビーカー</c:v>
                </c:pt>
              </c:strCache>
            </c:strRef>
          </c:cat>
          <c:val>
            <c:numRef>
              <c:f>問49!$X$6:$X$10</c:f>
              <c:numCache>
                <c:formatCode>0.0</c:formatCode>
                <c:ptCount val="5"/>
                <c:pt idx="1">
                  <c:v>22.554744525547445</c:v>
                </c:pt>
                <c:pt idx="2">
                  <c:v>70.65693430656934</c:v>
                </c:pt>
                <c:pt idx="3">
                  <c:v>37.664233576642339</c:v>
                </c:pt>
                <c:pt idx="4">
                  <c:v>60.65693430656934</c:v>
                </c:pt>
              </c:numCache>
            </c:numRef>
          </c:val>
          <c:extLst>
            <c:ext xmlns:c16="http://schemas.microsoft.com/office/drawing/2014/chart" uri="{C3380CC4-5D6E-409C-BE32-E72D297353CC}">
              <c16:uniqueId val="{00000007-2CB3-402A-8289-B2F98E4AC8A3}"/>
            </c:ext>
          </c:extLst>
        </c:ser>
        <c:ser>
          <c:idx val="5"/>
          <c:order val="5"/>
          <c:tx>
            <c:strRef>
              <c:f>問49!$Y$5</c:f>
              <c:strCache>
                <c:ptCount val="1"/>
                <c:pt idx="0">
                  <c:v>（無効回答）</c:v>
                </c:pt>
              </c:strCache>
            </c:strRef>
          </c:tx>
          <c:spPr>
            <a:solidFill>
              <a:sysClr val="window" lastClr="FFFFFF"/>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E1-409C-9DFF-3C80E8D1728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問49!$S$6:$S$10</c:f>
              <c:strCache>
                <c:ptCount val="5"/>
                <c:pt idx="0">
                  <c:v>徒歩</c:v>
                </c:pt>
                <c:pt idx="1">
                  <c:v>自転車</c:v>
                </c:pt>
                <c:pt idx="2">
                  <c:v>バイク</c:v>
                </c:pt>
                <c:pt idx="3">
                  <c:v>自動車</c:v>
                </c:pt>
                <c:pt idx="4">
                  <c:v>車いす・ベビーカー</c:v>
                </c:pt>
              </c:strCache>
            </c:strRef>
          </c:cat>
          <c:val>
            <c:numRef>
              <c:f>問49!$Y$6:$Y$10</c:f>
              <c:numCache>
                <c:formatCode>0.0</c:formatCode>
                <c:ptCount val="5"/>
                <c:pt idx="0">
                  <c:v>2.9197080291970803</c:v>
                </c:pt>
                <c:pt idx="1">
                  <c:v>6.4963503649635035</c:v>
                </c:pt>
                <c:pt idx="2">
                  <c:v>13.35766423357664</c:v>
                </c:pt>
                <c:pt idx="3">
                  <c:v>9.6350364963503647</c:v>
                </c:pt>
                <c:pt idx="4">
                  <c:v>13.35766423357664</c:v>
                </c:pt>
              </c:numCache>
            </c:numRef>
          </c:val>
          <c:extLst>
            <c:ext xmlns:c16="http://schemas.microsoft.com/office/drawing/2014/chart" uri="{C3380CC4-5D6E-409C-BE32-E72D297353CC}">
              <c16:uniqueId val="{00000008-2CB3-402A-8289-B2F98E4AC8A3}"/>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5967741935483875"/>
        </c:manualLayout>
      </c:layout>
      <c:barChart>
        <c:barDir val="bar"/>
        <c:grouping val="percentStacked"/>
        <c:varyColors val="0"/>
        <c:ser>
          <c:idx val="0"/>
          <c:order val="0"/>
          <c:tx>
            <c:strRef>
              <c:f>問49!$T$5</c:f>
              <c:strCache>
                <c:ptCount val="1"/>
                <c:pt idx="0">
                  <c:v>（歩き/走り/
利用し）やすい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791-48E3-88CE-CFEA27D1759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791-48E3-88CE-CFEA27D1759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問49!$S$4</c:f>
              <c:strCache>
                <c:ptCount val="1"/>
                <c:pt idx="0">
                  <c:v>凡例</c:v>
                </c:pt>
              </c:strCache>
            </c:strRef>
          </c:cat>
          <c:val>
            <c:numRef>
              <c:f>問49!$T$4</c:f>
              <c:numCache>
                <c:formatCode>General</c:formatCode>
                <c:ptCount val="1"/>
                <c:pt idx="0">
                  <c:v>1</c:v>
                </c:pt>
              </c:numCache>
            </c:numRef>
          </c:val>
          <c:extLst>
            <c:ext xmlns:c16="http://schemas.microsoft.com/office/drawing/2014/chart" uri="{C3380CC4-5D6E-409C-BE32-E72D297353CC}">
              <c16:uniqueId val="{00000002-2791-48E3-88CE-CFEA27D17597}"/>
            </c:ext>
          </c:extLst>
        </c:ser>
        <c:ser>
          <c:idx val="1"/>
          <c:order val="1"/>
          <c:tx>
            <c:strRef>
              <c:f>問49!$U$5</c:f>
              <c:strCache>
                <c:ptCount val="1"/>
                <c:pt idx="0">
                  <c:v>ある程度
（歩き/走り/
利用し）やすい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791-48E3-88CE-CFEA27D1759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問49!$S$4</c:f>
              <c:strCache>
                <c:ptCount val="1"/>
                <c:pt idx="0">
                  <c:v>凡例</c:v>
                </c:pt>
              </c:strCache>
            </c:strRef>
          </c:cat>
          <c:val>
            <c:numRef>
              <c:f>問49!$U$4</c:f>
              <c:numCache>
                <c:formatCode>General</c:formatCode>
                <c:ptCount val="1"/>
                <c:pt idx="0">
                  <c:v>1</c:v>
                </c:pt>
              </c:numCache>
            </c:numRef>
          </c:val>
          <c:extLst>
            <c:ext xmlns:c16="http://schemas.microsoft.com/office/drawing/2014/chart" uri="{C3380CC4-5D6E-409C-BE32-E72D297353CC}">
              <c16:uniqueId val="{00000004-2791-48E3-88CE-CFEA27D17597}"/>
            </c:ext>
          </c:extLst>
        </c:ser>
        <c:ser>
          <c:idx val="2"/>
          <c:order val="2"/>
          <c:tx>
            <c:strRef>
              <c:f>問49!$V$5</c:f>
              <c:strCache>
                <c:ptCount val="1"/>
                <c:pt idx="0">
                  <c:v>やや
（歩き/走り/
利用し）にくい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問49!$S$4</c:f>
              <c:strCache>
                <c:ptCount val="1"/>
                <c:pt idx="0">
                  <c:v>凡例</c:v>
                </c:pt>
              </c:strCache>
            </c:strRef>
          </c:cat>
          <c:val>
            <c:numRef>
              <c:f>問49!$V$4</c:f>
              <c:numCache>
                <c:formatCode>General</c:formatCode>
                <c:ptCount val="1"/>
                <c:pt idx="0">
                  <c:v>1</c:v>
                </c:pt>
              </c:numCache>
            </c:numRef>
          </c:val>
          <c:extLst>
            <c:ext xmlns:c16="http://schemas.microsoft.com/office/drawing/2014/chart" uri="{C3380CC4-5D6E-409C-BE32-E72D297353CC}">
              <c16:uniqueId val="{00000005-2791-48E3-88CE-CFEA27D17597}"/>
            </c:ext>
          </c:extLst>
        </c:ser>
        <c:ser>
          <c:idx val="3"/>
          <c:order val="3"/>
          <c:tx>
            <c:strRef>
              <c:f>問49!$W$5</c:f>
              <c:strCache>
                <c:ptCount val="1"/>
                <c:pt idx="0">
                  <c:v>（歩き/走り/
利用し）にくい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問49!$S$4</c:f>
              <c:strCache>
                <c:ptCount val="1"/>
                <c:pt idx="0">
                  <c:v>凡例</c:v>
                </c:pt>
              </c:strCache>
            </c:strRef>
          </c:cat>
          <c:val>
            <c:numRef>
              <c:f>問49!$W$4</c:f>
              <c:numCache>
                <c:formatCode>General</c:formatCode>
                <c:ptCount val="1"/>
                <c:pt idx="0">
                  <c:v>1</c:v>
                </c:pt>
              </c:numCache>
            </c:numRef>
          </c:val>
          <c:extLst>
            <c:ext xmlns:c16="http://schemas.microsoft.com/office/drawing/2014/chart" uri="{C3380CC4-5D6E-409C-BE32-E72D297353CC}">
              <c16:uniqueId val="{00000006-2791-48E3-88CE-CFEA27D17597}"/>
            </c:ext>
          </c:extLst>
        </c:ser>
        <c:ser>
          <c:idx val="4"/>
          <c:order val="4"/>
          <c:tx>
            <c:strRef>
              <c:f>問49!$X$5</c:f>
              <c:strCache>
                <c:ptCount val="1"/>
                <c:pt idx="0">
                  <c:v>該当なし</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問49!$S$4</c:f>
              <c:strCache>
                <c:ptCount val="1"/>
                <c:pt idx="0">
                  <c:v>凡例</c:v>
                </c:pt>
              </c:strCache>
            </c:strRef>
          </c:cat>
          <c:val>
            <c:numRef>
              <c:f>問49!$X$4</c:f>
              <c:numCache>
                <c:formatCode>General</c:formatCode>
                <c:ptCount val="1"/>
                <c:pt idx="0">
                  <c:v>1</c:v>
                </c:pt>
              </c:numCache>
            </c:numRef>
          </c:val>
          <c:extLst>
            <c:ext xmlns:c16="http://schemas.microsoft.com/office/drawing/2014/chart" uri="{C3380CC4-5D6E-409C-BE32-E72D297353CC}">
              <c16:uniqueId val="{00000007-2791-48E3-88CE-CFEA27D17597}"/>
            </c:ext>
          </c:extLst>
        </c:ser>
        <c:ser>
          <c:idx val="5"/>
          <c:order val="5"/>
          <c:tx>
            <c:strRef>
              <c:f>問49!$Y$5</c:f>
              <c:strCache>
                <c:ptCount val="1"/>
                <c:pt idx="0">
                  <c:v>（無効回答）</c:v>
                </c:pt>
              </c:strCache>
            </c:strRef>
          </c:tx>
          <c:spPr>
            <a:solidFill>
              <a:sysClr val="window" lastClr="FFFFFF"/>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問49!$S$4</c:f>
              <c:strCache>
                <c:ptCount val="1"/>
                <c:pt idx="0">
                  <c:v>凡例</c:v>
                </c:pt>
              </c:strCache>
            </c:strRef>
          </c:cat>
          <c:val>
            <c:numRef>
              <c:f>問49!$Y$4</c:f>
              <c:numCache>
                <c:formatCode>General</c:formatCode>
                <c:ptCount val="1"/>
                <c:pt idx="0">
                  <c:v>1</c:v>
                </c:pt>
              </c:numCache>
            </c:numRef>
          </c:val>
          <c:extLst>
            <c:ext xmlns:c16="http://schemas.microsoft.com/office/drawing/2014/chart" uri="{C3380CC4-5D6E-409C-BE32-E72D297353CC}">
              <c16:uniqueId val="{00000008-2791-48E3-88CE-CFEA27D1759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問49年齢層!$T$35</c:f>
              <c:strCache>
                <c:ptCount val="1"/>
                <c:pt idx="0">
                  <c:v>走りやすい</c:v>
                </c:pt>
              </c:strCache>
            </c:strRef>
          </c:tx>
          <c:spPr>
            <a:solidFill>
              <a:schemeClr val="accent1"/>
            </a:solidFill>
            <a:ln w="9525">
              <a:solidFill>
                <a:schemeClr val="tx1"/>
              </a:solidFill>
            </a:ln>
            <a:effectLst/>
          </c:spPr>
          <c:invertIfNegative val="0"/>
          <c:dLbls>
            <c:dLbl>
              <c:idx val="0"/>
              <c:layout>
                <c:manualLayout>
                  <c:x val="2.4081271491134731E-5"/>
                  <c:y val="-7.060685654664560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7F-478E-9F58-834361B1EDF4}"/>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89-4CFE-ADCD-01AE5FB9646A}"/>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89-4CFE-ADCD-01AE5FB9646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89-4CFE-ADCD-01AE5FB9646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89-4CFE-ADCD-01AE5FB9646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問49年齢層!$T$36:$T$44</c:f>
              <c:numCache>
                <c:formatCode>0.0</c:formatCode>
                <c:ptCount val="9"/>
                <c:pt idx="0">
                  <c:v>30</c:v>
                </c:pt>
                <c:pt idx="1">
                  <c:v>12.222222222222221</c:v>
                </c:pt>
                <c:pt idx="2">
                  <c:v>7.878787878787878</c:v>
                </c:pt>
                <c:pt idx="3">
                  <c:v>6.132075471698113</c:v>
                </c:pt>
                <c:pt idx="4">
                  <c:v>6.666666666666667</c:v>
                </c:pt>
                <c:pt idx="5">
                  <c:v>2.4</c:v>
                </c:pt>
                <c:pt idx="6">
                  <c:v>3.8834951456310676</c:v>
                </c:pt>
                <c:pt idx="7">
                  <c:v>2.9069767441860463</c:v>
                </c:pt>
                <c:pt idx="8">
                  <c:v>8.2901554404145088</c:v>
                </c:pt>
              </c:numCache>
            </c:numRef>
          </c:val>
          <c:extLst>
            <c:ext xmlns:c16="http://schemas.microsoft.com/office/drawing/2014/chart" uri="{C3380CC4-5D6E-409C-BE32-E72D297353CC}">
              <c16:uniqueId val="{00000000-563B-4D2E-B1EB-944749673EA7}"/>
            </c:ext>
          </c:extLst>
        </c:ser>
        <c:ser>
          <c:idx val="1"/>
          <c:order val="1"/>
          <c:tx>
            <c:strRef>
              <c:f>問49年齢層!$U$35</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問49年齢層!$U$36:$U$44</c:f>
              <c:numCache>
                <c:formatCode>0.0</c:formatCode>
                <c:ptCount val="9"/>
                <c:pt idx="0">
                  <c:v>20</c:v>
                </c:pt>
                <c:pt idx="1">
                  <c:v>25.555555555555554</c:v>
                </c:pt>
                <c:pt idx="2">
                  <c:v>17.575757575757574</c:v>
                </c:pt>
                <c:pt idx="3">
                  <c:v>26.415094339622641</c:v>
                </c:pt>
                <c:pt idx="4">
                  <c:v>27.037037037037038</c:v>
                </c:pt>
                <c:pt idx="5">
                  <c:v>30.4</c:v>
                </c:pt>
                <c:pt idx="6">
                  <c:v>24.271844660194176</c:v>
                </c:pt>
                <c:pt idx="7">
                  <c:v>25</c:v>
                </c:pt>
                <c:pt idx="8">
                  <c:v>21.243523316062177</c:v>
                </c:pt>
              </c:numCache>
            </c:numRef>
          </c:val>
          <c:extLst>
            <c:ext xmlns:c16="http://schemas.microsoft.com/office/drawing/2014/chart" uri="{C3380CC4-5D6E-409C-BE32-E72D297353CC}">
              <c16:uniqueId val="{00000001-563B-4D2E-B1EB-944749673EA7}"/>
            </c:ext>
          </c:extLst>
        </c:ser>
        <c:ser>
          <c:idx val="2"/>
          <c:order val="2"/>
          <c:tx>
            <c:strRef>
              <c:f>問49年齢層!$V$35</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問49年齢層!$V$36:$V$44</c:f>
              <c:numCache>
                <c:formatCode>0.0</c:formatCode>
                <c:ptCount val="9"/>
                <c:pt idx="0">
                  <c:v>13.333333333333334</c:v>
                </c:pt>
                <c:pt idx="1">
                  <c:v>21.111111111111111</c:v>
                </c:pt>
                <c:pt idx="2">
                  <c:v>27.878787878787882</c:v>
                </c:pt>
                <c:pt idx="3">
                  <c:v>25</c:v>
                </c:pt>
                <c:pt idx="4">
                  <c:v>27.037037037037038</c:v>
                </c:pt>
                <c:pt idx="5">
                  <c:v>28.000000000000004</c:v>
                </c:pt>
                <c:pt idx="6">
                  <c:v>21.359223300970871</c:v>
                </c:pt>
                <c:pt idx="7">
                  <c:v>24.418604651162788</c:v>
                </c:pt>
                <c:pt idx="8">
                  <c:v>20.725388601036268</c:v>
                </c:pt>
              </c:numCache>
            </c:numRef>
          </c:val>
          <c:extLst>
            <c:ext xmlns:c16="http://schemas.microsoft.com/office/drawing/2014/chart" uri="{C3380CC4-5D6E-409C-BE32-E72D297353CC}">
              <c16:uniqueId val="{00000002-563B-4D2E-B1EB-944749673EA7}"/>
            </c:ext>
          </c:extLst>
        </c:ser>
        <c:ser>
          <c:idx val="3"/>
          <c:order val="3"/>
          <c:tx>
            <c:strRef>
              <c:f>問49年齢層!$W$35</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問49年齢層!$W$36:$W$44</c:f>
              <c:numCache>
                <c:formatCode>0.0</c:formatCode>
                <c:ptCount val="9"/>
                <c:pt idx="0">
                  <c:v>20</c:v>
                </c:pt>
                <c:pt idx="1">
                  <c:v>14.444444444444443</c:v>
                </c:pt>
                <c:pt idx="2">
                  <c:v>16.363636363636363</c:v>
                </c:pt>
                <c:pt idx="3">
                  <c:v>22.641509433962266</c:v>
                </c:pt>
                <c:pt idx="4">
                  <c:v>16.296296296296298</c:v>
                </c:pt>
                <c:pt idx="5">
                  <c:v>12</c:v>
                </c:pt>
                <c:pt idx="6">
                  <c:v>12.621359223300971</c:v>
                </c:pt>
                <c:pt idx="7">
                  <c:v>13.372093023255813</c:v>
                </c:pt>
                <c:pt idx="8">
                  <c:v>10.362694300518134</c:v>
                </c:pt>
              </c:numCache>
            </c:numRef>
          </c:val>
          <c:extLst>
            <c:ext xmlns:c16="http://schemas.microsoft.com/office/drawing/2014/chart" uri="{C3380CC4-5D6E-409C-BE32-E72D297353CC}">
              <c16:uniqueId val="{00000003-563B-4D2E-B1EB-944749673EA7}"/>
            </c:ext>
          </c:extLst>
        </c:ser>
        <c:ser>
          <c:idx val="4"/>
          <c:order val="4"/>
          <c:tx>
            <c:strRef>
              <c:f>問49年齢層!$X$35</c:f>
              <c:strCache>
                <c:ptCount val="1"/>
                <c:pt idx="0">
                  <c:v>自転車に
乗らない</c:v>
                </c:pt>
              </c:strCache>
            </c:strRef>
          </c:tx>
          <c:spPr>
            <a:pattFill prst="ltVert">
              <a:fgClr>
                <a:srgbClr val="92D050"/>
              </a:fgClr>
              <a:bgClr>
                <a:schemeClr val="bg1"/>
              </a:bgClr>
            </a:pattFill>
            <a:ln>
              <a:solidFill>
                <a:schemeClr val="tx1"/>
              </a:solidFill>
            </a:ln>
            <a:effectLst/>
          </c:spPr>
          <c:invertIfNegative val="0"/>
          <c:dLbls>
            <c:dLbl>
              <c:idx val="0"/>
              <c:layout>
                <c:manualLayout>
                  <c:x val="5.4926192928252664E-3"/>
                  <c:y val="2.769025011112338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89-4CFE-ADCD-01AE5FB9646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問49年齢層!$X$36:$X$44</c:f>
              <c:numCache>
                <c:formatCode>0.0</c:formatCode>
                <c:ptCount val="9"/>
                <c:pt idx="0">
                  <c:v>13.333333333333334</c:v>
                </c:pt>
                <c:pt idx="1">
                  <c:v>24.444444444444443</c:v>
                </c:pt>
                <c:pt idx="2">
                  <c:v>27.878787878787882</c:v>
                </c:pt>
                <c:pt idx="3">
                  <c:v>19.811320754716981</c:v>
                </c:pt>
                <c:pt idx="4">
                  <c:v>20</c:v>
                </c:pt>
                <c:pt idx="5">
                  <c:v>24.8</c:v>
                </c:pt>
                <c:pt idx="6">
                  <c:v>27.184466019417474</c:v>
                </c:pt>
                <c:pt idx="7">
                  <c:v>20.930232558139537</c:v>
                </c:pt>
                <c:pt idx="8">
                  <c:v>21.761658031088082</c:v>
                </c:pt>
              </c:numCache>
            </c:numRef>
          </c:val>
          <c:extLst>
            <c:ext xmlns:c16="http://schemas.microsoft.com/office/drawing/2014/chart" uri="{C3380CC4-5D6E-409C-BE32-E72D297353CC}">
              <c16:uniqueId val="{00000004-563B-4D2E-B1EB-944749673EA7}"/>
            </c:ext>
          </c:extLst>
        </c:ser>
        <c:ser>
          <c:idx val="5"/>
          <c:order val="5"/>
          <c:tx>
            <c:strRef>
              <c:f>問49年齢層!$Y$35</c:f>
              <c:strCache>
                <c:ptCount val="1"/>
                <c:pt idx="0">
                  <c:v>（無効回答）</c:v>
                </c:pt>
              </c:strCache>
            </c:strRef>
          </c:tx>
          <c:spPr>
            <a:solidFill>
              <a:schemeClr val="bg1"/>
            </a:solidFill>
            <a:ln>
              <a:solidFill>
                <a:schemeClr val="tx1"/>
              </a:solidFill>
            </a:ln>
            <a:effectLst/>
          </c:spPr>
          <c:invertIfNegative val="0"/>
          <c:dLbls>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A8-432D-866B-86F9B04D571C}"/>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A8-432D-866B-86F9B04D571C}"/>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A8-432D-866B-86F9B04D571C}"/>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A8-432D-866B-86F9B04D571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問49年齢層!$Y$36:$Y$44</c:f>
              <c:numCache>
                <c:formatCode>0.0</c:formatCode>
                <c:ptCount val="9"/>
                <c:pt idx="0">
                  <c:v>3.3333333333333335</c:v>
                </c:pt>
                <c:pt idx="1">
                  <c:v>2.2222222222222223</c:v>
                </c:pt>
                <c:pt idx="2">
                  <c:v>2.4242424242424243</c:v>
                </c:pt>
                <c:pt idx="3">
                  <c:v>0</c:v>
                </c:pt>
                <c:pt idx="4">
                  <c:v>2.9629629629629632</c:v>
                </c:pt>
                <c:pt idx="5">
                  <c:v>2.4</c:v>
                </c:pt>
                <c:pt idx="6">
                  <c:v>10.679611650485436</c:v>
                </c:pt>
                <c:pt idx="7">
                  <c:v>13.372093023255813</c:v>
                </c:pt>
                <c:pt idx="8">
                  <c:v>17.616580310880828</c:v>
                </c:pt>
              </c:numCache>
            </c:numRef>
          </c:val>
          <c:extLst>
            <c:ext xmlns:c16="http://schemas.microsoft.com/office/drawing/2014/chart" uri="{C3380CC4-5D6E-409C-BE32-E72D297353CC}">
              <c16:uniqueId val="{00000006-563B-4D2E-B1EB-944749673EA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4086021505376344E-2"/>
          <c:w val="0.92128907289206263"/>
          <c:h val="0.83870967741935487"/>
        </c:manualLayout>
      </c:layout>
      <c:barChart>
        <c:barDir val="bar"/>
        <c:grouping val="percentStacked"/>
        <c:varyColors val="0"/>
        <c:ser>
          <c:idx val="0"/>
          <c:order val="0"/>
          <c:tx>
            <c:strRef>
              <c:f>問49年齢層!$T$35</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92E-4474-86DF-0D925A55700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92E-4474-86DF-0D925A55700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問49年齢層!$S$34</c:f>
              <c:strCache>
                <c:ptCount val="1"/>
                <c:pt idx="0">
                  <c:v>凡例</c:v>
                </c:pt>
              </c:strCache>
            </c:strRef>
          </c:cat>
          <c:val>
            <c:numRef>
              <c:f>問49年齢層!$T$34</c:f>
              <c:numCache>
                <c:formatCode>General</c:formatCode>
                <c:ptCount val="1"/>
                <c:pt idx="0">
                  <c:v>1</c:v>
                </c:pt>
              </c:numCache>
            </c:numRef>
          </c:val>
          <c:extLst>
            <c:ext xmlns:c16="http://schemas.microsoft.com/office/drawing/2014/chart" uri="{C3380CC4-5D6E-409C-BE32-E72D297353CC}">
              <c16:uniqueId val="{00000002-192E-4474-86DF-0D925A557004}"/>
            </c:ext>
          </c:extLst>
        </c:ser>
        <c:ser>
          <c:idx val="1"/>
          <c:order val="1"/>
          <c:tx>
            <c:strRef>
              <c:f>問49年齢層!$U$35</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92E-4474-86DF-0D925A55700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問49年齢層!$S$34</c:f>
              <c:strCache>
                <c:ptCount val="1"/>
                <c:pt idx="0">
                  <c:v>凡例</c:v>
                </c:pt>
              </c:strCache>
            </c:strRef>
          </c:cat>
          <c:val>
            <c:numRef>
              <c:f>問49年齢層!$U$34</c:f>
              <c:numCache>
                <c:formatCode>General</c:formatCode>
                <c:ptCount val="1"/>
                <c:pt idx="0">
                  <c:v>1</c:v>
                </c:pt>
              </c:numCache>
            </c:numRef>
          </c:val>
          <c:extLst>
            <c:ext xmlns:c16="http://schemas.microsoft.com/office/drawing/2014/chart" uri="{C3380CC4-5D6E-409C-BE32-E72D297353CC}">
              <c16:uniqueId val="{00000004-192E-4474-86DF-0D925A557004}"/>
            </c:ext>
          </c:extLst>
        </c:ser>
        <c:ser>
          <c:idx val="2"/>
          <c:order val="2"/>
          <c:tx>
            <c:strRef>
              <c:f>問49年齢層!$V$35</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問49年齢層!$S$34</c:f>
              <c:strCache>
                <c:ptCount val="1"/>
                <c:pt idx="0">
                  <c:v>凡例</c:v>
                </c:pt>
              </c:strCache>
            </c:strRef>
          </c:cat>
          <c:val>
            <c:numRef>
              <c:f>問49年齢層!$V$34</c:f>
              <c:numCache>
                <c:formatCode>General</c:formatCode>
                <c:ptCount val="1"/>
                <c:pt idx="0">
                  <c:v>1</c:v>
                </c:pt>
              </c:numCache>
            </c:numRef>
          </c:val>
          <c:extLst>
            <c:ext xmlns:c16="http://schemas.microsoft.com/office/drawing/2014/chart" uri="{C3380CC4-5D6E-409C-BE32-E72D297353CC}">
              <c16:uniqueId val="{00000005-192E-4474-86DF-0D925A557004}"/>
            </c:ext>
          </c:extLst>
        </c:ser>
        <c:ser>
          <c:idx val="3"/>
          <c:order val="3"/>
          <c:tx>
            <c:strRef>
              <c:f>問49年齢層!$W$35</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問49年齢層!$S$34</c:f>
              <c:strCache>
                <c:ptCount val="1"/>
                <c:pt idx="0">
                  <c:v>凡例</c:v>
                </c:pt>
              </c:strCache>
            </c:strRef>
          </c:cat>
          <c:val>
            <c:numRef>
              <c:f>問49年齢層!$W$34</c:f>
              <c:numCache>
                <c:formatCode>General</c:formatCode>
                <c:ptCount val="1"/>
                <c:pt idx="0">
                  <c:v>1</c:v>
                </c:pt>
              </c:numCache>
            </c:numRef>
          </c:val>
          <c:extLst>
            <c:ext xmlns:c16="http://schemas.microsoft.com/office/drawing/2014/chart" uri="{C3380CC4-5D6E-409C-BE32-E72D297353CC}">
              <c16:uniqueId val="{00000006-192E-4474-86DF-0D925A557004}"/>
            </c:ext>
          </c:extLst>
        </c:ser>
        <c:ser>
          <c:idx val="4"/>
          <c:order val="4"/>
          <c:tx>
            <c:strRef>
              <c:f>問49年齢層!$X$35</c:f>
              <c:strCache>
                <c:ptCount val="1"/>
                <c:pt idx="0">
                  <c:v>自転車に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問49年齢層!$S$34</c:f>
              <c:strCache>
                <c:ptCount val="1"/>
                <c:pt idx="0">
                  <c:v>凡例</c:v>
                </c:pt>
              </c:strCache>
            </c:strRef>
          </c:cat>
          <c:val>
            <c:numRef>
              <c:f>問49年齢層!$X$34</c:f>
              <c:numCache>
                <c:formatCode>General</c:formatCode>
                <c:ptCount val="1"/>
                <c:pt idx="0">
                  <c:v>1</c:v>
                </c:pt>
              </c:numCache>
            </c:numRef>
          </c:val>
          <c:extLst>
            <c:ext xmlns:c16="http://schemas.microsoft.com/office/drawing/2014/chart" uri="{C3380CC4-5D6E-409C-BE32-E72D297353CC}">
              <c16:uniqueId val="{00000007-192E-4474-86DF-0D925A557004}"/>
            </c:ext>
          </c:extLst>
        </c:ser>
        <c:ser>
          <c:idx val="5"/>
          <c:order val="5"/>
          <c:tx>
            <c:strRef>
              <c:f>問49年齢層!$Y$35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問49年齢層!$S$34</c:f>
              <c:strCache>
                <c:ptCount val="1"/>
                <c:pt idx="0">
                  <c:v>凡例</c:v>
                </c:pt>
              </c:strCache>
            </c:strRef>
          </c:cat>
          <c:val>
            <c:numRef>
              <c:f>問49年齢層!$Y$34</c:f>
              <c:numCache>
                <c:formatCode>General</c:formatCode>
                <c:ptCount val="1"/>
                <c:pt idx="0">
                  <c:v>1</c:v>
                </c:pt>
              </c:numCache>
            </c:numRef>
          </c:val>
          <c:extLst>
            <c:ext xmlns:c16="http://schemas.microsoft.com/office/drawing/2014/chart" uri="{C3380CC4-5D6E-409C-BE32-E72D297353CC}">
              <c16:uniqueId val="{00000008-192E-4474-86DF-0D925A55700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問49年齢層!$T$65</c:f>
              <c:strCache>
                <c:ptCount val="1"/>
                <c:pt idx="0">
                  <c:v>走りやすい</c:v>
                </c:pt>
              </c:strCache>
            </c:strRef>
          </c:tx>
          <c:spPr>
            <a:solidFill>
              <a:schemeClr val="accent1"/>
            </a:solidFill>
            <a:ln w="9525">
              <a:solidFill>
                <a:schemeClr val="tx1"/>
              </a:solidFill>
            </a:ln>
            <a:effectLst/>
          </c:spPr>
          <c:invertIfNegative val="0"/>
          <c:dLbls>
            <c:dLbl>
              <c:idx val="0"/>
              <c:layout>
                <c:manualLayout>
                  <c:x val="-6.9961871131677088E-3"/>
                  <c:y val="-4.37642596646470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65-43B4-8E12-90F2A69961C8}"/>
                </c:ext>
              </c:extLst>
            </c:dLbl>
            <c:dLbl>
              <c:idx val="2"/>
              <c:layout>
                <c:manualLayout>
                  <c:x val="-1.2399831530091683E-3"/>
                  <c:y val="-4.55984241526685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65-43B4-8E12-90F2A69961C8}"/>
                </c:ext>
              </c:extLst>
            </c:dLbl>
            <c:dLbl>
              <c:idx val="3"/>
              <c:layout>
                <c:manualLayout>
                  <c:x val="-1.4169323414807203E-3"/>
                  <c:y val="-4.54047079536895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11-4591-B287-D3B182C5A315}"/>
                </c:ext>
              </c:extLst>
            </c:dLbl>
            <c:dLbl>
              <c:idx val="4"/>
              <c:layout>
                <c:manualLayout>
                  <c:x val="-5.1953585682036955E-17"/>
                  <c:y val="-4.35699656395710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11-4591-B287-D3B182C5A315}"/>
                </c:ext>
              </c:extLst>
            </c:dLbl>
            <c:dLbl>
              <c:idx val="5"/>
              <c:layout>
                <c:manualLayout>
                  <c:x val="-4.0295547541148481E-3"/>
                  <c:y val="-4.5864657526806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65-43B4-8E12-90F2A69961C8}"/>
                </c:ext>
              </c:extLst>
            </c:dLbl>
            <c:dLbl>
              <c:idx val="6"/>
              <c:layout>
                <c:manualLayout>
                  <c:x val="0"/>
                  <c:y val="-4.35861447702837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11-4591-B287-D3B182C5A315}"/>
                </c:ext>
              </c:extLst>
            </c:dLbl>
            <c:dLbl>
              <c:idx val="7"/>
              <c:layout>
                <c:manualLayout>
                  <c:x val="-6.8634194370762363E-3"/>
                  <c:y val="-4.53958961057119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11-4591-B287-D3B182C5A315}"/>
                </c:ext>
              </c:extLst>
            </c:dLbl>
            <c:dLbl>
              <c:idx val="8"/>
              <c:layout>
                <c:manualLayout>
                  <c:x val="-1.7986003609272539E-2"/>
                  <c:y val="-4.50791029480976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11-4591-B287-D3B182C5A3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問49年齢層!$T$66:$T$74</c:f>
              <c:numCache>
                <c:formatCode>0.0</c:formatCode>
                <c:ptCount val="9"/>
                <c:pt idx="0">
                  <c:v>0</c:v>
                </c:pt>
                <c:pt idx="1">
                  <c:v>2.2222222222222223</c:v>
                </c:pt>
                <c:pt idx="2">
                  <c:v>1.8181818181818181</c:v>
                </c:pt>
                <c:pt idx="3">
                  <c:v>1.8867924528301887</c:v>
                </c:pt>
                <c:pt idx="4">
                  <c:v>2.9629629629629632</c:v>
                </c:pt>
                <c:pt idx="5">
                  <c:v>1.6</c:v>
                </c:pt>
                <c:pt idx="6">
                  <c:v>2.912621359223301</c:v>
                </c:pt>
                <c:pt idx="7">
                  <c:v>0</c:v>
                </c:pt>
                <c:pt idx="8">
                  <c:v>1.0362694300518136</c:v>
                </c:pt>
              </c:numCache>
            </c:numRef>
          </c:val>
          <c:extLst>
            <c:ext xmlns:c16="http://schemas.microsoft.com/office/drawing/2014/chart" uri="{C3380CC4-5D6E-409C-BE32-E72D297353CC}">
              <c16:uniqueId val="{00000006-EA11-4591-B287-D3B182C5A315}"/>
            </c:ext>
          </c:extLst>
        </c:ser>
        <c:ser>
          <c:idx val="1"/>
          <c:order val="1"/>
          <c:tx>
            <c:strRef>
              <c:f>問49年齢層!$U$65</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65-43B4-8E12-90F2A69961C8}"/>
                </c:ext>
              </c:extLst>
            </c:dLbl>
            <c:dLbl>
              <c:idx val="1"/>
              <c:layout>
                <c:manualLayout>
                  <c:x val="5.6681756438256058E-3"/>
                  <c:y val="1.773112880148976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11-4591-B287-D3B182C5A315}"/>
                </c:ext>
              </c:extLst>
            </c:dLbl>
            <c:dLbl>
              <c:idx val="2"/>
              <c:layout>
                <c:manualLayout>
                  <c:x val="-1.8374594205193417E-6"/>
                  <c:y val="1.861936344483559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11-4591-B287-D3B182C5A315}"/>
                </c:ext>
              </c:extLst>
            </c:dLbl>
            <c:dLbl>
              <c:idx val="7"/>
              <c:layout>
                <c:manualLayout>
                  <c:x val="-2.833864682961388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76-4A59-BC4B-3AD30A6D7D46}"/>
                </c:ext>
              </c:extLst>
            </c:dLbl>
            <c:dLbl>
              <c:idx val="8"/>
              <c:layout>
                <c:manualLayout>
                  <c:x val="-2.8338646829613626E-3"/>
                  <c:y val="1.50830107052412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11-4591-B287-D3B182C5A3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問49年齢層!$U$66:$U$74</c:f>
              <c:numCache>
                <c:formatCode>0.0</c:formatCode>
                <c:ptCount val="9"/>
                <c:pt idx="0">
                  <c:v>6.666666666666667</c:v>
                </c:pt>
                <c:pt idx="1">
                  <c:v>6.666666666666667</c:v>
                </c:pt>
                <c:pt idx="2">
                  <c:v>8.4848484848484862</c:v>
                </c:pt>
                <c:pt idx="3">
                  <c:v>8.0188679245283012</c:v>
                </c:pt>
                <c:pt idx="4">
                  <c:v>9.2592592592592595</c:v>
                </c:pt>
                <c:pt idx="5">
                  <c:v>10.4</c:v>
                </c:pt>
                <c:pt idx="6">
                  <c:v>4.8543689320388346</c:v>
                </c:pt>
                <c:pt idx="7">
                  <c:v>5.8139534883720927</c:v>
                </c:pt>
                <c:pt idx="8">
                  <c:v>3.6269430051813467</c:v>
                </c:pt>
              </c:numCache>
            </c:numRef>
          </c:val>
          <c:extLst>
            <c:ext xmlns:c16="http://schemas.microsoft.com/office/drawing/2014/chart" uri="{C3380CC4-5D6E-409C-BE32-E72D297353CC}">
              <c16:uniqueId val="{0000000A-EA11-4591-B287-D3B182C5A315}"/>
            </c:ext>
          </c:extLst>
        </c:ser>
        <c:ser>
          <c:idx val="2"/>
          <c:order val="2"/>
          <c:tx>
            <c:strRef>
              <c:f>問49年齢層!$V$65</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dLbl>
              <c:idx val="0"/>
              <c:layout>
                <c:manualLayout>
                  <c:x val="-3.176382973382832E-4"/>
                  <c:y val="-1.85281632557583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11-4591-B287-D3B182C5A315}"/>
                </c:ext>
              </c:extLst>
            </c:dLbl>
            <c:dLbl>
              <c:idx val="1"/>
              <c:layout>
                <c:manualLayout>
                  <c:x val="2.7945922275124748E-3"/>
                  <c:y val="-1.9492690457663824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A11-4591-B287-D3B182C5A315}"/>
                </c:ext>
              </c:extLst>
            </c:dLbl>
            <c:dLbl>
              <c:idx val="2"/>
              <c:layout>
                <c:manualLayout>
                  <c:x val="-4.4702541831580294E-3"/>
                  <c:y val="1.747122626205424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A11-4591-B287-D3B182C5A315}"/>
                </c:ext>
              </c:extLst>
            </c:dLbl>
            <c:dLbl>
              <c:idx val="3"/>
              <c:layout>
                <c:manualLayout>
                  <c:x val="-4.4293081855735092E-5"/>
                  <c:y val="-1.85426022857266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65-43B4-8E12-90F2A69961C8}"/>
                </c:ext>
              </c:extLst>
            </c:dLbl>
            <c:dLbl>
              <c:idx val="4"/>
              <c:layout>
                <c:manualLayout>
                  <c:x val="0"/>
                  <c:y val="1.861936344483559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A11-4591-B287-D3B182C5A315}"/>
                </c:ext>
              </c:extLst>
            </c:dLbl>
            <c:dLbl>
              <c:idx val="5"/>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A11-4591-B287-D3B182C5A315}"/>
                </c:ext>
              </c:extLst>
            </c:dLbl>
            <c:dLbl>
              <c:idx val="6"/>
              <c:layout>
                <c:manualLayout>
                  <c:x val="-2.8338646829613886E-3"/>
                  <c:y val="-1.85469339947179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76-4A59-BC4B-3AD30A6D7D46}"/>
                </c:ext>
              </c:extLst>
            </c:dLbl>
            <c:dLbl>
              <c:idx val="8"/>
              <c:layout>
                <c:manualLayout>
                  <c:x val="0"/>
                  <c:y val="-2.93401088962760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24-4CBE-B7B6-711BFD4A1A6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問49年齢層!$V$66:$V$74</c:f>
              <c:numCache>
                <c:formatCode>0.0</c:formatCode>
                <c:ptCount val="9"/>
                <c:pt idx="0">
                  <c:v>3.3333333333333335</c:v>
                </c:pt>
                <c:pt idx="1">
                  <c:v>2.2222222222222223</c:v>
                </c:pt>
                <c:pt idx="2">
                  <c:v>3.6363636363636362</c:v>
                </c:pt>
                <c:pt idx="3">
                  <c:v>6.132075471698113</c:v>
                </c:pt>
                <c:pt idx="4">
                  <c:v>5.1851851851851851</c:v>
                </c:pt>
                <c:pt idx="5">
                  <c:v>4</c:v>
                </c:pt>
                <c:pt idx="6">
                  <c:v>7.7669902912621351</c:v>
                </c:pt>
                <c:pt idx="7">
                  <c:v>6.395348837209303</c:v>
                </c:pt>
                <c:pt idx="8">
                  <c:v>1.5544041450777202</c:v>
                </c:pt>
              </c:numCache>
            </c:numRef>
          </c:val>
          <c:extLst>
            <c:ext xmlns:c16="http://schemas.microsoft.com/office/drawing/2014/chart" uri="{C3380CC4-5D6E-409C-BE32-E72D297353CC}">
              <c16:uniqueId val="{00000011-EA11-4591-B287-D3B182C5A315}"/>
            </c:ext>
          </c:extLst>
        </c:ser>
        <c:ser>
          <c:idx val="3"/>
          <c:order val="3"/>
          <c:tx>
            <c:strRef>
              <c:f>問49年齢層!$W$65</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1"/>
              <c:layout>
                <c:manualLayout>
                  <c:x val="7.430080804192729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24-4CBE-B7B6-711BFD4A1A64}"/>
                </c:ext>
              </c:extLst>
            </c:dLbl>
            <c:dLbl>
              <c:idx val="8"/>
              <c:layout>
                <c:manualLayout>
                  <c:x val="1.4765215984558733E-2"/>
                  <c:y val="5.50141480835147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24-4CBE-B7B6-711BFD4A1A6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問49年齢層!$W$66:$W$74</c:f>
              <c:numCache>
                <c:formatCode>0.0</c:formatCode>
                <c:ptCount val="9"/>
                <c:pt idx="0">
                  <c:v>0</c:v>
                </c:pt>
                <c:pt idx="1">
                  <c:v>5.5555555555555554</c:v>
                </c:pt>
                <c:pt idx="2">
                  <c:v>2.4242424242424243</c:v>
                </c:pt>
                <c:pt idx="3">
                  <c:v>3.3018867924528301</c:v>
                </c:pt>
                <c:pt idx="4">
                  <c:v>2.2222222222222223</c:v>
                </c:pt>
                <c:pt idx="5">
                  <c:v>3.2</c:v>
                </c:pt>
                <c:pt idx="6">
                  <c:v>1.9417475728155338</c:v>
                </c:pt>
                <c:pt idx="7">
                  <c:v>2.3255813953488373</c:v>
                </c:pt>
                <c:pt idx="8">
                  <c:v>0.5181347150259068</c:v>
                </c:pt>
              </c:numCache>
            </c:numRef>
          </c:val>
          <c:extLst>
            <c:ext xmlns:c16="http://schemas.microsoft.com/office/drawing/2014/chart" uri="{C3380CC4-5D6E-409C-BE32-E72D297353CC}">
              <c16:uniqueId val="{00000014-EA11-4591-B287-D3B182C5A315}"/>
            </c:ext>
          </c:extLst>
        </c:ser>
        <c:ser>
          <c:idx val="4"/>
          <c:order val="4"/>
          <c:tx>
            <c:strRef>
              <c:f>問49年齢層!$X$65</c:f>
              <c:strCache>
                <c:ptCount val="1"/>
                <c:pt idx="0">
                  <c:v>バイクに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問49年齢層!$X$66:$X$74</c:f>
              <c:numCache>
                <c:formatCode>0.0</c:formatCode>
                <c:ptCount val="9"/>
                <c:pt idx="0">
                  <c:v>80</c:v>
                </c:pt>
                <c:pt idx="1">
                  <c:v>80</c:v>
                </c:pt>
                <c:pt idx="2">
                  <c:v>78.787878787878782</c:v>
                </c:pt>
                <c:pt idx="3">
                  <c:v>77.830188679245282</c:v>
                </c:pt>
                <c:pt idx="4">
                  <c:v>70.370370370370367</c:v>
                </c:pt>
                <c:pt idx="5">
                  <c:v>69.599999999999994</c:v>
                </c:pt>
                <c:pt idx="6">
                  <c:v>66.019417475728162</c:v>
                </c:pt>
                <c:pt idx="7">
                  <c:v>63.372093023255815</c:v>
                </c:pt>
                <c:pt idx="8">
                  <c:v>60.103626943005182</c:v>
                </c:pt>
              </c:numCache>
            </c:numRef>
          </c:val>
          <c:extLst>
            <c:ext xmlns:c16="http://schemas.microsoft.com/office/drawing/2014/chart" uri="{C3380CC4-5D6E-409C-BE32-E72D297353CC}">
              <c16:uniqueId val="{00000015-EA11-4591-B287-D3B182C5A315}"/>
            </c:ext>
          </c:extLst>
        </c:ser>
        <c:ser>
          <c:idx val="5"/>
          <c:order val="5"/>
          <c:tx>
            <c:strRef>
              <c:f>問49年齢層!$Y$65</c:f>
              <c:strCache>
                <c:ptCount val="1"/>
                <c:pt idx="0">
                  <c:v>（無効回答）</c:v>
                </c:pt>
              </c:strCache>
            </c:strRef>
          </c:tx>
          <c:spPr>
            <a:solidFill>
              <a:schemeClr val="bg1"/>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76-4A59-BC4B-3AD30A6D7D46}"/>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76-4A59-BC4B-3AD30A6D7D4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問49年齢層!$Y$66:$Y$74</c:f>
              <c:numCache>
                <c:formatCode>0.0</c:formatCode>
                <c:ptCount val="9"/>
                <c:pt idx="0">
                  <c:v>10</c:v>
                </c:pt>
                <c:pt idx="1">
                  <c:v>3.3333333333333335</c:v>
                </c:pt>
                <c:pt idx="2">
                  <c:v>4.8484848484848486</c:v>
                </c:pt>
                <c:pt idx="3">
                  <c:v>2.8301886792452833</c:v>
                </c:pt>
                <c:pt idx="4">
                  <c:v>10</c:v>
                </c:pt>
                <c:pt idx="5">
                  <c:v>11.200000000000001</c:v>
                </c:pt>
                <c:pt idx="6">
                  <c:v>16.50485436893204</c:v>
                </c:pt>
                <c:pt idx="7">
                  <c:v>22.093023255813954</c:v>
                </c:pt>
                <c:pt idx="8">
                  <c:v>33.160621761658035</c:v>
                </c:pt>
              </c:numCache>
            </c:numRef>
          </c:val>
          <c:extLst>
            <c:ext xmlns:c16="http://schemas.microsoft.com/office/drawing/2014/chart" uri="{C3380CC4-5D6E-409C-BE32-E72D297353CC}">
              <c16:uniqueId val="{00000016-EA11-4591-B287-D3B182C5A31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1182795698924726"/>
        </c:manualLayout>
      </c:layout>
      <c:barChart>
        <c:barDir val="bar"/>
        <c:grouping val="percentStacked"/>
        <c:varyColors val="0"/>
        <c:ser>
          <c:idx val="0"/>
          <c:order val="0"/>
          <c:tx>
            <c:strRef>
              <c:f>問49年齢層!$T$65</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18E-44A9-B124-D0FC2B9B55D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18E-44A9-B124-D0FC2B9B55D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問49年齢層!$S$64</c:f>
              <c:strCache>
                <c:ptCount val="1"/>
                <c:pt idx="0">
                  <c:v>凡例</c:v>
                </c:pt>
              </c:strCache>
            </c:strRef>
          </c:cat>
          <c:val>
            <c:numRef>
              <c:f>問49年齢層!$T$64</c:f>
              <c:numCache>
                <c:formatCode>General</c:formatCode>
                <c:ptCount val="1"/>
                <c:pt idx="0">
                  <c:v>1</c:v>
                </c:pt>
              </c:numCache>
            </c:numRef>
          </c:val>
          <c:extLst>
            <c:ext xmlns:c16="http://schemas.microsoft.com/office/drawing/2014/chart" uri="{C3380CC4-5D6E-409C-BE32-E72D297353CC}">
              <c16:uniqueId val="{00000002-618E-44A9-B124-D0FC2B9B55D6}"/>
            </c:ext>
          </c:extLst>
        </c:ser>
        <c:ser>
          <c:idx val="1"/>
          <c:order val="1"/>
          <c:tx>
            <c:strRef>
              <c:f>問49年齢層!$U$65</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18E-44A9-B124-D0FC2B9B55D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問49年齢層!$S$64</c:f>
              <c:strCache>
                <c:ptCount val="1"/>
                <c:pt idx="0">
                  <c:v>凡例</c:v>
                </c:pt>
              </c:strCache>
            </c:strRef>
          </c:cat>
          <c:val>
            <c:numRef>
              <c:f>問49年齢層!$U$64</c:f>
              <c:numCache>
                <c:formatCode>General</c:formatCode>
                <c:ptCount val="1"/>
                <c:pt idx="0">
                  <c:v>1</c:v>
                </c:pt>
              </c:numCache>
            </c:numRef>
          </c:val>
          <c:extLst>
            <c:ext xmlns:c16="http://schemas.microsoft.com/office/drawing/2014/chart" uri="{C3380CC4-5D6E-409C-BE32-E72D297353CC}">
              <c16:uniqueId val="{00000004-618E-44A9-B124-D0FC2B9B55D6}"/>
            </c:ext>
          </c:extLst>
        </c:ser>
        <c:ser>
          <c:idx val="2"/>
          <c:order val="2"/>
          <c:tx>
            <c:strRef>
              <c:f>問49年齢層!$V$65</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問49年齢層!$S$64</c:f>
              <c:strCache>
                <c:ptCount val="1"/>
                <c:pt idx="0">
                  <c:v>凡例</c:v>
                </c:pt>
              </c:strCache>
            </c:strRef>
          </c:cat>
          <c:val>
            <c:numRef>
              <c:f>問49年齢層!$V$64</c:f>
              <c:numCache>
                <c:formatCode>General</c:formatCode>
                <c:ptCount val="1"/>
                <c:pt idx="0">
                  <c:v>1</c:v>
                </c:pt>
              </c:numCache>
            </c:numRef>
          </c:val>
          <c:extLst>
            <c:ext xmlns:c16="http://schemas.microsoft.com/office/drawing/2014/chart" uri="{C3380CC4-5D6E-409C-BE32-E72D297353CC}">
              <c16:uniqueId val="{00000005-618E-44A9-B124-D0FC2B9B55D6}"/>
            </c:ext>
          </c:extLst>
        </c:ser>
        <c:ser>
          <c:idx val="3"/>
          <c:order val="3"/>
          <c:tx>
            <c:strRef>
              <c:f>問49年齢層!$W$65</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問49年齢層!$S$64</c:f>
              <c:strCache>
                <c:ptCount val="1"/>
                <c:pt idx="0">
                  <c:v>凡例</c:v>
                </c:pt>
              </c:strCache>
            </c:strRef>
          </c:cat>
          <c:val>
            <c:numRef>
              <c:f>問49年齢層!$W$64</c:f>
              <c:numCache>
                <c:formatCode>General</c:formatCode>
                <c:ptCount val="1"/>
                <c:pt idx="0">
                  <c:v>1</c:v>
                </c:pt>
              </c:numCache>
            </c:numRef>
          </c:val>
          <c:extLst>
            <c:ext xmlns:c16="http://schemas.microsoft.com/office/drawing/2014/chart" uri="{C3380CC4-5D6E-409C-BE32-E72D297353CC}">
              <c16:uniqueId val="{00000006-618E-44A9-B124-D0FC2B9B55D6}"/>
            </c:ext>
          </c:extLst>
        </c:ser>
        <c:ser>
          <c:idx val="4"/>
          <c:order val="4"/>
          <c:tx>
            <c:strRef>
              <c:f>問49年齢層!$X$65</c:f>
              <c:strCache>
                <c:ptCount val="1"/>
                <c:pt idx="0">
                  <c:v>バイクに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問49年齢層!$S$64</c:f>
              <c:strCache>
                <c:ptCount val="1"/>
                <c:pt idx="0">
                  <c:v>凡例</c:v>
                </c:pt>
              </c:strCache>
            </c:strRef>
          </c:cat>
          <c:val>
            <c:numRef>
              <c:f>問49年齢層!$X$64</c:f>
              <c:numCache>
                <c:formatCode>General</c:formatCode>
                <c:ptCount val="1"/>
                <c:pt idx="0">
                  <c:v>1</c:v>
                </c:pt>
              </c:numCache>
            </c:numRef>
          </c:val>
          <c:extLst>
            <c:ext xmlns:c16="http://schemas.microsoft.com/office/drawing/2014/chart" uri="{C3380CC4-5D6E-409C-BE32-E72D297353CC}">
              <c16:uniqueId val="{00000007-618E-44A9-B124-D0FC2B9B55D6}"/>
            </c:ext>
          </c:extLst>
        </c:ser>
        <c:ser>
          <c:idx val="5"/>
          <c:order val="5"/>
          <c:tx>
            <c:strRef>
              <c:f>問49年齢層!$Y$65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問49年齢層!$S$64</c:f>
              <c:strCache>
                <c:ptCount val="1"/>
                <c:pt idx="0">
                  <c:v>凡例</c:v>
                </c:pt>
              </c:strCache>
            </c:strRef>
          </c:cat>
          <c:val>
            <c:numRef>
              <c:f>問49年齢層!$Y$64</c:f>
              <c:numCache>
                <c:formatCode>General</c:formatCode>
                <c:ptCount val="1"/>
                <c:pt idx="0">
                  <c:v>1</c:v>
                </c:pt>
              </c:numCache>
            </c:numRef>
          </c:val>
          <c:extLst>
            <c:ext xmlns:c16="http://schemas.microsoft.com/office/drawing/2014/chart" uri="{C3380CC4-5D6E-409C-BE32-E72D297353CC}">
              <c16:uniqueId val="{00000008-618E-44A9-B124-D0FC2B9B55D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問35年齢層!$T$95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4.1923346191715411E-3"/>
                  <c:y val="1.121991274524601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F6-4DC0-926B-6CE5E1178AD9}"/>
                </c:ext>
              </c:extLst>
            </c:dLbl>
            <c:dLbl>
              <c:idx val="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03-4089-AE11-015F66A7F2B7}"/>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F6-4DC0-926B-6CE5E1178AD9}"/>
                </c:ext>
              </c:extLst>
            </c:dLbl>
            <c:dLbl>
              <c:idx val="7"/>
              <c:layout>
                <c:manualLayout>
                  <c:x val="-1.53519598573026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F6-4DC0-926B-6CE5E1178AD9}"/>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問35年齢層!$T$96:$T$104</c:f>
              <c:numCache>
                <c:formatCode>0.0</c:formatCode>
                <c:ptCount val="9"/>
                <c:pt idx="0">
                  <c:v>13.333333333333334</c:v>
                </c:pt>
                <c:pt idx="1">
                  <c:v>6.666666666666667</c:v>
                </c:pt>
                <c:pt idx="2">
                  <c:v>12.727272727272727</c:v>
                </c:pt>
                <c:pt idx="3">
                  <c:v>18.39622641509434</c:v>
                </c:pt>
                <c:pt idx="4">
                  <c:v>11.851851851851853</c:v>
                </c:pt>
                <c:pt idx="5">
                  <c:v>11.200000000000001</c:v>
                </c:pt>
                <c:pt idx="6">
                  <c:v>9.7087378640776691</c:v>
                </c:pt>
                <c:pt idx="7">
                  <c:v>12.209302325581394</c:v>
                </c:pt>
                <c:pt idx="8">
                  <c:v>6.7357512953367875</c:v>
                </c:pt>
              </c:numCache>
            </c:numRef>
          </c:val>
          <c:extLst>
            <c:ext xmlns:c16="http://schemas.microsoft.com/office/drawing/2014/chart" uri="{C3380CC4-5D6E-409C-BE32-E72D297353CC}">
              <c16:uniqueId val="{00000008-FF03-4089-AE11-015F66A7F2B7}"/>
            </c:ext>
          </c:extLst>
        </c:ser>
        <c:ser>
          <c:idx val="1"/>
          <c:order val="1"/>
          <c:tx>
            <c:strRef>
              <c:f>問35年齢層!$U$95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2.8858560586409164E-3"/>
                  <c:y val="-7.123662417553212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F03-4089-AE11-015F66A7F2B7}"/>
                </c:ext>
              </c:extLst>
            </c:dLbl>
            <c:dLbl>
              <c:idx val="1"/>
              <c:layout>
                <c:manualLayout>
                  <c:x val="2.6743203326996568E-4"/>
                  <c:y val="1.168355744030608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F03-4089-AE11-015F66A7F2B7}"/>
                </c:ext>
              </c:extLst>
            </c:dLbl>
            <c:dLbl>
              <c:idx val="5"/>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F6-4DC0-926B-6CE5E1178AD9}"/>
                </c:ext>
              </c:extLst>
            </c:dLbl>
            <c:dLbl>
              <c:idx val="6"/>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F03-4089-AE11-015F66A7F2B7}"/>
                </c:ext>
              </c:extLst>
            </c:dLbl>
            <c:dLbl>
              <c:idx val="7"/>
              <c:layout>
                <c:manualLayout>
                  <c:x val="2.803740924519941E-4"/>
                  <c:y val="-6.660017722492138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F03-4089-AE11-015F66A7F2B7}"/>
                </c:ext>
              </c:extLst>
            </c:dLbl>
            <c:dLbl>
              <c:idx val="8"/>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F03-4089-AE11-015F66A7F2B7}"/>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問35年齢層!$U$96:$U$104</c:f>
              <c:numCache>
                <c:formatCode>0.0</c:formatCode>
                <c:ptCount val="9"/>
                <c:pt idx="0">
                  <c:v>3.3333333333333335</c:v>
                </c:pt>
                <c:pt idx="1">
                  <c:v>5.5555555555555554</c:v>
                </c:pt>
                <c:pt idx="2">
                  <c:v>8.4848484848484862</c:v>
                </c:pt>
                <c:pt idx="3">
                  <c:v>3.7735849056603774</c:v>
                </c:pt>
                <c:pt idx="4">
                  <c:v>4.0740740740740744</c:v>
                </c:pt>
                <c:pt idx="5">
                  <c:v>3.2</c:v>
                </c:pt>
                <c:pt idx="6">
                  <c:v>5.825242718446602</c:v>
                </c:pt>
                <c:pt idx="7">
                  <c:v>4.0697674418604652</c:v>
                </c:pt>
                <c:pt idx="8">
                  <c:v>3.1088082901554404</c:v>
                </c:pt>
              </c:numCache>
            </c:numRef>
          </c:val>
          <c:extLst>
            <c:ext xmlns:c16="http://schemas.microsoft.com/office/drawing/2014/chart" uri="{C3380CC4-5D6E-409C-BE32-E72D297353CC}">
              <c16:uniqueId val="{0000000E-FF03-4089-AE11-015F66A7F2B7}"/>
            </c:ext>
          </c:extLst>
        </c:ser>
        <c:ser>
          <c:idx val="3"/>
          <c:order val="2"/>
          <c:tx>
            <c:strRef>
              <c:f>問35年齢層!$V$95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問35年齢層!$V$96:$V$104</c:f>
              <c:numCache>
                <c:formatCode>0.0</c:formatCode>
                <c:ptCount val="9"/>
                <c:pt idx="0">
                  <c:v>23.333333333333332</c:v>
                </c:pt>
                <c:pt idx="1">
                  <c:v>26.666666666666668</c:v>
                </c:pt>
                <c:pt idx="2">
                  <c:v>23.030303030303031</c:v>
                </c:pt>
                <c:pt idx="3">
                  <c:v>25</c:v>
                </c:pt>
                <c:pt idx="4">
                  <c:v>31.111111111111111</c:v>
                </c:pt>
                <c:pt idx="5">
                  <c:v>28.000000000000004</c:v>
                </c:pt>
                <c:pt idx="6">
                  <c:v>33.980582524271846</c:v>
                </c:pt>
                <c:pt idx="7">
                  <c:v>20.930232558139537</c:v>
                </c:pt>
                <c:pt idx="8">
                  <c:v>18.134715025906736</c:v>
                </c:pt>
              </c:numCache>
            </c:numRef>
          </c:val>
          <c:extLst>
            <c:ext xmlns:c16="http://schemas.microsoft.com/office/drawing/2014/chart" uri="{C3380CC4-5D6E-409C-BE32-E72D297353CC}">
              <c16:uniqueId val="{00000011-FF03-4089-AE11-015F66A7F2B7}"/>
            </c:ext>
          </c:extLst>
        </c:ser>
        <c:ser>
          <c:idx val="4"/>
          <c:order val="3"/>
          <c:tx>
            <c:strRef>
              <c:f>問35年齢層!$W$95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問35年齢層!$W$96:$W$104</c:f>
              <c:numCache>
                <c:formatCode>0.0</c:formatCode>
                <c:ptCount val="9"/>
                <c:pt idx="0">
                  <c:v>20</c:v>
                </c:pt>
                <c:pt idx="1">
                  <c:v>26.666666666666668</c:v>
                </c:pt>
                <c:pt idx="2">
                  <c:v>23.636363636363637</c:v>
                </c:pt>
                <c:pt idx="3">
                  <c:v>30.660377358490564</c:v>
                </c:pt>
                <c:pt idx="4">
                  <c:v>28.888888888888886</c:v>
                </c:pt>
                <c:pt idx="5">
                  <c:v>29.599999999999998</c:v>
                </c:pt>
                <c:pt idx="6">
                  <c:v>27.184466019417474</c:v>
                </c:pt>
                <c:pt idx="7">
                  <c:v>34.302325581395351</c:v>
                </c:pt>
                <c:pt idx="8">
                  <c:v>37.823834196891191</c:v>
                </c:pt>
              </c:numCache>
            </c:numRef>
          </c:val>
          <c:extLst>
            <c:ext xmlns:c16="http://schemas.microsoft.com/office/drawing/2014/chart" uri="{C3380CC4-5D6E-409C-BE32-E72D297353CC}">
              <c16:uniqueId val="{00000012-FF03-4089-AE11-015F66A7F2B7}"/>
            </c:ext>
          </c:extLst>
        </c:ser>
        <c:ser>
          <c:idx val="5"/>
          <c:order val="4"/>
          <c:tx>
            <c:strRef>
              <c:f>問35年齢層!$X$95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問35年齢層!$X$96:$X$104</c:f>
              <c:numCache>
                <c:formatCode>0.0</c:formatCode>
                <c:ptCount val="9"/>
                <c:pt idx="0">
                  <c:v>36.666666666666664</c:v>
                </c:pt>
                <c:pt idx="1">
                  <c:v>33.333333333333329</c:v>
                </c:pt>
                <c:pt idx="2">
                  <c:v>31.515151515151512</c:v>
                </c:pt>
                <c:pt idx="3">
                  <c:v>22.169811320754718</c:v>
                </c:pt>
                <c:pt idx="4">
                  <c:v>22.222222222222221</c:v>
                </c:pt>
                <c:pt idx="5">
                  <c:v>24.8</c:v>
                </c:pt>
                <c:pt idx="6">
                  <c:v>22.330097087378643</c:v>
                </c:pt>
                <c:pt idx="7">
                  <c:v>22.093023255813954</c:v>
                </c:pt>
                <c:pt idx="8">
                  <c:v>24.870466321243523</c:v>
                </c:pt>
              </c:numCache>
            </c:numRef>
          </c:val>
          <c:extLst>
            <c:ext xmlns:c16="http://schemas.microsoft.com/office/drawing/2014/chart" uri="{C3380CC4-5D6E-409C-BE32-E72D297353CC}">
              <c16:uniqueId val="{00000013-FF03-4089-AE11-015F66A7F2B7}"/>
            </c:ext>
          </c:extLst>
        </c:ser>
        <c:ser>
          <c:idx val="6"/>
          <c:order val="5"/>
          <c:tx>
            <c:strRef>
              <c:f>問35年齢層!$Y$95</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F6-4DC0-926B-6CE5E1178AD9}"/>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F6-4DC0-926B-6CE5E1178AD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問35年齢層!$Y$96:$Y$104</c:f>
              <c:numCache>
                <c:formatCode>0.0</c:formatCode>
                <c:ptCount val="9"/>
                <c:pt idx="0">
                  <c:v>3.3333333333333335</c:v>
                </c:pt>
                <c:pt idx="1">
                  <c:v>1.1111111111111112</c:v>
                </c:pt>
                <c:pt idx="2">
                  <c:v>0.60606060606060608</c:v>
                </c:pt>
                <c:pt idx="3">
                  <c:v>0</c:v>
                </c:pt>
                <c:pt idx="4">
                  <c:v>1.8518518518518516</c:v>
                </c:pt>
                <c:pt idx="5">
                  <c:v>3.2</c:v>
                </c:pt>
                <c:pt idx="6">
                  <c:v>0.97087378640776689</c:v>
                </c:pt>
                <c:pt idx="7">
                  <c:v>6.395348837209303</c:v>
                </c:pt>
                <c:pt idx="8">
                  <c:v>9.3264248704663206</c:v>
                </c:pt>
              </c:numCache>
            </c:numRef>
          </c:val>
          <c:extLst>
            <c:ext xmlns:c16="http://schemas.microsoft.com/office/drawing/2014/chart" uri="{C3380CC4-5D6E-409C-BE32-E72D297353CC}">
              <c16:uniqueId val="{00000014-FF03-4089-AE11-015F66A7F2B7}"/>
            </c:ext>
          </c:extLst>
        </c:ser>
        <c:dLbls>
          <c:dLblPos val="ctr"/>
          <c:showLegendKey val="0"/>
          <c:showVal val="1"/>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問49年齢層!$T$95</c:f>
              <c:strCache>
                <c:ptCount val="1"/>
                <c:pt idx="0">
                  <c:v>走りやすい</c:v>
                </c:pt>
              </c:strCache>
            </c:strRef>
          </c:tx>
          <c:spPr>
            <a:solidFill>
              <a:schemeClr val="accent1"/>
            </a:solidFill>
            <a:ln w="9525">
              <a:solidFill>
                <a:schemeClr val="tx1"/>
              </a:solidFill>
            </a:ln>
            <a:effectLst/>
          </c:spPr>
          <c:invertIfNegative val="0"/>
          <c:dLbls>
            <c:dLbl>
              <c:idx val="0"/>
              <c:layout>
                <c:manualLayout>
                  <c:x val="-2.5976792841018477E-17"/>
                  <c:y val="-3.56831747615000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5F-45B8-91B3-DF1D0EA5734A}"/>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C1-4342-89EC-941815D6DE8B}"/>
                </c:ext>
              </c:extLst>
            </c:dLbl>
            <c:dLbl>
              <c:idx val="5"/>
              <c:layout>
                <c:manualLayout>
                  <c:x val="-7.0556536437198746E-4"/>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C1-4342-89EC-941815D6DE8B}"/>
                </c:ext>
              </c:extLst>
            </c:dLbl>
            <c:dLbl>
              <c:idx val="6"/>
              <c:layout>
                <c:manualLayout>
                  <c:x val="-6.8643602416255311E-3"/>
                  <c:y val="1.1076100044449353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5F-45B8-91B3-DF1D0EA5734A}"/>
                </c:ext>
              </c:extLst>
            </c:dLbl>
            <c:dLbl>
              <c:idx val="7"/>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C1-4342-89EC-941815D6DE8B}"/>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5F-45B8-91B3-DF1D0EA5734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問49年齢層!$T$96:$T$104</c:f>
              <c:numCache>
                <c:formatCode>0.0</c:formatCode>
                <c:ptCount val="9"/>
                <c:pt idx="0">
                  <c:v>6.666666666666667</c:v>
                </c:pt>
                <c:pt idx="1">
                  <c:v>3.3333333333333335</c:v>
                </c:pt>
                <c:pt idx="2">
                  <c:v>4.8484848484848486</c:v>
                </c:pt>
                <c:pt idx="3">
                  <c:v>4.716981132075472</c:v>
                </c:pt>
                <c:pt idx="4">
                  <c:v>5.9259259259259265</c:v>
                </c:pt>
                <c:pt idx="5">
                  <c:v>2.4</c:v>
                </c:pt>
                <c:pt idx="6">
                  <c:v>5.825242718446602</c:v>
                </c:pt>
                <c:pt idx="7">
                  <c:v>3.4883720930232558</c:v>
                </c:pt>
                <c:pt idx="8">
                  <c:v>5.6994818652849739</c:v>
                </c:pt>
              </c:numCache>
            </c:numRef>
          </c:val>
          <c:extLst>
            <c:ext xmlns:c16="http://schemas.microsoft.com/office/drawing/2014/chart" uri="{C3380CC4-5D6E-409C-BE32-E72D297353CC}">
              <c16:uniqueId val="{00000000-606A-412C-AE8E-EC22A920D28F}"/>
            </c:ext>
          </c:extLst>
        </c:ser>
        <c:ser>
          <c:idx val="1"/>
          <c:order val="1"/>
          <c:tx>
            <c:strRef>
              <c:f>問49年齢層!$U$95</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問49年齢層!$U$96:$U$104</c:f>
              <c:numCache>
                <c:formatCode>0.0</c:formatCode>
                <c:ptCount val="9"/>
                <c:pt idx="0">
                  <c:v>13.333333333333334</c:v>
                </c:pt>
                <c:pt idx="1">
                  <c:v>21.111111111111111</c:v>
                </c:pt>
                <c:pt idx="2">
                  <c:v>20.606060606060606</c:v>
                </c:pt>
                <c:pt idx="3">
                  <c:v>32.547169811320757</c:v>
                </c:pt>
                <c:pt idx="4">
                  <c:v>34.074074074074076</c:v>
                </c:pt>
                <c:pt idx="5">
                  <c:v>28.799999999999997</c:v>
                </c:pt>
                <c:pt idx="6">
                  <c:v>25.242718446601941</c:v>
                </c:pt>
                <c:pt idx="7">
                  <c:v>19.186046511627907</c:v>
                </c:pt>
                <c:pt idx="8">
                  <c:v>20.207253886010363</c:v>
                </c:pt>
              </c:numCache>
            </c:numRef>
          </c:val>
          <c:extLst>
            <c:ext xmlns:c16="http://schemas.microsoft.com/office/drawing/2014/chart" uri="{C3380CC4-5D6E-409C-BE32-E72D297353CC}">
              <c16:uniqueId val="{00000001-606A-412C-AE8E-EC22A920D28F}"/>
            </c:ext>
          </c:extLst>
        </c:ser>
        <c:ser>
          <c:idx val="2"/>
          <c:order val="2"/>
          <c:tx>
            <c:strRef>
              <c:f>問49年齢層!$V$95</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dLbl>
              <c:idx val="0"/>
              <c:layout>
                <c:manualLayout>
                  <c:x val="-5.0338060262352525E-17"/>
                  <c:y val="1.52882867818578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6A-412C-AE8E-EC22A920D28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問49年齢層!$V$96:$V$104</c:f>
              <c:numCache>
                <c:formatCode>0.0</c:formatCode>
                <c:ptCount val="9"/>
                <c:pt idx="0">
                  <c:v>10</c:v>
                </c:pt>
                <c:pt idx="1">
                  <c:v>13.333333333333334</c:v>
                </c:pt>
                <c:pt idx="2">
                  <c:v>12.727272727272727</c:v>
                </c:pt>
                <c:pt idx="3">
                  <c:v>12.264150943396226</c:v>
                </c:pt>
                <c:pt idx="4">
                  <c:v>19.62962962962963</c:v>
                </c:pt>
                <c:pt idx="5">
                  <c:v>25.6</c:v>
                </c:pt>
                <c:pt idx="6">
                  <c:v>17.475728155339805</c:v>
                </c:pt>
                <c:pt idx="7">
                  <c:v>20.930232558139537</c:v>
                </c:pt>
                <c:pt idx="8">
                  <c:v>6.2176165803108807</c:v>
                </c:pt>
              </c:numCache>
            </c:numRef>
          </c:val>
          <c:extLst>
            <c:ext xmlns:c16="http://schemas.microsoft.com/office/drawing/2014/chart" uri="{C3380CC4-5D6E-409C-BE32-E72D297353CC}">
              <c16:uniqueId val="{00000003-606A-412C-AE8E-EC22A920D28F}"/>
            </c:ext>
          </c:extLst>
        </c:ser>
        <c:ser>
          <c:idx val="3"/>
          <c:order val="3"/>
          <c:tx>
            <c:strRef>
              <c:f>問49年齢層!$W$95</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0"/>
              <c:layout>
                <c:manualLayout>
                  <c:x val="2.4380161831524514E-3"/>
                  <c:y val="-4.35877337920501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6A-412C-AE8E-EC22A920D28F}"/>
                </c:ext>
              </c:extLst>
            </c:dLbl>
            <c:dLbl>
              <c:idx val="7"/>
              <c:layout>
                <c:manualLayout>
                  <c:x val="4.1186161449751875E-3"/>
                  <c:y val="1.107610004444935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5F-45B8-91B3-DF1D0EA5734A}"/>
                </c:ext>
              </c:extLst>
            </c:dLbl>
            <c:dLbl>
              <c:idx val="8"/>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5F-45B8-91B3-DF1D0EA5734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問49年齢層!$W$96:$W$104</c:f>
              <c:numCache>
                <c:formatCode>0.0</c:formatCode>
                <c:ptCount val="9"/>
                <c:pt idx="0">
                  <c:v>0</c:v>
                </c:pt>
                <c:pt idx="1">
                  <c:v>6.666666666666667</c:v>
                </c:pt>
                <c:pt idx="2">
                  <c:v>10.303030303030303</c:v>
                </c:pt>
                <c:pt idx="3">
                  <c:v>8.0188679245283012</c:v>
                </c:pt>
                <c:pt idx="4">
                  <c:v>5.5555555555555554</c:v>
                </c:pt>
                <c:pt idx="5">
                  <c:v>6.4</c:v>
                </c:pt>
                <c:pt idx="6">
                  <c:v>8.7378640776699026</c:v>
                </c:pt>
                <c:pt idx="7">
                  <c:v>4.6511627906976747</c:v>
                </c:pt>
                <c:pt idx="8">
                  <c:v>3.6269430051813467</c:v>
                </c:pt>
              </c:numCache>
            </c:numRef>
          </c:val>
          <c:extLst>
            <c:ext xmlns:c16="http://schemas.microsoft.com/office/drawing/2014/chart" uri="{C3380CC4-5D6E-409C-BE32-E72D297353CC}">
              <c16:uniqueId val="{00000005-606A-412C-AE8E-EC22A920D28F}"/>
            </c:ext>
          </c:extLst>
        </c:ser>
        <c:ser>
          <c:idx val="4"/>
          <c:order val="4"/>
          <c:tx>
            <c:strRef>
              <c:f>問49年齢層!$X$95</c:f>
              <c:strCache>
                <c:ptCount val="1"/>
                <c:pt idx="0">
                  <c:v>自動車に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問49年齢層!$X$96:$X$104</c:f>
              <c:numCache>
                <c:formatCode>0.0</c:formatCode>
                <c:ptCount val="9"/>
                <c:pt idx="0">
                  <c:v>63.333333333333329</c:v>
                </c:pt>
                <c:pt idx="1">
                  <c:v>52.222222222222229</c:v>
                </c:pt>
                <c:pt idx="2">
                  <c:v>47.878787878787875</c:v>
                </c:pt>
                <c:pt idx="3">
                  <c:v>41.037735849056602</c:v>
                </c:pt>
                <c:pt idx="4">
                  <c:v>28.888888888888886</c:v>
                </c:pt>
                <c:pt idx="5">
                  <c:v>30.4</c:v>
                </c:pt>
                <c:pt idx="6">
                  <c:v>30.097087378640776</c:v>
                </c:pt>
                <c:pt idx="7">
                  <c:v>36.046511627906973</c:v>
                </c:pt>
                <c:pt idx="8">
                  <c:v>37.823834196891191</c:v>
                </c:pt>
              </c:numCache>
            </c:numRef>
          </c:val>
          <c:extLst>
            <c:ext xmlns:c16="http://schemas.microsoft.com/office/drawing/2014/chart" uri="{C3380CC4-5D6E-409C-BE32-E72D297353CC}">
              <c16:uniqueId val="{00000006-606A-412C-AE8E-EC22A920D28F}"/>
            </c:ext>
          </c:extLst>
        </c:ser>
        <c:ser>
          <c:idx val="5"/>
          <c:order val="5"/>
          <c:tx>
            <c:strRef>
              <c:f>問49年齢層!$Y$95</c:f>
              <c:strCache>
                <c:ptCount val="1"/>
                <c:pt idx="0">
                  <c:v>（無効回答）</c:v>
                </c:pt>
              </c:strCache>
            </c:strRef>
          </c:tx>
          <c:spPr>
            <a:solidFill>
              <a:schemeClr val="bg1"/>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C1-4342-89EC-941815D6DE8B}"/>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C1-4342-89EC-941815D6DE8B}"/>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C1-4342-89EC-941815D6DE8B}"/>
                </c:ext>
              </c:extLst>
            </c:dLbl>
            <c:dLbl>
              <c:idx val="3"/>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C1-4342-89EC-941815D6DE8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問49年齢層!$Y$96:$Y$104</c:f>
              <c:numCache>
                <c:formatCode>0.0</c:formatCode>
                <c:ptCount val="9"/>
                <c:pt idx="0">
                  <c:v>6.666666666666667</c:v>
                </c:pt>
                <c:pt idx="1">
                  <c:v>3.3333333333333335</c:v>
                </c:pt>
                <c:pt idx="2">
                  <c:v>3.6363636363636362</c:v>
                </c:pt>
                <c:pt idx="3">
                  <c:v>1.4150943396226416</c:v>
                </c:pt>
                <c:pt idx="4">
                  <c:v>5.9259259259259265</c:v>
                </c:pt>
                <c:pt idx="5">
                  <c:v>6.4</c:v>
                </c:pt>
                <c:pt idx="6">
                  <c:v>12.621359223300971</c:v>
                </c:pt>
                <c:pt idx="7">
                  <c:v>15.697674418604651</c:v>
                </c:pt>
                <c:pt idx="8">
                  <c:v>26.424870466321241</c:v>
                </c:pt>
              </c:numCache>
            </c:numRef>
          </c:val>
          <c:extLst>
            <c:ext xmlns:c16="http://schemas.microsoft.com/office/drawing/2014/chart" uri="{C3380CC4-5D6E-409C-BE32-E72D297353CC}">
              <c16:uniqueId val="{00000007-606A-412C-AE8E-EC22A920D28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4086021505376344E-2"/>
          <c:w val="0.92128907289206263"/>
          <c:h val="0.83870967741935487"/>
        </c:manualLayout>
      </c:layout>
      <c:barChart>
        <c:barDir val="bar"/>
        <c:grouping val="percentStacked"/>
        <c:varyColors val="0"/>
        <c:ser>
          <c:idx val="0"/>
          <c:order val="0"/>
          <c:tx>
            <c:strRef>
              <c:f>問49年齢層!$T$95</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D2D-470F-BEC0-A3965BB6AF4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D2D-470F-BEC0-A3965BB6AF4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問49年齢層!$S$94</c:f>
              <c:strCache>
                <c:ptCount val="1"/>
                <c:pt idx="0">
                  <c:v>凡例</c:v>
                </c:pt>
              </c:strCache>
            </c:strRef>
          </c:cat>
          <c:val>
            <c:numRef>
              <c:f>問49年齢層!$T$94</c:f>
              <c:numCache>
                <c:formatCode>General</c:formatCode>
                <c:ptCount val="1"/>
                <c:pt idx="0">
                  <c:v>1</c:v>
                </c:pt>
              </c:numCache>
            </c:numRef>
          </c:val>
          <c:extLst>
            <c:ext xmlns:c16="http://schemas.microsoft.com/office/drawing/2014/chart" uri="{C3380CC4-5D6E-409C-BE32-E72D297353CC}">
              <c16:uniqueId val="{00000002-6D2D-470F-BEC0-A3965BB6AF4D}"/>
            </c:ext>
          </c:extLst>
        </c:ser>
        <c:ser>
          <c:idx val="1"/>
          <c:order val="1"/>
          <c:tx>
            <c:strRef>
              <c:f>問49年齢層!$U$95</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D2D-470F-BEC0-A3965BB6AF4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問49年齢層!$S$94</c:f>
              <c:strCache>
                <c:ptCount val="1"/>
                <c:pt idx="0">
                  <c:v>凡例</c:v>
                </c:pt>
              </c:strCache>
            </c:strRef>
          </c:cat>
          <c:val>
            <c:numRef>
              <c:f>問49年齢層!$U$94</c:f>
              <c:numCache>
                <c:formatCode>General</c:formatCode>
                <c:ptCount val="1"/>
                <c:pt idx="0">
                  <c:v>1</c:v>
                </c:pt>
              </c:numCache>
            </c:numRef>
          </c:val>
          <c:extLst>
            <c:ext xmlns:c16="http://schemas.microsoft.com/office/drawing/2014/chart" uri="{C3380CC4-5D6E-409C-BE32-E72D297353CC}">
              <c16:uniqueId val="{00000004-6D2D-470F-BEC0-A3965BB6AF4D}"/>
            </c:ext>
          </c:extLst>
        </c:ser>
        <c:ser>
          <c:idx val="2"/>
          <c:order val="2"/>
          <c:tx>
            <c:strRef>
              <c:f>問49年齢層!$V$95</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問49年齢層!$S$94</c:f>
              <c:strCache>
                <c:ptCount val="1"/>
                <c:pt idx="0">
                  <c:v>凡例</c:v>
                </c:pt>
              </c:strCache>
            </c:strRef>
          </c:cat>
          <c:val>
            <c:numRef>
              <c:f>問49年齢層!$V$94</c:f>
              <c:numCache>
                <c:formatCode>General</c:formatCode>
                <c:ptCount val="1"/>
                <c:pt idx="0">
                  <c:v>1</c:v>
                </c:pt>
              </c:numCache>
            </c:numRef>
          </c:val>
          <c:extLst>
            <c:ext xmlns:c16="http://schemas.microsoft.com/office/drawing/2014/chart" uri="{C3380CC4-5D6E-409C-BE32-E72D297353CC}">
              <c16:uniqueId val="{00000005-6D2D-470F-BEC0-A3965BB6AF4D}"/>
            </c:ext>
          </c:extLst>
        </c:ser>
        <c:ser>
          <c:idx val="3"/>
          <c:order val="3"/>
          <c:tx>
            <c:strRef>
              <c:f>問49年齢層!$W$95</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問49年齢層!$S$94</c:f>
              <c:strCache>
                <c:ptCount val="1"/>
                <c:pt idx="0">
                  <c:v>凡例</c:v>
                </c:pt>
              </c:strCache>
            </c:strRef>
          </c:cat>
          <c:val>
            <c:numRef>
              <c:f>問49年齢層!$W$94</c:f>
              <c:numCache>
                <c:formatCode>General</c:formatCode>
                <c:ptCount val="1"/>
                <c:pt idx="0">
                  <c:v>1</c:v>
                </c:pt>
              </c:numCache>
            </c:numRef>
          </c:val>
          <c:extLst>
            <c:ext xmlns:c16="http://schemas.microsoft.com/office/drawing/2014/chart" uri="{C3380CC4-5D6E-409C-BE32-E72D297353CC}">
              <c16:uniqueId val="{00000006-6D2D-470F-BEC0-A3965BB6AF4D}"/>
            </c:ext>
          </c:extLst>
        </c:ser>
        <c:ser>
          <c:idx val="4"/>
          <c:order val="4"/>
          <c:tx>
            <c:strRef>
              <c:f>問49年齢層!$X$95</c:f>
              <c:strCache>
                <c:ptCount val="1"/>
                <c:pt idx="0">
                  <c:v>自動車に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問49年齢層!$S$94</c:f>
              <c:strCache>
                <c:ptCount val="1"/>
                <c:pt idx="0">
                  <c:v>凡例</c:v>
                </c:pt>
              </c:strCache>
            </c:strRef>
          </c:cat>
          <c:val>
            <c:numRef>
              <c:f>問49年齢層!$X$94</c:f>
              <c:numCache>
                <c:formatCode>General</c:formatCode>
                <c:ptCount val="1"/>
                <c:pt idx="0">
                  <c:v>1</c:v>
                </c:pt>
              </c:numCache>
            </c:numRef>
          </c:val>
          <c:extLst>
            <c:ext xmlns:c16="http://schemas.microsoft.com/office/drawing/2014/chart" uri="{C3380CC4-5D6E-409C-BE32-E72D297353CC}">
              <c16:uniqueId val="{00000007-6D2D-470F-BEC0-A3965BB6AF4D}"/>
            </c:ext>
          </c:extLst>
        </c:ser>
        <c:ser>
          <c:idx val="5"/>
          <c:order val="5"/>
          <c:tx>
            <c:strRef>
              <c:f>問49年齢層!$Y$95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問49年齢層!$S$94</c:f>
              <c:strCache>
                <c:ptCount val="1"/>
                <c:pt idx="0">
                  <c:v>凡例</c:v>
                </c:pt>
              </c:strCache>
            </c:strRef>
          </c:cat>
          <c:val>
            <c:numRef>
              <c:f>問49年齢層!$Y$94</c:f>
              <c:numCache>
                <c:formatCode>General</c:formatCode>
                <c:ptCount val="1"/>
                <c:pt idx="0">
                  <c:v>1</c:v>
                </c:pt>
              </c:numCache>
            </c:numRef>
          </c:val>
          <c:extLst>
            <c:ext xmlns:c16="http://schemas.microsoft.com/office/drawing/2014/chart" uri="{C3380CC4-5D6E-409C-BE32-E72D297353CC}">
              <c16:uniqueId val="{00000008-6D2D-470F-BEC0-A3965BB6AF4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問49年齢層!$T$125</c:f>
              <c:strCache>
                <c:ptCount val="1"/>
                <c:pt idx="0">
                  <c:v>利用しやすい</c:v>
                </c:pt>
              </c:strCache>
            </c:strRef>
          </c:tx>
          <c:spPr>
            <a:solidFill>
              <a:schemeClr val="accent1"/>
            </a:solidFill>
            <a:ln w="9525">
              <a:solidFill>
                <a:schemeClr val="tx1"/>
              </a:solidFill>
            </a:ln>
            <a:effectLst/>
          </c:spPr>
          <c:invertIfNegative val="0"/>
          <c:dLbls>
            <c:dLbl>
              <c:idx val="0"/>
              <c:layout>
                <c:manualLayout>
                  <c:x val="1.4169323414806943E-3"/>
                  <c:y val="-4.35921759492558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14-40CB-BB5E-F3B400372EF9}"/>
                </c:ext>
              </c:extLst>
            </c:dLbl>
            <c:dLbl>
              <c:idx val="1"/>
              <c:layout>
                <c:manualLayout>
                  <c:x val="-5.4914495943054684E-3"/>
                  <c:y val="-4.21783475342231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0D-432D-8AB7-08025C3ED27F}"/>
                </c:ext>
              </c:extLst>
            </c:dLbl>
            <c:dLbl>
              <c:idx val="2"/>
              <c:layout>
                <c:manualLayout>
                  <c:x val="0"/>
                  <c:y val="-4.35921759492558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14-40CB-BB5E-F3B400372EF9}"/>
                </c:ext>
              </c:extLst>
            </c:dLbl>
            <c:dLbl>
              <c:idx val="3"/>
              <c:layout>
                <c:manualLayout>
                  <c:x val="-5.4914495943054944E-3"/>
                  <c:y val="-4.5870395883514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14-40CB-BB5E-F3B400372EF9}"/>
                </c:ext>
              </c:extLst>
            </c:dLbl>
            <c:dLbl>
              <c:idx val="4"/>
              <c:layout>
                <c:manualLayout>
                  <c:x val="4.3735234477199383E-5"/>
                  <c:y val="-4.35707937087669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0D-432D-8AB7-08025C3ED27F}"/>
                </c:ext>
              </c:extLst>
            </c:dLbl>
            <c:dLbl>
              <c:idx val="5"/>
              <c:layout>
                <c:manualLayout>
                  <c:x val="0"/>
                  <c:y val="-4.32458703380936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0D-432D-8AB7-08025C3ED27F}"/>
                </c:ext>
              </c:extLst>
            </c:dLbl>
            <c:dLbl>
              <c:idx val="6"/>
              <c:layout>
                <c:manualLayout>
                  <c:x val="-4.1185871957291464E-3"/>
                  <c:y val="-4.38960060286360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0D-432D-8AB7-08025C3ED27F}"/>
                </c:ext>
              </c:extLst>
            </c:dLbl>
            <c:dLbl>
              <c:idx val="7"/>
              <c:layout>
                <c:manualLayout>
                  <c:x val="-6.8657623960660863E-3"/>
                  <c:y val="-4.35707937087669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0D-432D-8AB7-08025C3ED27F}"/>
                </c:ext>
              </c:extLst>
            </c:dLbl>
            <c:dLbl>
              <c:idx val="8"/>
              <c:layout>
                <c:manualLayout>
                  <c:x val="-4.1185871957291204E-3"/>
                  <c:y val="-5.09102477565983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0D-432D-8AB7-08025C3ED27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問49年齢層!$T$126:$T$134</c:f>
              <c:numCache>
                <c:formatCode>0.0</c:formatCode>
                <c:ptCount val="9"/>
                <c:pt idx="0">
                  <c:v>3.3333333333333335</c:v>
                </c:pt>
                <c:pt idx="1">
                  <c:v>0</c:v>
                </c:pt>
                <c:pt idx="2">
                  <c:v>1.8181818181818181</c:v>
                </c:pt>
                <c:pt idx="3">
                  <c:v>0.94339622641509435</c:v>
                </c:pt>
                <c:pt idx="4">
                  <c:v>1.1111111111111112</c:v>
                </c:pt>
                <c:pt idx="5">
                  <c:v>0.8</c:v>
                </c:pt>
                <c:pt idx="6">
                  <c:v>0.97087378640776689</c:v>
                </c:pt>
                <c:pt idx="7">
                  <c:v>0.58139534883720934</c:v>
                </c:pt>
                <c:pt idx="8">
                  <c:v>1.0362694300518136</c:v>
                </c:pt>
              </c:numCache>
            </c:numRef>
          </c:val>
          <c:extLst>
            <c:ext xmlns:c16="http://schemas.microsoft.com/office/drawing/2014/chart" uri="{C3380CC4-5D6E-409C-BE32-E72D297353CC}">
              <c16:uniqueId val="{00000006-E00D-432D-8AB7-08025C3ED27F}"/>
            </c:ext>
          </c:extLst>
        </c:ser>
        <c:ser>
          <c:idx val="1"/>
          <c:order val="1"/>
          <c:tx>
            <c:strRef>
              <c:f>問49年齢層!$U$125</c:f>
              <c:strCache>
                <c:ptCount val="1"/>
                <c:pt idx="0">
                  <c:v>ある程度
利用しやすい</c:v>
                </c:pt>
              </c:strCache>
            </c:strRef>
          </c:tx>
          <c:spPr>
            <a:solidFill>
              <a:schemeClr val="accent1">
                <a:lumMod val="60000"/>
                <a:lumOff val="40000"/>
              </a:schemeClr>
            </a:solidFill>
            <a:ln w="9525">
              <a:solidFill>
                <a:schemeClr val="tx1"/>
              </a:solidFill>
            </a:ln>
            <a:effectLst/>
          </c:spPr>
          <c:invertIfNegative val="0"/>
          <c:dLbls>
            <c:dLbl>
              <c:idx val="0"/>
              <c:layout>
                <c:manualLayout>
                  <c:x val="0"/>
                  <c:y val="2.14093743562597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0D-432D-8AB7-08025C3ED27F}"/>
                </c:ext>
              </c:extLst>
            </c:dLbl>
            <c:dLbl>
              <c:idx val="4"/>
              <c:layout>
                <c:manualLayout>
                  <c:x val="2.7457440966501922E-3"/>
                  <c:y val="2.378819372914667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14-40CB-BB5E-F3B400372EF9}"/>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14-40CB-BB5E-F3B400372EF9}"/>
                </c:ext>
              </c:extLst>
            </c:dLbl>
            <c:dLbl>
              <c:idx val="8"/>
              <c:layout>
                <c:manualLayout>
                  <c:x val="-4.118616144975288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14-40CB-BB5E-F3B400372EF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問49年齢層!$U$126:$U$134</c:f>
              <c:numCache>
                <c:formatCode>0.0</c:formatCode>
                <c:ptCount val="9"/>
                <c:pt idx="0">
                  <c:v>3.3333333333333335</c:v>
                </c:pt>
                <c:pt idx="1">
                  <c:v>6.666666666666667</c:v>
                </c:pt>
                <c:pt idx="2">
                  <c:v>13.333333333333334</c:v>
                </c:pt>
                <c:pt idx="3">
                  <c:v>8.9622641509433958</c:v>
                </c:pt>
                <c:pt idx="4">
                  <c:v>5.1851851851851851</c:v>
                </c:pt>
                <c:pt idx="5">
                  <c:v>1.6</c:v>
                </c:pt>
                <c:pt idx="6">
                  <c:v>3.8834951456310676</c:v>
                </c:pt>
                <c:pt idx="7">
                  <c:v>1.7441860465116279</c:v>
                </c:pt>
                <c:pt idx="8">
                  <c:v>3.1088082901554404</c:v>
                </c:pt>
              </c:numCache>
            </c:numRef>
          </c:val>
          <c:extLst>
            <c:ext xmlns:c16="http://schemas.microsoft.com/office/drawing/2014/chart" uri="{C3380CC4-5D6E-409C-BE32-E72D297353CC}">
              <c16:uniqueId val="{00000008-E00D-432D-8AB7-08025C3ED27F}"/>
            </c:ext>
          </c:extLst>
        </c:ser>
        <c:ser>
          <c:idx val="2"/>
          <c:order val="2"/>
          <c:tx>
            <c:strRef>
              <c:f>問49年齢層!$V$125</c:f>
              <c:strCache>
                <c:ptCount val="1"/>
                <c:pt idx="0">
                  <c:v>やや
利用しにくい</c:v>
                </c:pt>
              </c:strCache>
            </c:strRef>
          </c:tx>
          <c:spPr>
            <a:pattFill prst="smGrid">
              <a:fgClr>
                <a:srgbClr val="FF9999"/>
              </a:fgClr>
              <a:bgClr>
                <a:schemeClr val="bg1"/>
              </a:bgClr>
            </a:pattFill>
            <a:ln>
              <a:solidFill>
                <a:schemeClr val="tx1"/>
              </a:solidFill>
            </a:ln>
            <a:effectLst/>
          </c:spPr>
          <c:invertIfNegative val="0"/>
          <c:dLbls>
            <c:dLbl>
              <c:idx val="0"/>
              <c:layout>
                <c:manualLayout>
                  <c:x val="4.1185871957291204E-3"/>
                  <c:y val="-4.4035568490205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14-40CB-BB5E-F3B400372EF9}"/>
                </c:ext>
              </c:extLst>
            </c:dLbl>
            <c:dLbl>
              <c:idx val="6"/>
              <c:layout>
                <c:manualLayout>
                  <c:x val="2.7457440966501922E-3"/>
                  <c:y val="1.107724091464033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14-40CB-BB5E-F3B400372EF9}"/>
                </c:ext>
              </c:extLst>
            </c:dLbl>
            <c:dLbl>
              <c:idx val="7"/>
              <c:layout>
                <c:manualLayout>
                  <c:x val="6.8652250429157638E-3"/>
                  <c:y val="3.568229059372001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0D-432D-8AB7-08025C3ED27F}"/>
                </c:ext>
              </c:extLst>
            </c:dLbl>
            <c:dLbl>
              <c:idx val="8"/>
              <c:layout>
                <c:manualLayout>
                  <c:x val="0"/>
                  <c:y val="2.1528315325099285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0D-432D-8AB7-08025C3ED27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問49年齢層!$V$126:$V$134</c:f>
              <c:numCache>
                <c:formatCode>0.0</c:formatCode>
                <c:ptCount val="9"/>
                <c:pt idx="0">
                  <c:v>3.3333333333333335</c:v>
                </c:pt>
                <c:pt idx="1">
                  <c:v>5.5555555555555554</c:v>
                </c:pt>
                <c:pt idx="2">
                  <c:v>16.969696969696972</c:v>
                </c:pt>
                <c:pt idx="3">
                  <c:v>16.509433962264151</c:v>
                </c:pt>
                <c:pt idx="4">
                  <c:v>7.7777777777777777</c:v>
                </c:pt>
                <c:pt idx="5">
                  <c:v>10.4</c:v>
                </c:pt>
                <c:pt idx="6">
                  <c:v>14.563106796116504</c:v>
                </c:pt>
                <c:pt idx="7">
                  <c:v>9.8837209302325579</c:v>
                </c:pt>
                <c:pt idx="8">
                  <c:v>4.1450777202072544</c:v>
                </c:pt>
              </c:numCache>
            </c:numRef>
          </c:val>
          <c:extLst>
            <c:ext xmlns:c16="http://schemas.microsoft.com/office/drawing/2014/chart" uri="{C3380CC4-5D6E-409C-BE32-E72D297353CC}">
              <c16:uniqueId val="{0000000B-E00D-432D-8AB7-08025C3ED27F}"/>
            </c:ext>
          </c:extLst>
        </c:ser>
        <c:ser>
          <c:idx val="3"/>
          <c:order val="3"/>
          <c:tx>
            <c:strRef>
              <c:f>問49年齢層!$W$125</c:f>
              <c:strCache>
                <c:ptCount val="1"/>
                <c:pt idx="0">
                  <c:v>利用しにくい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問49年齢層!$W$126:$W$134</c:f>
              <c:numCache>
                <c:formatCode>0.0</c:formatCode>
                <c:ptCount val="9"/>
                <c:pt idx="0">
                  <c:v>3.3333333333333335</c:v>
                </c:pt>
                <c:pt idx="1">
                  <c:v>4.4444444444444446</c:v>
                </c:pt>
                <c:pt idx="2">
                  <c:v>15.757575757575756</c:v>
                </c:pt>
                <c:pt idx="3">
                  <c:v>13.20754716981132</c:v>
                </c:pt>
                <c:pt idx="4">
                  <c:v>6.2962962962962958</c:v>
                </c:pt>
                <c:pt idx="5">
                  <c:v>8.7999999999999989</c:v>
                </c:pt>
                <c:pt idx="6">
                  <c:v>8.7378640776699026</c:v>
                </c:pt>
                <c:pt idx="7">
                  <c:v>9.3023255813953494</c:v>
                </c:pt>
                <c:pt idx="8">
                  <c:v>4.6632124352331603</c:v>
                </c:pt>
              </c:numCache>
            </c:numRef>
          </c:val>
          <c:extLst>
            <c:ext xmlns:c16="http://schemas.microsoft.com/office/drawing/2014/chart" uri="{C3380CC4-5D6E-409C-BE32-E72D297353CC}">
              <c16:uniqueId val="{0000000D-E00D-432D-8AB7-08025C3ED27F}"/>
            </c:ext>
          </c:extLst>
        </c:ser>
        <c:ser>
          <c:idx val="4"/>
          <c:order val="4"/>
          <c:tx>
            <c:strRef>
              <c:f>問49年齢層!$X$125</c:f>
              <c:strCache>
                <c:ptCount val="1"/>
                <c:pt idx="0">
                  <c:v>該当なし</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問49年齢層!$X$126:$X$134</c:f>
              <c:numCache>
                <c:formatCode>0.0</c:formatCode>
                <c:ptCount val="9"/>
                <c:pt idx="0">
                  <c:v>76.666666666666671</c:v>
                </c:pt>
                <c:pt idx="1">
                  <c:v>80</c:v>
                </c:pt>
                <c:pt idx="2">
                  <c:v>47.878787878787875</c:v>
                </c:pt>
                <c:pt idx="3">
                  <c:v>57.547169811320757</c:v>
                </c:pt>
                <c:pt idx="4">
                  <c:v>70</c:v>
                </c:pt>
                <c:pt idx="5">
                  <c:v>66.400000000000006</c:v>
                </c:pt>
                <c:pt idx="6">
                  <c:v>55.339805825242713</c:v>
                </c:pt>
                <c:pt idx="7">
                  <c:v>55.813953488372093</c:v>
                </c:pt>
                <c:pt idx="8">
                  <c:v>53.8860103626943</c:v>
                </c:pt>
              </c:numCache>
            </c:numRef>
          </c:val>
          <c:extLst>
            <c:ext xmlns:c16="http://schemas.microsoft.com/office/drawing/2014/chart" uri="{C3380CC4-5D6E-409C-BE32-E72D297353CC}">
              <c16:uniqueId val="{0000000E-E00D-432D-8AB7-08025C3ED27F}"/>
            </c:ext>
          </c:extLst>
        </c:ser>
        <c:ser>
          <c:idx val="5"/>
          <c:order val="5"/>
          <c:tx>
            <c:strRef>
              <c:f>問49年齢層!$Y$125</c:f>
              <c:strCache>
                <c:ptCount val="1"/>
                <c:pt idx="0">
                  <c:v>（無効回答）</c:v>
                </c:pt>
              </c:strCache>
            </c:strRef>
          </c:tx>
          <c:spPr>
            <a:solidFill>
              <a:schemeClr val="bg1"/>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E-41FC-9714-20D9B13CE3DE}"/>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14-40CB-BB5E-F3B400372EF9}"/>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E-41FC-9714-20D9B13CE3D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問49年齢層!$Y$126:$Y$134</c:f>
              <c:numCache>
                <c:formatCode>0.0</c:formatCode>
                <c:ptCount val="9"/>
                <c:pt idx="0">
                  <c:v>10</c:v>
                </c:pt>
                <c:pt idx="1">
                  <c:v>3.3333333333333335</c:v>
                </c:pt>
                <c:pt idx="2">
                  <c:v>4.2424242424242431</c:v>
                </c:pt>
                <c:pt idx="3">
                  <c:v>2.8301886792452833</c:v>
                </c:pt>
                <c:pt idx="4">
                  <c:v>9.6296296296296298</c:v>
                </c:pt>
                <c:pt idx="5">
                  <c:v>12</c:v>
                </c:pt>
                <c:pt idx="6">
                  <c:v>16.50485436893204</c:v>
                </c:pt>
                <c:pt idx="7">
                  <c:v>22.674418604651162</c:v>
                </c:pt>
                <c:pt idx="8">
                  <c:v>33.160621761658035</c:v>
                </c:pt>
              </c:numCache>
            </c:numRef>
          </c:val>
          <c:extLst>
            <c:ext xmlns:c16="http://schemas.microsoft.com/office/drawing/2014/chart" uri="{C3380CC4-5D6E-409C-BE32-E72D297353CC}">
              <c16:uniqueId val="{0000000F-E00D-432D-8AB7-08025C3ED27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問49年齢層!$T$125</c:f>
              <c:strCache>
                <c:ptCount val="1"/>
                <c:pt idx="0">
                  <c:v>利用しやすい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F69-42D3-BC82-73628E9638B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F69-42D3-BC82-73628E9638B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問49年齢層!$S$124</c:f>
              <c:strCache>
                <c:ptCount val="1"/>
                <c:pt idx="0">
                  <c:v>凡例</c:v>
                </c:pt>
              </c:strCache>
            </c:strRef>
          </c:cat>
          <c:val>
            <c:numRef>
              <c:f>問49年齢層!$T$124</c:f>
              <c:numCache>
                <c:formatCode>General</c:formatCode>
                <c:ptCount val="1"/>
                <c:pt idx="0">
                  <c:v>1</c:v>
                </c:pt>
              </c:numCache>
            </c:numRef>
          </c:val>
          <c:extLst>
            <c:ext xmlns:c16="http://schemas.microsoft.com/office/drawing/2014/chart" uri="{C3380CC4-5D6E-409C-BE32-E72D297353CC}">
              <c16:uniqueId val="{00000002-7F69-42D3-BC82-73628E9638BA}"/>
            </c:ext>
          </c:extLst>
        </c:ser>
        <c:ser>
          <c:idx val="1"/>
          <c:order val="1"/>
          <c:tx>
            <c:strRef>
              <c:f>問49年齢層!$U$125</c:f>
              <c:strCache>
                <c:ptCount val="1"/>
                <c:pt idx="0">
                  <c:v>ある程度
利用しやすい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F69-42D3-BC82-73628E9638B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問49年齢層!$S$124</c:f>
              <c:strCache>
                <c:ptCount val="1"/>
                <c:pt idx="0">
                  <c:v>凡例</c:v>
                </c:pt>
              </c:strCache>
            </c:strRef>
          </c:cat>
          <c:val>
            <c:numRef>
              <c:f>問49年齢層!$U$124</c:f>
              <c:numCache>
                <c:formatCode>General</c:formatCode>
                <c:ptCount val="1"/>
                <c:pt idx="0">
                  <c:v>1</c:v>
                </c:pt>
              </c:numCache>
            </c:numRef>
          </c:val>
          <c:extLst>
            <c:ext xmlns:c16="http://schemas.microsoft.com/office/drawing/2014/chart" uri="{C3380CC4-5D6E-409C-BE32-E72D297353CC}">
              <c16:uniqueId val="{00000004-7F69-42D3-BC82-73628E9638BA}"/>
            </c:ext>
          </c:extLst>
        </c:ser>
        <c:ser>
          <c:idx val="2"/>
          <c:order val="2"/>
          <c:tx>
            <c:strRef>
              <c:f>問49年齢層!$V$125</c:f>
              <c:strCache>
                <c:ptCount val="1"/>
                <c:pt idx="0">
                  <c:v>やや
利用しにくい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問49年齢層!$S$124</c:f>
              <c:strCache>
                <c:ptCount val="1"/>
                <c:pt idx="0">
                  <c:v>凡例</c:v>
                </c:pt>
              </c:strCache>
            </c:strRef>
          </c:cat>
          <c:val>
            <c:numRef>
              <c:f>問49年齢層!$V$124</c:f>
              <c:numCache>
                <c:formatCode>General</c:formatCode>
                <c:ptCount val="1"/>
                <c:pt idx="0">
                  <c:v>1</c:v>
                </c:pt>
              </c:numCache>
            </c:numRef>
          </c:val>
          <c:extLst>
            <c:ext xmlns:c16="http://schemas.microsoft.com/office/drawing/2014/chart" uri="{C3380CC4-5D6E-409C-BE32-E72D297353CC}">
              <c16:uniqueId val="{00000005-7F69-42D3-BC82-73628E9638BA}"/>
            </c:ext>
          </c:extLst>
        </c:ser>
        <c:ser>
          <c:idx val="3"/>
          <c:order val="3"/>
          <c:tx>
            <c:strRef>
              <c:f>問49年齢層!$W$125</c:f>
              <c:strCache>
                <c:ptCount val="1"/>
                <c:pt idx="0">
                  <c:v>利用しにくい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問49年齢層!$S$124</c:f>
              <c:strCache>
                <c:ptCount val="1"/>
                <c:pt idx="0">
                  <c:v>凡例</c:v>
                </c:pt>
              </c:strCache>
            </c:strRef>
          </c:cat>
          <c:val>
            <c:numRef>
              <c:f>問49年齢層!$W$124</c:f>
              <c:numCache>
                <c:formatCode>General</c:formatCode>
                <c:ptCount val="1"/>
                <c:pt idx="0">
                  <c:v>1</c:v>
                </c:pt>
              </c:numCache>
            </c:numRef>
          </c:val>
          <c:extLst>
            <c:ext xmlns:c16="http://schemas.microsoft.com/office/drawing/2014/chart" uri="{C3380CC4-5D6E-409C-BE32-E72D297353CC}">
              <c16:uniqueId val="{00000006-7F69-42D3-BC82-73628E9638BA}"/>
            </c:ext>
          </c:extLst>
        </c:ser>
        <c:ser>
          <c:idx val="4"/>
          <c:order val="4"/>
          <c:tx>
            <c:strRef>
              <c:f>問49年齢層!$X$125</c:f>
              <c:strCache>
                <c:ptCount val="1"/>
                <c:pt idx="0">
                  <c:v>該当なし</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問49年齢層!$S$124</c:f>
              <c:strCache>
                <c:ptCount val="1"/>
                <c:pt idx="0">
                  <c:v>凡例</c:v>
                </c:pt>
              </c:strCache>
            </c:strRef>
          </c:cat>
          <c:val>
            <c:numRef>
              <c:f>問49年齢層!$X$124</c:f>
              <c:numCache>
                <c:formatCode>General</c:formatCode>
                <c:ptCount val="1"/>
                <c:pt idx="0">
                  <c:v>1</c:v>
                </c:pt>
              </c:numCache>
            </c:numRef>
          </c:val>
          <c:extLst>
            <c:ext xmlns:c16="http://schemas.microsoft.com/office/drawing/2014/chart" uri="{C3380CC4-5D6E-409C-BE32-E72D297353CC}">
              <c16:uniqueId val="{00000007-7F69-42D3-BC82-73628E9638BA}"/>
            </c:ext>
          </c:extLst>
        </c:ser>
        <c:ser>
          <c:idx val="5"/>
          <c:order val="5"/>
          <c:tx>
            <c:strRef>
              <c:f>問49年齢層!$Y$125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問49年齢層!$S$124</c:f>
              <c:strCache>
                <c:ptCount val="1"/>
                <c:pt idx="0">
                  <c:v>凡例</c:v>
                </c:pt>
              </c:strCache>
            </c:strRef>
          </c:cat>
          <c:val>
            <c:numRef>
              <c:f>問49年齢層!$Y$124</c:f>
              <c:numCache>
                <c:formatCode>General</c:formatCode>
                <c:ptCount val="1"/>
                <c:pt idx="0">
                  <c:v>1</c:v>
                </c:pt>
              </c:numCache>
            </c:numRef>
          </c:val>
          <c:extLst>
            <c:ext xmlns:c16="http://schemas.microsoft.com/office/drawing/2014/chart" uri="{C3380CC4-5D6E-409C-BE32-E72D297353CC}">
              <c16:uniqueId val="{00000008-7F69-42D3-BC82-73628E9638B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問49年齢層!$T$5</c:f>
              <c:strCache>
                <c:ptCount val="1"/>
                <c:pt idx="0">
                  <c:v>歩きやすい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問49年齢層!$T$6:$T$14</c:f>
              <c:numCache>
                <c:formatCode>0.0</c:formatCode>
                <c:ptCount val="9"/>
                <c:pt idx="0">
                  <c:v>43.333333333333336</c:v>
                </c:pt>
                <c:pt idx="1">
                  <c:v>36.666666666666664</c:v>
                </c:pt>
                <c:pt idx="2">
                  <c:v>26.060606060606062</c:v>
                </c:pt>
                <c:pt idx="3">
                  <c:v>20.754716981132077</c:v>
                </c:pt>
                <c:pt idx="4">
                  <c:v>18.888888888888889</c:v>
                </c:pt>
                <c:pt idx="5">
                  <c:v>13.600000000000001</c:v>
                </c:pt>
                <c:pt idx="6">
                  <c:v>17.475728155339805</c:v>
                </c:pt>
                <c:pt idx="7">
                  <c:v>15.11627906976744</c:v>
                </c:pt>
                <c:pt idx="8">
                  <c:v>22.797927461139896</c:v>
                </c:pt>
              </c:numCache>
            </c:numRef>
          </c:val>
          <c:extLst>
            <c:ext xmlns:c16="http://schemas.microsoft.com/office/drawing/2014/chart" uri="{C3380CC4-5D6E-409C-BE32-E72D297353CC}">
              <c16:uniqueId val="{00000000-FE63-454D-BBE5-510F6F4C2B12}"/>
            </c:ext>
          </c:extLst>
        </c:ser>
        <c:ser>
          <c:idx val="1"/>
          <c:order val="1"/>
          <c:tx>
            <c:strRef>
              <c:f>問49年齢層!$U$5</c:f>
              <c:strCache>
                <c:ptCount val="1"/>
                <c:pt idx="0">
                  <c:v>ある程度
歩きやすい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問49年齢層!$U$6:$U$14</c:f>
              <c:numCache>
                <c:formatCode>0.0</c:formatCode>
                <c:ptCount val="9"/>
                <c:pt idx="0">
                  <c:v>43.333333333333336</c:v>
                </c:pt>
                <c:pt idx="1">
                  <c:v>37.777777777777779</c:v>
                </c:pt>
                <c:pt idx="2">
                  <c:v>41.212121212121211</c:v>
                </c:pt>
                <c:pt idx="3">
                  <c:v>44.811320754716981</c:v>
                </c:pt>
                <c:pt idx="4">
                  <c:v>44.444444444444443</c:v>
                </c:pt>
                <c:pt idx="5">
                  <c:v>53.6</c:v>
                </c:pt>
                <c:pt idx="6">
                  <c:v>52.427184466019419</c:v>
                </c:pt>
                <c:pt idx="7">
                  <c:v>44.767441860465119</c:v>
                </c:pt>
                <c:pt idx="8">
                  <c:v>49.222797927461137</c:v>
                </c:pt>
              </c:numCache>
            </c:numRef>
          </c:val>
          <c:extLst>
            <c:ext xmlns:c16="http://schemas.microsoft.com/office/drawing/2014/chart" uri="{C3380CC4-5D6E-409C-BE32-E72D297353CC}">
              <c16:uniqueId val="{00000001-FE63-454D-BBE5-510F6F4C2B12}"/>
            </c:ext>
          </c:extLst>
        </c:ser>
        <c:ser>
          <c:idx val="2"/>
          <c:order val="2"/>
          <c:tx>
            <c:strRef>
              <c:f>問49年齢層!$V$5</c:f>
              <c:strCache>
                <c:ptCount val="1"/>
                <c:pt idx="0">
                  <c:v>やや
歩きにくい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問49年齢層!$V$6:$V$14</c:f>
              <c:numCache>
                <c:formatCode>0.0</c:formatCode>
                <c:ptCount val="9"/>
                <c:pt idx="0">
                  <c:v>10</c:v>
                </c:pt>
                <c:pt idx="1">
                  <c:v>15.555555555555555</c:v>
                </c:pt>
                <c:pt idx="2">
                  <c:v>21.212121212121211</c:v>
                </c:pt>
                <c:pt idx="3">
                  <c:v>24.056603773584907</c:v>
                </c:pt>
                <c:pt idx="4">
                  <c:v>25.185185185185183</c:v>
                </c:pt>
                <c:pt idx="5">
                  <c:v>24</c:v>
                </c:pt>
                <c:pt idx="6">
                  <c:v>18.446601941747574</c:v>
                </c:pt>
                <c:pt idx="7">
                  <c:v>29.069767441860467</c:v>
                </c:pt>
                <c:pt idx="8">
                  <c:v>18.134715025906736</c:v>
                </c:pt>
              </c:numCache>
            </c:numRef>
          </c:val>
          <c:extLst>
            <c:ext xmlns:c16="http://schemas.microsoft.com/office/drawing/2014/chart" uri="{C3380CC4-5D6E-409C-BE32-E72D297353CC}">
              <c16:uniqueId val="{00000002-FE63-454D-BBE5-510F6F4C2B12}"/>
            </c:ext>
          </c:extLst>
        </c:ser>
        <c:ser>
          <c:idx val="3"/>
          <c:order val="3"/>
          <c:tx>
            <c:strRef>
              <c:f>問49年齢層!$W$5</c:f>
              <c:strCache>
                <c:ptCount val="1"/>
                <c:pt idx="0">
                  <c:v>歩きにくい　</c:v>
                </c:pt>
              </c:strCache>
            </c:strRef>
          </c:tx>
          <c:spPr>
            <a:pattFill prst="smGrid">
              <a:fgClr>
                <a:schemeClr val="bg1"/>
              </a:fgClr>
              <a:bgClr>
                <a:srgbClr val="FF5050"/>
              </a:bgClr>
            </a:pattFill>
            <a:ln>
              <a:solidFill>
                <a:schemeClr val="tx1"/>
              </a:solidFill>
            </a:ln>
            <a:effectLst/>
          </c:spPr>
          <c:invertIfNegative val="0"/>
          <c:dLbls>
            <c:dLbl>
              <c:idx val="0"/>
              <c:layout>
                <c:manualLayout>
                  <c:x val="-5.6677293659227771E-3"/>
                  <c:y val="-2.0628740080266727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33-4317-A3DA-E98E7A3872AB}"/>
                </c:ext>
              </c:extLst>
            </c:dLbl>
            <c:dLbl>
              <c:idx val="7"/>
              <c:layout>
                <c:manualLayout>
                  <c:x val="-4.1194644696191506E-3"/>
                  <c:y val="1.223623272006953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42-4D95-95A7-BE214F58EE6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問49年齢層!$W$6:$W$14</c:f>
              <c:numCache>
                <c:formatCode>0.0</c:formatCode>
                <c:ptCount val="9"/>
                <c:pt idx="0">
                  <c:v>3.3333333333333335</c:v>
                </c:pt>
                <c:pt idx="1">
                  <c:v>6.666666666666667</c:v>
                </c:pt>
                <c:pt idx="2">
                  <c:v>10.303030303030303</c:v>
                </c:pt>
                <c:pt idx="3">
                  <c:v>9.433962264150944</c:v>
                </c:pt>
                <c:pt idx="4">
                  <c:v>10</c:v>
                </c:pt>
                <c:pt idx="5">
                  <c:v>4.8</c:v>
                </c:pt>
                <c:pt idx="6">
                  <c:v>8.7378640776699026</c:v>
                </c:pt>
                <c:pt idx="7">
                  <c:v>5.8139534883720927</c:v>
                </c:pt>
                <c:pt idx="8">
                  <c:v>4.1450777202072544</c:v>
                </c:pt>
              </c:numCache>
            </c:numRef>
          </c:val>
          <c:extLst>
            <c:ext xmlns:c16="http://schemas.microsoft.com/office/drawing/2014/chart" uri="{C3380CC4-5D6E-409C-BE32-E72D297353CC}">
              <c16:uniqueId val="{00000003-FE63-454D-BBE5-510F6F4C2B12}"/>
            </c:ext>
          </c:extLst>
        </c:ser>
        <c:ser>
          <c:idx val="4"/>
          <c:order val="4"/>
          <c:tx>
            <c:strRef>
              <c:f>問49年齢層!$X$5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問49年齢層!$X$6:$X$14</c:f>
              <c:numCache>
                <c:formatCode>0.0</c:formatCode>
                <c:ptCount val="9"/>
                <c:pt idx="0">
                  <c:v>0</c:v>
                </c:pt>
                <c:pt idx="1">
                  <c:v>3.3333333333333335</c:v>
                </c:pt>
                <c:pt idx="2">
                  <c:v>1.2121212121212122</c:v>
                </c:pt>
                <c:pt idx="3">
                  <c:v>0.94339622641509435</c:v>
                </c:pt>
                <c:pt idx="4">
                  <c:v>1.4814814814814816</c:v>
                </c:pt>
                <c:pt idx="5">
                  <c:v>4</c:v>
                </c:pt>
                <c:pt idx="6">
                  <c:v>2.912621359223301</c:v>
                </c:pt>
                <c:pt idx="7">
                  <c:v>5.2325581395348841</c:v>
                </c:pt>
                <c:pt idx="8">
                  <c:v>5.6994818652849739</c:v>
                </c:pt>
              </c:numCache>
            </c:numRef>
          </c:val>
          <c:extLst>
            <c:ext xmlns:c16="http://schemas.microsoft.com/office/drawing/2014/chart" uri="{C3380CC4-5D6E-409C-BE32-E72D297353CC}">
              <c16:uniqueId val="{00000004-FE63-454D-BBE5-510F6F4C2B1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問49年齢層!$T$5</c:f>
              <c:strCache>
                <c:ptCount val="1"/>
                <c:pt idx="0">
                  <c:v>歩きやすい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70A-4BCD-B016-3AD2C38DE8A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70A-4BCD-B016-3AD2C38DE8A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問49年齢層!$S$4</c:f>
              <c:strCache>
                <c:ptCount val="1"/>
                <c:pt idx="0">
                  <c:v>凡例</c:v>
                </c:pt>
              </c:strCache>
            </c:strRef>
          </c:cat>
          <c:val>
            <c:numRef>
              <c:f>問49年齢層!$T$4</c:f>
              <c:numCache>
                <c:formatCode>General</c:formatCode>
                <c:ptCount val="1"/>
                <c:pt idx="0">
                  <c:v>1</c:v>
                </c:pt>
              </c:numCache>
            </c:numRef>
          </c:val>
          <c:extLst>
            <c:ext xmlns:c16="http://schemas.microsoft.com/office/drawing/2014/chart" uri="{C3380CC4-5D6E-409C-BE32-E72D297353CC}">
              <c16:uniqueId val="{00000002-370A-4BCD-B016-3AD2C38DE8A8}"/>
            </c:ext>
          </c:extLst>
        </c:ser>
        <c:ser>
          <c:idx val="1"/>
          <c:order val="1"/>
          <c:tx>
            <c:strRef>
              <c:f>問49年齢層!$U$5</c:f>
              <c:strCache>
                <c:ptCount val="1"/>
                <c:pt idx="0">
                  <c:v>ある程度
歩きやすい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70A-4BCD-B016-3AD2C38DE8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問49年齢層!$S$4</c:f>
              <c:strCache>
                <c:ptCount val="1"/>
                <c:pt idx="0">
                  <c:v>凡例</c:v>
                </c:pt>
              </c:strCache>
            </c:strRef>
          </c:cat>
          <c:val>
            <c:numRef>
              <c:f>問49年齢層!$U$4</c:f>
              <c:numCache>
                <c:formatCode>General</c:formatCode>
                <c:ptCount val="1"/>
                <c:pt idx="0">
                  <c:v>1</c:v>
                </c:pt>
              </c:numCache>
            </c:numRef>
          </c:val>
          <c:extLst>
            <c:ext xmlns:c16="http://schemas.microsoft.com/office/drawing/2014/chart" uri="{C3380CC4-5D6E-409C-BE32-E72D297353CC}">
              <c16:uniqueId val="{00000004-370A-4BCD-B016-3AD2C38DE8A8}"/>
            </c:ext>
          </c:extLst>
        </c:ser>
        <c:ser>
          <c:idx val="2"/>
          <c:order val="2"/>
          <c:tx>
            <c:strRef>
              <c:f>問49年齢層!$V$5</c:f>
              <c:strCache>
                <c:ptCount val="1"/>
                <c:pt idx="0">
                  <c:v>やや
歩きにくい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70A-4BCD-B016-3AD2C38DE8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問49年齢層!$S$4</c:f>
              <c:strCache>
                <c:ptCount val="1"/>
                <c:pt idx="0">
                  <c:v>凡例</c:v>
                </c:pt>
              </c:strCache>
            </c:strRef>
          </c:cat>
          <c:val>
            <c:numRef>
              <c:f>問49年齢層!$V$4</c:f>
              <c:numCache>
                <c:formatCode>General</c:formatCode>
                <c:ptCount val="1"/>
                <c:pt idx="0">
                  <c:v>1</c:v>
                </c:pt>
              </c:numCache>
            </c:numRef>
          </c:val>
          <c:extLst>
            <c:ext xmlns:c16="http://schemas.microsoft.com/office/drawing/2014/chart" uri="{C3380CC4-5D6E-409C-BE32-E72D297353CC}">
              <c16:uniqueId val="{00000007-370A-4BCD-B016-3AD2C38DE8A8}"/>
            </c:ext>
          </c:extLst>
        </c:ser>
        <c:ser>
          <c:idx val="3"/>
          <c:order val="3"/>
          <c:tx>
            <c:strRef>
              <c:f>問49年齢層!$W$5</c:f>
              <c:strCache>
                <c:ptCount val="1"/>
                <c:pt idx="0">
                  <c:v>歩きにくい　</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問49年齢層!$S$4</c:f>
              <c:strCache>
                <c:ptCount val="1"/>
                <c:pt idx="0">
                  <c:v>凡例</c:v>
                </c:pt>
              </c:strCache>
            </c:strRef>
          </c:cat>
          <c:val>
            <c:numRef>
              <c:f>問49年齢層!$W$4</c:f>
              <c:numCache>
                <c:formatCode>General</c:formatCode>
                <c:ptCount val="1"/>
                <c:pt idx="0">
                  <c:v>1</c:v>
                </c:pt>
              </c:numCache>
            </c:numRef>
          </c:val>
          <c:extLst>
            <c:ext xmlns:c16="http://schemas.microsoft.com/office/drawing/2014/chart" uri="{C3380CC4-5D6E-409C-BE32-E72D297353CC}">
              <c16:uniqueId val="{00000008-370A-4BCD-B016-3AD2C38DE8A8}"/>
            </c:ext>
          </c:extLst>
        </c:ser>
        <c:ser>
          <c:idx val="4"/>
          <c:order val="4"/>
          <c:tx>
            <c:strRef>
              <c:f>問49年齢層!$X$5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370A-4BCD-B016-3AD2C38DE8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問49年齢層!$S$4</c:f>
              <c:strCache>
                <c:ptCount val="1"/>
                <c:pt idx="0">
                  <c:v>凡例</c:v>
                </c:pt>
              </c:strCache>
            </c:strRef>
          </c:cat>
          <c:val>
            <c:numRef>
              <c:f>問49年齢層!$X$4</c:f>
              <c:numCache>
                <c:formatCode>General</c:formatCode>
                <c:ptCount val="1"/>
                <c:pt idx="0">
                  <c:v>1</c:v>
                </c:pt>
              </c:numCache>
            </c:numRef>
          </c:val>
          <c:extLst>
            <c:ext xmlns:c16="http://schemas.microsoft.com/office/drawing/2014/chart" uri="{C3380CC4-5D6E-409C-BE32-E72D297353CC}">
              <c16:uniqueId val="{0000000B-370A-4BCD-B016-3AD2C38DE8A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問49地域!$T$5</c:f>
              <c:strCache>
                <c:ptCount val="1"/>
                <c:pt idx="0">
                  <c:v>歩きやすい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問49地域!$T$6:$T$10</c:f>
              <c:numCache>
                <c:formatCode>0.0</c:formatCode>
                <c:ptCount val="5"/>
                <c:pt idx="0">
                  <c:v>23.228346456692915</c:v>
                </c:pt>
                <c:pt idx="1">
                  <c:v>15.932203389830507</c:v>
                </c:pt>
                <c:pt idx="2">
                  <c:v>30.131004366812224</c:v>
                </c:pt>
                <c:pt idx="3">
                  <c:v>18.972332015810274</c:v>
                </c:pt>
                <c:pt idx="4">
                  <c:v>20.307692307692307</c:v>
                </c:pt>
              </c:numCache>
            </c:numRef>
          </c:val>
          <c:extLst>
            <c:ext xmlns:c16="http://schemas.microsoft.com/office/drawing/2014/chart" uri="{C3380CC4-5D6E-409C-BE32-E72D297353CC}">
              <c16:uniqueId val="{00000000-5260-42DC-9276-FBE4CC1135F4}"/>
            </c:ext>
          </c:extLst>
        </c:ser>
        <c:ser>
          <c:idx val="1"/>
          <c:order val="1"/>
          <c:tx>
            <c:strRef>
              <c:f>問49地域!$U$5</c:f>
              <c:strCache>
                <c:ptCount val="1"/>
                <c:pt idx="0">
                  <c:v>ある程度
歩きやすい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問49地域!$U$6:$U$10</c:f>
              <c:numCache>
                <c:formatCode>0.0</c:formatCode>
                <c:ptCount val="5"/>
                <c:pt idx="0">
                  <c:v>46.8503937007874</c:v>
                </c:pt>
                <c:pt idx="1">
                  <c:v>43.389830508474574</c:v>
                </c:pt>
                <c:pt idx="2">
                  <c:v>45.414847161572055</c:v>
                </c:pt>
                <c:pt idx="3">
                  <c:v>52.569169960474305</c:v>
                </c:pt>
                <c:pt idx="4">
                  <c:v>42.46153846153846</c:v>
                </c:pt>
              </c:numCache>
            </c:numRef>
          </c:val>
          <c:extLst>
            <c:ext xmlns:c16="http://schemas.microsoft.com/office/drawing/2014/chart" uri="{C3380CC4-5D6E-409C-BE32-E72D297353CC}">
              <c16:uniqueId val="{00000001-5260-42DC-9276-FBE4CC1135F4}"/>
            </c:ext>
          </c:extLst>
        </c:ser>
        <c:ser>
          <c:idx val="2"/>
          <c:order val="2"/>
          <c:tx>
            <c:strRef>
              <c:f>問49地域!$V$5</c:f>
              <c:strCache>
                <c:ptCount val="1"/>
                <c:pt idx="0">
                  <c:v>やや
歩きにくい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問49地域!$V$6:$V$10</c:f>
              <c:numCache>
                <c:formatCode>0.0</c:formatCode>
                <c:ptCount val="5"/>
                <c:pt idx="0">
                  <c:v>22.834645669291341</c:v>
                </c:pt>
                <c:pt idx="1">
                  <c:v>27.118644067796609</c:v>
                </c:pt>
                <c:pt idx="2">
                  <c:v>17.903930131004365</c:v>
                </c:pt>
                <c:pt idx="3">
                  <c:v>18.57707509881423</c:v>
                </c:pt>
                <c:pt idx="4">
                  <c:v>23.384615384615383</c:v>
                </c:pt>
              </c:numCache>
            </c:numRef>
          </c:val>
          <c:extLst>
            <c:ext xmlns:c16="http://schemas.microsoft.com/office/drawing/2014/chart" uri="{C3380CC4-5D6E-409C-BE32-E72D297353CC}">
              <c16:uniqueId val="{00000002-5260-42DC-9276-FBE4CC1135F4}"/>
            </c:ext>
          </c:extLst>
        </c:ser>
        <c:ser>
          <c:idx val="3"/>
          <c:order val="3"/>
          <c:tx>
            <c:strRef>
              <c:f>問49地域!$W$5</c:f>
              <c:strCache>
                <c:ptCount val="1"/>
                <c:pt idx="0">
                  <c:v>歩きにくい　</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問49地域!$W$6:$W$10</c:f>
              <c:numCache>
                <c:formatCode>0.0</c:formatCode>
                <c:ptCount val="5"/>
                <c:pt idx="0">
                  <c:v>5.5118110236220472</c:v>
                </c:pt>
                <c:pt idx="1">
                  <c:v>8.8135593220338979</c:v>
                </c:pt>
                <c:pt idx="2">
                  <c:v>4.3668122270742353</c:v>
                </c:pt>
                <c:pt idx="3">
                  <c:v>7.9051383399209492</c:v>
                </c:pt>
                <c:pt idx="4">
                  <c:v>10.153846153846153</c:v>
                </c:pt>
              </c:numCache>
            </c:numRef>
          </c:val>
          <c:extLst>
            <c:ext xmlns:c16="http://schemas.microsoft.com/office/drawing/2014/chart" uri="{C3380CC4-5D6E-409C-BE32-E72D297353CC}">
              <c16:uniqueId val="{00000003-5260-42DC-9276-FBE4CC1135F4}"/>
            </c:ext>
          </c:extLst>
        </c:ser>
        <c:ser>
          <c:idx val="4"/>
          <c:order val="4"/>
          <c:tx>
            <c:strRef>
              <c:f>問49地域!$X$5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問49地域!$X$6:$X$10</c:f>
              <c:numCache>
                <c:formatCode>0.0</c:formatCode>
                <c:ptCount val="5"/>
                <c:pt idx="0">
                  <c:v>1.5748031496062991</c:v>
                </c:pt>
                <c:pt idx="1">
                  <c:v>4.7457627118644066</c:v>
                </c:pt>
                <c:pt idx="2">
                  <c:v>2.1834061135371177</c:v>
                </c:pt>
                <c:pt idx="3">
                  <c:v>1.9762845849802373</c:v>
                </c:pt>
                <c:pt idx="4">
                  <c:v>3.6923076923076925</c:v>
                </c:pt>
              </c:numCache>
            </c:numRef>
          </c:val>
          <c:extLst>
            <c:ext xmlns:c16="http://schemas.microsoft.com/office/drawing/2014/chart" uri="{C3380CC4-5D6E-409C-BE32-E72D297353CC}">
              <c16:uniqueId val="{00000004-5260-42DC-9276-FBE4CC1135F4}"/>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296285340797735"/>
          <c:h val="0.78853104607507229"/>
        </c:manualLayout>
      </c:layout>
      <c:barChart>
        <c:barDir val="bar"/>
        <c:grouping val="percentStacked"/>
        <c:varyColors val="0"/>
        <c:ser>
          <c:idx val="0"/>
          <c:order val="0"/>
          <c:tx>
            <c:strRef>
              <c:f>問49地域!$T$5</c:f>
              <c:strCache>
                <c:ptCount val="1"/>
                <c:pt idx="0">
                  <c:v>歩きやすい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A22-4DA4-B41A-CB04C85E651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A22-4DA4-B41A-CB04C85E651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問49地域!$S$4</c:f>
              <c:strCache>
                <c:ptCount val="1"/>
                <c:pt idx="0">
                  <c:v>凡例</c:v>
                </c:pt>
              </c:strCache>
            </c:strRef>
          </c:cat>
          <c:val>
            <c:numRef>
              <c:f>問49地域!$T$4</c:f>
              <c:numCache>
                <c:formatCode>General</c:formatCode>
                <c:ptCount val="1"/>
                <c:pt idx="0">
                  <c:v>1</c:v>
                </c:pt>
              </c:numCache>
            </c:numRef>
          </c:val>
          <c:extLst>
            <c:ext xmlns:c16="http://schemas.microsoft.com/office/drawing/2014/chart" uri="{C3380CC4-5D6E-409C-BE32-E72D297353CC}">
              <c16:uniqueId val="{00000002-FA22-4DA4-B41A-CB04C85E651E}"/>
            </c:ext>
          </c:extLst>
        </c:ser>
        <c:ser>
          <c:idx val="1"/>
          <c:order val="1"/>
          <c:tx>
            <c:strRef>
              <c:f>問49地域!$U$5</c:f>
              <c:strCache>
                <c:ptCount val="1"/>
                <c:pt idx="0">
                  <c:v>ある程度
歩きやすい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A22-4DA4-B41A-CB04C85E651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問49地域!$S$4</c:f>
              <c:strCache>
                <c:ptCount val="1"/>
                <c:pt idx="0">
                  <c:v>凡例</c:v>
                </c:pt>
              </c:strCache>
            </c:strRef>
          </c:cat>
          <c:val>
            <c:numRef>
              <c:f>問49地域!$U$4</c:f>
              <c:numCache>
                <c:formatCode>General</c:formatCode>
                <c:ptCount val="1"/>
                <c:pt idx="0">
                  <c:v>1</c:v>
                </c:pt>
              </c:numCache>
            </c:numRef>
          </c:val>
          <c:extLst>
            <c:ext xmlns:c16="http://schemas.microsoft.com/office/drawing/2014/chart" uri="{C3380CC4-5D6E-409C-BE32-E72D297353CC}">
              <c16:uniqueId val="{00000004-FA22-4DA4-B41A-CB04C85E651E}"/>
            </c:ext>
          </c:extLst>
        </c:ser>
        <c:ser>
          <c:idx val="2"/>
          <c:order val="2"/>
          <c:tx>
            <c:strRef>
              <c:f>問49地域!$V$5</c:f>
              <c:strCache>
                <c:ptCount val="1"/>
                <c:pt idx="0">
                  <c:v>やや
歩きにくい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A22-4DA4-B41A-CB04C85E651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問49地域!$S$4</c:f>
              <c:strCache>
                <c:ptCount val="1"/>
                <c:pt idx="0">
                  <c:v>凡例</c:v>
                </c:pt>
              </c:strCache>
            </c:strRef>
          </c:cat>
          <c:val>
            <c:numRef>
              <c:f>問49地域!$V$4</c:f>
              <c:numCache>
                <c:formatCode>General</c:formatCode>
                <c:ptCount val="1"/>
                <c:pt idx="0">
                  <c:v>1</c:v>
                </c:pt>
              </c:numCache>
            </c:numRef>
          </c:val>
          <c:extLst>
            <c:ext xmlns:c16="http://schemas.microsoft.com/office/drawing/2014/chart" uri="{C3380CC4-5D6E-409C-BE32-E72D297353CC}">
              <c16:uniqueId val="{00000007-FA22-4DA4-B41A-CB04C85E651E}"/>
            </c:ext>
          </c:extLst>
        </c:ser>
        <c:ser>
          <c:idx val="3"/>
          <c:order val="3"/>
          <c:tx>
            <c:strRef>
              <c:f>問49地域!$W$5</c:f>
              <c:strCache>
                <c:ptCount val="1"/>
                <c:pt idx="0">
                  <c:v>歩きにくい　</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問49地域!$S$4</c:f>
              <c:strCache>
                <c:ptCount val="1"/>
                <c:pt idx="0">
                  <c:v>凡例</c:v>
                </c:pt>
              </c:strCache>
            </c:strRef>
          </c:cat>
          <c:val>
            <c:numRef>
              <c:f>問49地域!$W$4</c:f>
              <c:numCache>
                <c:formatCode>General</c:formatCode>
                <c:ptCount val="1"/>
                <c:pt idx="0">
                  <c:v>1</c:v>
                </c:pt>
              </c:numCache>
            </c:numRef>
          </c:val>
          <c:extLst>
            <c:ext xmlns:c16="http://schemas.microsoft.com/office/drawing/2014/chart" uri="{C3380CC4-5D6E-409C-BE32-E72D297353CC}">
              <c16:uniqueId val="{00000008-FA22-4DA4-B41A-CB04C85E651E}"/>
            </c:ext>
          </c:extLst>
        </c:ser>
        <c:ser>
          <c:idx val="4"/>
          <c:order val="4"/>
          <c:tx>
            <c:strRef>
              <c:f>問49地域!$X$5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A22-4DA4-B41A-CB04C85E651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問49地域!$S$4</c:f>
              <c:strCache>
                <c:ptCount val="1"/>
                <c:pt idx="0">
                  <c:v>凡例</c:v>
                </c:pt>
              </c:strCache>
            </c:strRef>
          </c:cat>
          <c:val>
            <c:numRef>
              <c:f>問49地域!$X$4</c:f>
              <c:numCache>
                <c:formatCode>General</c:formatCode>
                <c:ptCount val="1"/>
                <c:pt idx="0">
                  <c:v>1</c:v>
                </c:pt>
              </c:numCache>
            </c:numRef>
          </c:val>
          <c:extLst>
            <c:ext xmlns:c16="http://schemas.microsoft.com/office/drawing/2014/chart" uri="{C3380CC4-5D6E-409C-BE32-E72D297353CC}">
              <c16:uniqueId val="{0000000B-FA22-4DA4-B41A-CB04C85E651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問49地域!$T$26</c:f>
              <c:strCache>
                <c:ptCount val="1"/>
                <c:pt idx="0">
                  <c:v>走りやすい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問49地域!$S$27:$S$31</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問49地域!$T$27:$T$31</c:f>
              <c:numCache>
                <c:formatCode>0.0</c:formatCode>
                <c:ptCount val="5"/>
                <c:pt idx="0">
                  <c:v>8.6614173228346463</c:v>
                </c:pt>
                <c:pt idx="1">
                  <c:v>6.1016949152542379</c:v>
                </c:pt>
                <c:pt idx="2">
                  <c:v>4.8034934497816595</c:v>
                </c:pt>
                <c:pt idx="3">
                  <c:v>8.695652173913043</c:v>
                </c:pt>
                <c:pt idx="4">
                  <c:v>5.8461538461538458</c:v>
                </c:pt>
              </c:numCache>
            </c:numRef>
          </c:val>
          <c:extLst>
            <c:ext xmlns:c16="http://schemas.microsoft.com/office/drawing/2014/chart" uri="{C3380CC4-5D6E-409C-BE32-E72D297353CC}">
              <c16:uniqueId val="{00000000-5893-4EEE-BCFA-66A86041B08D}"/>
            </c:ext>
          </c:extLst>
        </c:ser>
        <c:ser>
          <c:idx val="1"/>
          <c:order val="1"/>
          <c:tx>
            <c:strRef>
              <c:f>問49地域!$U$26</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問49地域!$S$27:$S$31</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問49地域!$U$27:$U$31</c:f>
              <c:numCache>
                <c:formatCode>0.0</c:formatCode>
                <c:ptCount val="5"/>
                <c:pt idx="0">
                  <c:v>27.165354330708663</c:v>
                </c:pt>
                <c:pt idx="1">
                  <c:v>29.152542372881356</c:v>
                </c:pt>
                <c:pt idx="2">
                  <c:v>20.087336244541483</c:v>
                </c:pt>
                <c:pt idx="3">
                  <c:v>23.320158102766801</c:v>
                </c:pt>
                <c:pt idx="4">
                  <c:v>22.153846153846153</c:v>
                </c:pt>
              </c:numCache>
            </c:numRef>
          </c:val>
          <c:extLst>
            <c:ext xmlns:c16="http://schemas.microsoft.com/office/drawing/2014/chart" uri="{C3380CC4-5D6E-409C-BE32-E72D297353CC}">
              <c16:uniqueId val="{00000001-5893-4EEE-BCFA-66A86041B08D}"/>
            </c:ext>
          </c:extLst>
        </c:ser>
        <c:ser>
          <c:idx val="2"/>
          <c:order val="2"/>
          <c:tx>
            <c:strRef>
              <c:f>問49地域!$V$26</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問49地域!$S$27:$S$31</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問49地域!$V$27:$V$31</c:f>
              <c:numCache>
                <c:formatCode>0.0</c:formatCode>
                <c:ptCount val="5"/>
                <c:pt idx="0">
                  <c:v>26.377952755905511</c:v>
                </c:pt>
                <c:pt idx="1">
                  <c:v>26.779661016949152</c:v>
                </c:pt>
                <c:pt idx="2">
                  <c:v>21.397379912663755</c:v>
                </c:pt>
                <c:pt idx="3">
                  <c:v>21.739130434782609</c:v>
                </c:pt>
                <c:pt idx="4">
                  <c:v>25.846153846153847</c:v>
                </c:pt>
              </c:numCache>
            </c:numRef>
          </c:val>
          <c:extLst>
            <c:ext xmlns:c16="http://schemas.microsoft.com/office/drawing/2014/chart" uri="{C3380CC4-5D6E-409C-BE32-E72D297353CC}">
              <c16:uniqueId val="{00000002-5893-4EEE-BCFA-66A86041B08D}"/>
            </c:ext>
          </c:extLst>
        </c:ser>
        <c:ser>
          <c:idx val="3"/>
          <c:order val="3"/>
          <c:tx>
            <c:strRef>
              <c:f>問49地域!$W$26</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問49地域!$S$27:$S$31</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問49地域!$W$27:$W$31</c:f>
              <c:numCache>
                <c:formatCode>0.0</c:formatCode>
                <c:ptCount val="5"/>
                <c:pt idx="0">
                  <c:v>16.535433070866144</c:v>
                </c:pt>
                <c:pt idx="1">
                  <c:v>14.915254237288137</c:v>
                </c:pt>
                <c:pt idx="2">
                  <c:v>10.91703056768559</c:v>
                </c:pt>
                <c:pt idx="3">
                  <c:v>18.57707509881423</c:v>
                </c:pt>
                <c:pt idx="4">
                  <c:v>14.461538461538462</c:v>
                </c:pt>
              </c:numCache>
            </c:numRef>
          </c:val>
          <c:extLst>
            <c:ext xmlns:c16="http://schemas.microsoft.com/office/drawing/2014/chart" uri="{C3380CC4-5D6E-409C-BE32-E72D297353CC}">
              <c16:uniqueId val="{00000003-5893-4EEE-BCFA-66A86041B08D}"/>
            </c:ext>
          </c:extLst>
        </c:ser>
        <c:ser>
          <c:idx val="4"/>
          <c:order val="4"/>
          <c:tx>
            <c:strRef>
              <c:f>問49地域!$X$26</c:f>
              <c:strCache>
                <c:ptCount val="1"/>
                <c:pt idx="0">
                  <c:v>自転車に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問49地域!$S$27:$S$31</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問49地域!$X$27:$X$31</c:f>
              <c:numCache>
                <c:formatCode>0.0</c:formatCode>
                <c:ptCount val="5"/>
                <c:pt idx="0">
                  <c:v>15.748031496062993</c:v>
                </c:pt>
                <c:pt idx="1">
                  <c:v>16.949152542372879</c:v>
                </c:pt>
                <c:pt idx="2">
                  <c:v>34.061135371179041</c:v>
                </c:pt>
                <c:pt idx="3">
                  <c:v>21.739130434782609</c:v>
                </c:pt>
                <c:pt idx="4">
                  <c:v>25.538461538461537</c:v>
                </c:pt>
              </c:numCache>
            </c:numRef>
          </c:val>
          <c:extLst>
            <c:ext xmlns:c16="http://schemas.microsoft.com/office/drawing/2014/chart" uri="{C3380CC4-5D6E-409C-BE32-E72D297353CC}">
              <c16:uniqueId val="{00000004-5893-4EEE-BCFA-66A86041B08D}"/>
            </c:ext>
          </c:extLst>
        </c:ser>
        <c:ser>
          <c:idx val="5"/>
          <c:order val="5"/>
          <c:tx>
            <c:strRef>
              <c:f>問49地域!$Y$26</c:f>
              <c:strCache>
                <c:ptCount val="1"/>
                <c:pt idx="0">
                  <c:v>（無効回答）</c:v>
                </c:pt>
              </c:strCache>
            </c:strRef>
          </c:tx>
          <c:spPr>
            <a:solidFill>
              <a:schemeClr val="bg1"/>
            </a:solidFill>
            <a:ln>
              <a:solidFill>
                <a:schemeClr val="tx1"/>
              </a:solidFill>
            </a:ln>
            <a:effectLst/>
          </c:spPr>
          <c:invertIfNegative val="0"/>
          <c:dLbls>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ED-47D1-8959-12CDD58A4985}"/>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ED-47D1-8959-12CDD58A498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問49地域!$S$27:$S$31</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問49地域!$Y$27:$Y$31</c:f>
              <c:numCache>
                <c:formatCode>0.0</c:formatCode>
                <c:ptCount val="5"/>
                <c:pt idx="0">
                  <c:v>5.5118110236220472</c:v>
                </c:pt>
                <c:pt idx="1">
                  <c:v>6.1016949152542379</c:v>
                </c:pt>
                <c:pt idx="2">
                  <c:v>8.7336244541484707</c:v>
                </c:pt>
                <c:pt idx="3">
                  <c:v>5.928853754940711</c:v>
                </c:pt>
                <c:pt idx="4">
                  <c:v>6.1538461538461542</c:v>
                </c:pt>
              </c:numCache>
            </c:numRef>
          </c:val>
          <c:extLst>
            <c:ext xmlns:c16="http://schemas.microsoft.com/office/drawing/2014/chart" uri="{C3380CC4-5D6E-409C-BE32-E72D297353CC}">
              <c16:uniqueId val="{00000005-5893-4EEE-BCFA-66A86041B08D}"/>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問49地域!$T$26</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D84-4238-8FD2-4D49740B7FE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D84-4238-8FD2-4D49740B7FE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問49地域!$S$25</c:f>
              <c:strCache>
                <c:ptCount val="1"/>
                <c:pt idx="0">
                  <c:v>凡例</c:v>
                </c:pt>
              </c:strCache>
            </c:strRef>
          </c:cat>
          <c:val>
            <c:numRef>
              <c:f>問49地域!$T$25</c:f>
              <c:numCache>
                <c:formatCode>General</c:formatCode>
                <c:ptCount val="1"/>
                <c:pt idx="0">
                  <c:v>1</c:v>
                </c:pt>
              </c:numCache>
            </c:numRef>
          </c:val>
          <c:extLst>
            <c:ext xmlns:c16="http://schemas.microsoft.com/office/drawing/2014/chart" uri="{C3380CC4-5D6E-409C-BE32-E72D297353CC}">
              <c16:uniqueId val="{00000002-3D84-4238-8FD2-4D49740B7FE2}"/>
            </c:ext>
          </c:extLst>
        </c:ser>
        <c:ser>
          <c:idx val="1"/>
          <c:order val="1"/>
          <c:tx>
            <c:strRef>
              <c:f>問49地域!$U$26</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D84-4238-8FD2-4D49740B7FE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問49地域!$S$25</c:f>
              <c:strCache>
                <c:ptCount val="1"/>
                <c:pt idx="0">
                  <c:v>凡例</c:v>
                </c:pt>
              </c:strCache>
            </c:strRef>
          </c:cat>
          <c:val>
            <c:numRef>
              <c:f>問49地域!$U$25</c:f>
              <c:numCache>
                <c:formatCode>General</c:formatCode>
                <c:ptCount val="1"/>
                <c:pt idx="0">
                  <c:v>1</c:v>
                </c:pt>
              </c:numCache>
            </c:numRef>
          </c:val>
          <c:extLst>
            <c:ext xmlns:c16="http://schemas.microsoft.com/office/drawing/2014/chart" uri="{C3380CC4-5D6E-409C-BE32-E72D297353CC}">
              <c16:uniqueId val="{00000004-3D84-4238-8FD2-4D49740B7FE2}"/>
            </c:ext>
          </c:extLst>
        </c:ser>
        <c:ser>
          <c:idx val="2"/>
          <c:order val="2"/>
          <c:tx>
            <c:strRef>
              <c:f>問49地域!$V$26</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問49地域!$S$25</c:f>
              <c:strCache>
                <c:ptCount val="1"/>
                <c:pt idx="0">
                  <c:v>凡例</c:v>
                </c:pt>
              </c:strCache>
            </c:strRef>
          </c:cat>
          <c:val>
            <c:numRef>
              <c:f>問49地域!$V$25</c:f>
              <c:numCache>
                <c:formatCode>General</c:formatCode>
                <c:ptCount val="1"/>
                <c:pt idx="0">
                  <c:v>1</c:v>
                </c:pt>
              </c:numCache>
            </c:numRef>
          </c:val>
          <c:extLst>
            <c:ext xmlns:c16="http://schemas.microsoft.com/office/drawing/2014/chart" uri="{C3380CC4-5D6E-409C-BE32-E72D297353CC}">
              <c16:uniqueId val="{00000005-3D84-4238-8FD2-4D49740B7FE2}"/>
            </c:ext>
          </c:extLst>
        </c:ser>
        <c:ser>
          <c:idx val="3"/>
          <c:order val="3"/>
          <c:tx>
            <c:strRef>
              <c:f>問49地域!$W$26</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問49地域!$S$25</c:f>
              <c:strCache>
                <c:ptCount val="1"/>
                <c:pt idx="0">
                  <c:v>凡例</c:v>
                </c:pt>
              </c:strCache>
            </c:strRef>
          </c:cat>
          <c:val>
            <c:numRef>
              <c:f>問49地域!$W$25</c:f>
              <c:numCache>
                <c:formatCode>General</c:formatCode>
                <c:ptCount val="1"/>
                <c:pt idx="0">
                  <c:v>1</c:v>
                </c:pt>
              </c:numCache>
            </c:numRef>
          </c:val>
          <c:extLst>
            <c:ext xmlns:c16="http://schemas.microsoft.com/office/drawing/2014/chart" uri="{C3380CC4-5D6E-409C-BE32-E72D297353CC}">
              <c16:uniqueId val="{00000006-3D84-4238-8FD2-4D49740B7FE2}"/>
            </c:ext>
          </c:extLst>
        </c:ser>
        <c:ser>
          <c:idx val="4"/>
          <c:order val="4"/>
          <c:tx>
            <c:strRef>
              <c:f>問49地域!$X$26</c:f>
              <c:strCache>
                <c:ptCount val="1"/>
                <c:pt idx="0">
                  <c:v>自転車に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問49地域!$S$25</c:f>
              <c:strCache>
                <c:ptCount val="1"/>
                <c:pt idx="0">
                  <c:v>凡例</c:v>
                </c:pt>
              </c:strCache>
            </c:strRef>
          </c:cat>
          <c:val>
            <c:numRef>
              <c:f>問49地域!$X$25</c:f>
              <c:numCache>
                <c:formatCode>General</c:formatCode>
                <c:ptCount val="1"/>
                <c:pt idx="0">
                  <c:v>1</c:v>
                </c:pt>
              </c:numCache>
            </c:numRef>
          </c:val>
          <c:extLst>
            <c:ext xmlns:c16="http://schemas.microsoft.com/office/drawing/2014/chart" uri="{C3380CC4-5D6E-409C-BE32-E72D297353CC}">
              <c16:uniqueId val="{00000007-3D84-4238-8FD2-4D49740B7FE2}"/>
            </c:ext>
          </c:extLst>
        </c:ser>
        <c:ser>
          <c:idx val="5"/>
          <c:order val="5"/>
          <c:tx>
            <c:strRef>
              <c:f>問49地域!$Y$26</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問49地域!$S$25</c:f>
              <c:strCache>
                <c:ptCount val="1"/>
                <c:pt idx="0">
                  <c:v>凡例</c:v>
                </c:pt>
              </c:strCache>
            </c:strRef>
          </c:cat>
          <c:val>
            <c:numRef>
              <c:f>問49地域!$Y$25</c:f>
              <c:numCache>
                <c:formatCode>General</c:formatCode>
                <c:ptCount val="1"/>
                <c:pt idx="0">
                  <c:v>1</c:v>
                </c:pt>
              </c:numCache>
            </c:numRef>
          </c:val>
          <c:extLst>
            <c:ext xmlns:c16="http://schemas.microsoft.com/office/drawing/2014/chart" uri="{C3380CC4-5D6E-409C-BE32-E72D297353CC}">
              <c16:uniqueId val="{00000008-3D84-4238-8FD2-4D49740B7FE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4623655913978511"/>
        </c:manualLayout>
      </c:layout>
      <c:barChart>
        <c:barDir val="bar"/>
        <c:grouping val="percentStacked"/>
        <c:varyColors val="0"/>
        <c:ser>
          <c:idx val="0"/>
          <c:order val="0"/>
          <c:tx>
            <c:strRef>
              <c:f>問35年齢層!$T$95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451-4DF9-BD4A-7A1876B5A89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451-4DF9-BD4A-7A1876B5A89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問35年齢層!$S$94</c:f>
              <c:strCache>
                <c:ptCount val="1"/>
                <c:pt idx="0">
                  <c:v>凡例</c:v>
                </c:pt>
              </c:strCache>
            </c:strRef>
          </c:cat>
          <c:val>
            <c:numRef>
              <c:f>問35年齢層!$T$94</c:f>
              <c:numCache>
                <c:formatCode>General</c:formatCode>
                <c:ptCount val="1"/>
                <c:pt idx="0">
                  <c:v>1</c:v>
                </c:pt>
              </c:numCache>
            </c:numRef>
          </c:val>
          <c:extLst>
            <c:ext xmlns:c16="http://schemas.microsoft.com/office/drawing/2014/chart" uri="{C3380CC4-5D6E-409C-BE32-E72D297353CC}">
              <c16:uniqueId val="{00000002-4451-4DF9-BD4A-7A1876B5A896}"/>
            </c:ext>
          </c:extLst>
        </c:ser>
        <c:ser>
          <c:idx val="1"/>
          <c:order val="1"/>
          <c:tx>
            <c:strRef>
              <c:f>問35年齢層!$U$95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451-4DF9-BD4A-7A1876B5A89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問35年齢層!$S$94</c:f>
              <c:strCache>
                <c:ptCount val="1"/>
                <c:pt idx="0">
                  <c:v>凡例</c:v>
                </c:pt>
              </c:strCache>
            </c:strRef>
          </c:cat>
          <c:val>
            <c:numRef>
              <c:f>問35年齢層!$U$94</c:f>
              <c:numCache>
                <c:formatCode>General</c:formatCode>
                <c:ptCount val="1"/>
                <c:pt idx="0">
                  <c:v>1</c:v>
                </c:pt>
              </c:numCache>
            </c:numRef>
          </c:val>
          <c:extLst>
            <c:ext xmlns:c16="http://schemas.microsoft.com/office/drawing/2014/chart" uri="{C3380CC4-5D6E-409C-BE32-E72D297353CC}">
              <c16:uniqueId val="{00000004-4451-4DF9-BD4A-7A1876B5A896}"/>
            </c:ext>
          </c:extLst>
        </c:ser>
        <c:ser>
          <c:idx val="3"/>
          <c:order val="2"/>
          <c:tx>
            <c:strRef>
              <c:f>問35年齢層!$V$95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問35年齢層!$S$94</c:f>
              <c:strCache>
                <c:ptCount val="1"/>
                <c:pt idx="0">
                  <c:v>凡例</c:v>
                </c:pt>
              </c:strCache>
            </c:strRef>
          </c:cat>
          <c:val>
            <c:numRef>
              <c:f>問35年齢層!$V$94</c:f>
              <c:numCache>
                <c:formatCode>General</c:formatCode>
                <c:ptCount val="1"/>
                <c:pt idx="0">
                  <c:v>1</c:v>
                </c:pt>
              </c:numCache>
            </c:numRef>
          </c:val>
          <c:extLst>
            <c:ext xmlns:c16="http://schemas.microsoft.com/office/drawing/2014/chart" uri="{C3380CC4-5D6E-409C-BE32-E72D297353CC}">
              <c16:uniqueId val="{00000006-4451-4DF9-BD4A-7A1876B5A896}"/>
            </c:ext>
          </c:extLst>
        </c:ser>
        <c:ser>
          <c:idx val="4"/>
          <c:order val="3"/>
          <c:tx>
            <c:strRef>
              <c:f>問35年齢層!$W$95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問35年齢層!$S$94</c:f>
              <c:strCache>
                <c:ptCount val="1"/>
                <c:pt idx="0">
                  <c:v>凡例</c:v>
                </c:pt>
              </c:strCache>
            </c:strRef>
          </c:cat>
          <c:val>
            <c:numRef>
              <c:f>問35年齢層!$W$94</c:f>
              <c:numCache>
                <c:formatCode>General</c:formatCode>
                <c:ptCount val="1"/>
                <c:pt idx="0">
                  <c:v>1</c:v>
                </c:pt>
              </c:numCache>
            </c:numRef>
          </c:val>
          <c:extLst>
            <c:ext xmlns:c16="http://schemas.microsoft.com/office/drawing/2014/chart" uri="{C3380CC4-5D6E-409C-BE32-E72D297353CC}">
              <c16:uniqueId val="{00000007-4451-4DF9-BD4A-7A1876B5A896}"/>
            </c:ext>
          </c:extLst>
        </c:ser>
        <c:ser>
          <c:idx val="5"/>
          <c:order val="4"/>
          <c:tx>
            <c:strRef>
              <c:f>問35年齢層!$X$95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問35年齢層!$S$94</c:f>
              <c:strCache>
                <c:ptCount val="1"/>
                <c:pt idx="0">
                  <c:v>凡例</c:v>
                </c:pt>
              </c:strCache>
            </c:strRef>
          </c:cat>
          <c:val>
            <c:numRef>
              <c:f>問35年齢層!$X$94</c:f>
              <c:numCache>
                <c:formatCode>General</c:formatCode>
                <c:ptCount val="1"/>
                <c:pt idx="0">
                  <c:v>1</c:v>
                </c:pt>
              </c:numCache>
            </c:numRef>
          </c:val>
          <c:extLst>
            <c:ext xmlns:c16="http://schemas.microsoft.com/office/drawing/2014/chart" uri="{C3380CC4-5D6E-409C-BE32-E72D297353CC}">
              <c16:uniqueId val="{00000008-4451-4DF9-BD4A-7A1876B5A896}"/>
            </c:ext>
          </c:extLst>
        </c:ser>
        <c:ser>
          <c:idx val="6"/>
          <c:order val="5"/>
          <c:tx>
            <c:strRef>
              <c:f>問35年齢層!$Y$95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問35年齢層!$S$94</c:f>
              <c:strCache>
                <c:ptCount val="1"/>
                <c:pt idx="0">
                  <c:v>凡例</c:v>
                </c:pt>
              </c:strCache>
            </c:strRef>
          </c:cat>
          <c:val>
            <c:numRef>
              <c:f>問35年齢層!$Y$94</c:f>
              <c:numCache>
                <c:formatCode>General</c:formatCode>
                <c:ptCount val="1"/>
                <c:pt idx="0">
                  <c:v>1</c:v>
                </c:pt>
              </c:numCache>
            </c:numRef>
          </c:val>
          <c:extLst>
            <c:ext xmlns:c16="http://schemas.microsoft.com/office/drawing/2014/chart" uri="{C3380CC4-5D6E-409C-BE32-E72D297353CC}">
              <c16:uniqueId val="{00000009-4451-4DF9-BD4A-7A1876B5A89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問49地域!$T$47</c:f>
              <c:strCache>
                <c:ptCount val="1"/>
                <c:pt idx="0">
                  <c:v>走りやすい</c:v>
                </c:pt>
              </c:strCache>
            </c:strRef>
          </c:tx>
          <c:spPr>
            <a:solidFill>
              <a:schemeClr val="accent1"/>
            </a:solidFill>
            <a:ln w="9525">
              <a:solidFill>
                <a:schemeClr val="tx1"/>
              </a:solidFill>
            </a:ln>
            <a:effectLst/>
          </c:spPr>
          <c:invertIfNegative val="0"/>
          <c:dLbls>
            <c:dLbl>
              <c:idx val="1"/>
              <c:layout>
                <c:manualLayout>
                  <c:x val="-1.3638039603300645E-2"/>
                  <c:y val="2.63574064312071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1F-4096-A1E0-0E47E5487E21}"/>
                </c:ext>
              </c:extLst>
            </c:dLbl>
            <c:dLbl>
              <c:idx val="4"/>
              <c:layout>
                <c:manualLayout>
                  <c:x val="-1.2910574643669051E-2"/>
                  <c:y val="3.676011088561213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29-4388-B752-4F4ADF12AAF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問49地域!$S$48:$S$52</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問49地域!$T$48:$T$52</c:f>
              <c:numCache>
                <c:formatCode>0.0</c:formatCode>
                <c:ptCount val="5"/>
                <c:pt idx="0">
                  <c:v>5.5118110236220472</c:v>
                </c:pt>
                <c:pt idx="1">
                  <c:v>6.4406779661016946</c:v>
                </c:pt>
                <c:pt idx="2">
                  <c:v>3.0567685589519651</c:v>
                </c:pt>
                <c:pt idx="3">
                  <c:v>5.5335968379446641</c:v>
                </c:pt>
                <c:pt idx="4">
                  <c:v>3.6923076923076925</c:v>
                </c:pt>
              </c:numCache>
            </c:numRef>
          </c:val>
          <c:extLst>
            <c:ext xmlns:c16="http://schemas.microsoft.com/office/drawing/2014/chart" uri="{C3380CC4-5D6E-409C-BE32-E72D297353CC}">
              <c16:uniqueId val="{00000003-0728-43A7-94EA-2EE65CF9A98E}"/>
            </c:ext>
          </c:extLst>
        </c:ser>
        <c:ser>
          <c:idx val="1"/>
          <c:order val="1"/>
          <c:tx>
            <c:strRef>
              <c:f>問49地域!$U$47</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dLbl>
              <c:idx val="0"/>
              <c:layout>
                <c:manualLayout>
                  <c:x val="-1.365586253314628E-4"/>
                  <c:y val="1.8380055438526631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29-4388-B752-4F4ADF12AAF5}"/>
                </c:ext>
              </c:extLst>
            </c:dLbl>
            <c:dLbl>
              <c:idx val="1"/>
              <c:layout>
                <c:manualLayout>
                  <c:x val="1.2585450505602465E-4"/>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29-4388-B752-4F4ADF12AAF5}"/>
                </c:ext>
              </c:extLst>
            </c:dLbl>
            <c:dLbl>
              <c:idx val="2"/>
              <c:layout>
                <c:manualLayout>
                  <c:x val="-4.5034039292340689E-4"/>
                  <c:y val="-6.85290491825053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1F-4096-A1E0-0E47E5487E21}"/>
                </c:ext>
              </c:extLst>
            </c:dLbl>
            <c:dLbl>
              <c:idx val="3"/>
              <c:layout>
                <c:manualLayout>
                  <c:x val="-2.117037121132258E-4"/>
                  <c:y val="8.55888027429915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29-4388-B752-4F4ADF12AAF5}"/>
                </c:ext>
              </c:extLst>
            </c:dLbl>
            <c:dLbl>
              <c:idx val="4"/>
              <c:layout>
                <c:manualLayout>
                  <c:x val="6.0082405073126556E-4"/>
                  <c:y val="2.075386334132345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29-4388-B752-4F4ADF12AAF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問49地域!$S$48:$S$52</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問49地域!$U$48:$U$52</c:f>
              <c:numCache>
                <c:formatCode>0.0</c:formatCode>
                <c:ptCount val="5"/>
                <c:pt idx="0">
                  <c:v>26.771653543307089</c:v>
                </c:pt>
                <c:pt idx="1">
                  <c:v>28.474576271186443</c:v>
                </c:pt>
                <c:pt idx="2">
                  <c:v>24.890829694323145</c:v>
                </c:pt>
                <c:pt idx="3">
                  <c:v>26.877470355731226</c:v>
                </c:pt>
                <c:pt idx="4">
                  <c:v>22.76923076923077</c:v>
                </c:pt>
              </c:numCache>
            </c:numRef>
          </c:val>
          <c:extLst>
            <c:ext xmlns:c16="http://schemas.microsoft.com/office/drawing/2014/chart" uri="{C3380CC4-5D6E-409C-BE32-E72D297353CC}">
              <c16:uniqueId val="{00000004-0728-43A7-94EA-2EE65CF9A98E}"/>
            </c:ext>
          </c:extLst>
        </c:ser>
        <c:ser>
          <c:idx val="2"/>
          <c:order val="2"/>
          <c:tx>
            <c:strRef>
              <c:f>問49地域!$V$47</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問49地域!$S$48:$S$52</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問49地域!$V$48:$V$52</c:f>
              <c:numCache>
                <c:formatCode>0.0</c:formatCode>
                <c:ptCount val="5"/>
                <c:pt idx="0">
                  <c:v>17.716535433070867</c:v>
                </c:pt>
                <c:pt idx="1">
                  <c:v>18.983050847457626</c:v>
                </c:pt>
                <c:pt idx="2">
                  <c:v>9.1703056768558966</c:v>
                </c:pt>
                <c:pt idx="3">
                  <c:v>16.205533596837945</c:v>
                </c:pt>
                <c:pt idx="4">
                  <c:v>15.076923076923077</c:v>
                </c:pt>
              </c:numCache>
            </c:numRef>
          </c:val>
          <c:extLst>
            <c:ext xmlns:c16="http://schemas.microsoft.com/office/drawing/2014/chart" uri="{C3380CC4-5D6E-409C-BE32-E72D297353CC}">
              <c16:uniqueId val="{00000008-0728-43A7-94EA-2EE65CF9A98E}"/>
            </c:ext>
          </c:extLst>
        </c:ser>
        <c:ser>
          <c:idx val="3"/>
          <c:order val="3"/>
          <c:tx>
            <c:strRef>
              <c:f>問49地域!$W$47</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2"/>
              <c:layout>
                <c:manualLayout>
                  <c:x val="-1.7314466934992294E-3"/>
                  <c:y val="-3.60161932281121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1F-4096-A1E0-0E47E5487E21}"/>
                </c:ext>
              </c:extLst>
            </c:dLbl>
            <c:dLbl>
              <c:idx val="3"/>
              <c:layout>
                <c:manualLayout>
                  <c:x val="2.5174536498558321E-3"/>
                  <c:y val="-1.337293950118708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29-4388-B752-4F4ADF12AAF5}"/>
                </c:ext>
              </c:extLst>
            </c:dLbl>
            <c:dLbl>
              <c:idx val="4"/>
              <c:layout>
                <c:manualLayout>
                  <c:x val="-1.0820007754078563E-3"/>
                  <c:y val="7.250953498255884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F6-44ED-9A1E-70AA92941C9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問49地域!$S$48:$S$52</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問49地域!$W$48:$W$52</c:f>
              <c:numCache>
                <c:formatCode>0.0</c:formatCode>
                <c:ptCount val="5"/>
                <c:pt idx="0">
                  <c:v>5.9055118110236222</c:v>
                </c:pt>
                <c:pt idx="1">
                  <c:v>5.4237288135593218</c:v>
                </c:pt>
                <c:pt idx="2">
                  <c:v>3.4934497816593884</c:v>
                </c:pt>
                <c:pt idx="3">
                  <c:v>6.3241106719367588</c:v>
                </c:pt>
                <c:pt idx="4">
                  <c:v>9.5384615384615383</c:v>
                </c:pt>
              </c:numCache>
            </c:numRef>
          </c:val>
          <c:extLst>
            <c:ext xmlns:c16="http://schemas.microsoft.com/office/drawing/2014/chart" uri="{C3380CC4-5D6E-409C-BE32-E72D297353CC}">
              <c16:uniqueId val="{0000000A-0728-43A7-94EA-2EE65CF9A98E}"/>
            </c:ext>
          </c:extLst>
        </c:ser>
        <c:ser>
          <c:idx val="4"/>
          <c:order val="4"/>
          <c:tx>
            <c:strRef>
              <c:f>問49地域!$X$47</c:f>
              <c:strCache>
                <c:ptCount val="1"/>
                <c:pt idx="0">
                  <c:v>バイクに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問49地域!$S$48:$S$52</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問49地域!$X$48:$X$52</c:f>
              <c:numCache>
                <c:formatCode>0.0</c:formatCode>
                <c:ptCount val="5"/>
                <c:pt idx="0">
                  <c:v>35.433070866141733</c:v>
                </c:pt>
                <c:pt idx="1">
                  <c:v>30.508474576271187</c:v>
                </c:pt>
                <c:pt idx="2">
                  <c:v>47.598253275109172</c:v>
                </c:pt>
                <c:pt idx="3">
                  <c:v>35.968379446640313</c:v>
                </c:pt>
                <c:pt idx="4">
                  <c:v>40.307692307692307</c:v>
                </c:pt>
              </c:numCache>
            </c:numRef>
          </c:val>
          <c:extLst>
            <c:ext xmlns:c16="http://schemas.microsoft.com/office/drawing/2014/chart" uri="{C3380CC4-5D6E-409C-BE32-E72D297353CC}">
              <c16:uniqueId val="{0000000B-0728-43A7-94EA-2EE65CF9A98E}"/>
            </c:ext>
          </c:extLst>
        </c:ser>
        <c:ser>
          <c:idx val="5"/>
          <c:order val="5"/>
          <c:tx>
            <c:strRef>
              <c:f>問49地域!$Y$47</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問49地域!$S$48:$S$52</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問49地域!$Y$48:$Y$52</c:f>
              <c:numCache>
                <c:formatCode>0.0</c:formatCode>
                <c:ptCount val="5"/>
                <c:pt idx="0">
                  <c:v>8.6614173228346463</c:v>
                </c:pt>
                <c:pt idx="1">
                  <c:v>10.16949152542373</c:v>
                </c:pt>
                <c:pt idx="2">
                  <c:v>11.790393013100436</c:v>
                </c:pt>
                <c:pt idx="3">
                  <c:v>9.0909090909090917</c:v>
                </c:pt>
                <c:pt idx="4">
                  <c:v>8.615384615384615</c:v>
                </c:pt>
              </c:numCache>
            </c:numRef>
          </c:val>
          <c:extLst>
            <c:ext xmlns:c16="http://schemas.microsoft.com/office/drawing/2014/chart" uri="{C3380CC4-5D6E-409C-BE32-E72D297353CC}">
              <c16:uniqueId val="{0000000C-0728-43A7-94EA-2EE65CF9A98E}"/>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2096774193548387"/>
          <c:w val="0.92128907289206263"/>
          <c:h val="0.79838709677419351"/>
        </c:manualLayout>
      </c:layout>
      <c:barChart>
        <c:barDir val="bar"/>
        <c:grouping val="percentStacked"/>
        <c:varyColors val="0"/>
        <c:ser>
          <c:idx val="0"/>
          <c:order val="0"/>
          <c:tx>
            <c:strRef>
              <c:f>問49地域!$T$47</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C5B-46A4-8376-031AD5B556C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C5B-46A4-8376-031AD5B556C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問49地域!$S$46</c:f>
              <c:strCache>
                <c:ptCount val="1"/>
                <c:pt idx="0">
                  <c:v>凡例</c:v>
                </c:pt>
              </c:strCache>
            </c:strRef>
          </c:cat>
          <c:val>
            <c:numRef>
              <c:f>問49地域!$T$46</c:f>
              <c:numCache>
                <c:formatCode>General</c:formatCode>
                <c:ptCount val="1"/>
                <c:pt idx="0">
                  <c:v>1</c:v>
                </c:pt>
              </c:numCache>
            </c:numRef>
          </c:val>
          <c:extLst>
            <c:ext xmlns:c16="http://schemas.microsoft.com/office/drawing/2014/chart" uri="{C3380CC4-5D6E-409C-BE32-E72D297353CC}">
              <c16:uniqueId val="{00000002-5C5B-46A4-8376-031AD5B556CE}"/>
            </c:ext>
          </c:extLst>
        </c:ser>
        <c:ser>
          <c:idx val="1"/>
          <c:order val="1"/>
          <c:tx>
            <c:strRef>
              <c:f>問49地域!$U$47</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C5B-46A4-8376-031AD5B556C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問49地域!$S$46</c:f>
              <c:strCache>
                <c:ptCount val="1"/>
                <c:pt idx="0">
                  <c:v>凡例</c:v>
                </c:pt>
              </c:strCache>
            </c:strRef>
          </c:cat>
          <c:val>
            <c:numRef>
              <c:f>問49地域!$U$46</c:f>
              <c:numCache>
                <c:formatCode>General</c:formatCode>
                <c:ptCount val="1"/>
                <c:pt idx="0">
                  <c:v>1</c:v>
                </c:pt>
              </c:numCache>
            </c:numRef>
          </c:val>
          <c:extLst>
            <c:ext xmlns:c16="http://schemas.microsoft.com/office/drawing/2014/chart" uri="{C3380CC4-5D6E-409C-BE32-E72D297353CC}">
              <c16:uniqueId val="{00000004-5C5B-46A4-8376-031AD5B556CE}"/>
            </c:ext>
          </c:extLst>
        </c:ser>
        <c:ser>
          <c:idx val="2"/>
          <c:order val="2"/>
          <c:tx>
            <c:strRef>
              <c:f>問49地域!$V$47</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問49地域!$S$46</c:f>
              <c:strCache>
                <c:ptCount val="1"/>
                <c:pt idx="0">
                  <c:v>凡例</c:v>
                </c:pt>
              </c:strCache>
            </c:strRef>
          </c:cat>
          <c:val>
            <c:numRef>
              <c:f>問49地域!$V$46</c:f>
              <c:numCache>
                <c:formatCode>General</c:formatCode>
                <c:ptCount val="1"/>
                <c:pt idx="0">
                  <c:v>1</c:v>
                </c:pt>
              </c:numCache>
            </c:numRef>
          </c:val>
          <c:extLst>
            <c:ext xmlns:c16="http://schemas.microsoft.com/office/drawing/2014/chart" uri="{C3380CC4-5D6E-409C-BE32-E72D297353CC}">
              <c16:uniqueId val="{00000005-5C5B-46A4-8376-031AD5B556CE}"/>
            </c:ext>
          </c:extLst>
        </c:ser>
        <c:ser>
          <c:idx val="3"/>
          <c:order val="3"/>
          <c:tx>
            <c:strRef>
              <c:f>問49地域!$W$47</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問49地域!$S$46</c:f>
              <c:strCache>
                <c:ptCount val="1"/>
                <c:pt idx="0">
                  <c:v>凡例</c:v>
                </c:pt>
              </c:strCache>
            </c:strRef>
          </c:cat>
          <c:val>
            <c:numRef>
              <c:f>問49地域!$W$46</c:f>
              <c:numCache>
                <c:formatCode>General</c:formatCode>
                <c:ptCount val="1"/>
                <c:pt idx="0">
                  <c:v>1</c:v>
                </c:pt>
              </c:numCache>
            </c:numRef>
          </c:val>
          <c:extLst>
            <c:ext xmlns:c16="http://schemas.microsoft.com/office/drawing/2014/chart" uri="{C3380CC4-5D6E-409C-BE32-E72D297353CC}">
              <c16:uniqueId val="{00000006-5C5B-46A4-8376-031AD5B556CE}"/>
            </c:ext>
          </c:extLst>
        </c:ser>
        <c:ser>
          <c:idx val="4"/>
          <c:order val="4"/>
          <c:tx>
            <c:strRef>
              <c:f>問49地域!$X$47</c:f>
              <c:strCache>
                <c:ptCount val="1"/>
                <c:pt idx="0">
                  <c:v>バイクに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問49地域!$S$46</c:f>
              <c:strCache>
                <c:ptCount val="1"/>
                <c:pt idx="0">
                  <c:v>凡例</c:v>
                </c:pt>
              </c:strCache>
            </c:strRef>
          </c:cat>
          <c:val>
            <c:numRef>
              <c:f>問49地域!$X$46</c:f>
              <c:numCache>
                <c:formatCode>General</c:formatCode>
                <c:ptCount val="1"/>
                <c:pt idx="0">
                  <c:v>1</c:v>
                </c:pt>
              </c:numCache>
            </c:numRef>
          </c:val>
          <c:extLst>
            <c:ext xmlns:c16="http://schemas.microsoft.com/office/drawing/2014/chart" uri="{C3380CC4-5D6E-409C-BE32-E72D297353CC}">
              <c16:uniqueId val="{00000007-5C5B-46A4-8376-031AD5B556CE}"/>
            </c:ext>
          </c:extLst>
        </c:ser>
        <c:ser>
          <c:idx val="5"/>
          <c:order val="5"/>
          <c:tx>
            <c:strRef>
              <c:f>問49地域!$Y$47</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問49地域!$S$46</c:f>
              <c:strCache>
                <c:ptCount val="1"/>
                <c:pt idx="0">
                  <c:v>凡例</c:v>
                </c:pt>
              </c:strCache>
            </c:strRef>
          </c:cat>
          <c:val>
            <c:numRef>
              <c:f>問49地域!$Y$46</c:f>
              <c:numCache>
                <c:formatCode>General</c:formatCode>
                <c:ptCount val="1"/>
                <c:pt idx="0">
                  <c:v>1</c:v>
                </c:pt>
              </c:numCache>
            </c:numRef>
          </c:val>
          <c:extLst>
            <c:ext xmlns:c16="http://schemas.microsoft.com/office/drawing/2014/chart" uri="{C3380CC4-5D6E-409C-BE32-E72D297353CC}">
              <c16:uniqueId val="{00000008-5C5B-46A4-8376-031AD5B556C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問49地域!$T$68</c:f>
              <c:strCache>
                <c:ptCount val="1"/>
                <c:pt idx="0">
                  <c:v>走りやすい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問49地域!$S$69:$S$73</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問49地域!$T$69:$T$73</c:f>
              <c:numCache>
                <c:formatCode>0.0</c:formatCode>
                <c:ptCount val="5"/>
                <c:pt idx="0">
                  <c:v>5.5118110236220472</c:v>
                </c:pt>
                <c:pt idx="1">
                  <c:v>6.4406779661016946</c:v>
                </c:pt>
                <c:pt idx="2">
                  <c:v>3.0567685589519651</c:v>
                </c:pt>
                <c:pt idx="3">
                  <c:v>5.5335968379446641</c:v>
                </c:pt>
                <c:pt idx="4">
                  <c:v>3.6923076923076925</c:v>
                </c:pt>
              </c:numCache>
            </c:numRef>
          </c:val>
          <c:extLst>
            <c:ext xmlns:c16="http://schemas.microsoft.com/office/drawing/2014/chart" uri="{C3380CC4-5D6E-409C-BE32-E72D297353CC}">
              <c16:uniqueId val="{00000000-C000-41EE-932A-4192F9300B3D}"/>
            </c:ext>
          </c:extLst>
        </c:ser>
        <c:ser>
          <c:idx val="1"/>
          <c:order val="1"/>
          <c:tx>
            <c:strRef>
              <c:f>問49地域!$U$68</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問49地域!$S$69:$S$73</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問49地域!$U$69:$U$73</c:f>
              <c:numCache>
                <c:formatCode>0.0</c:formatCode>
                <c:ptCount val="5"/>
                <c:pt idx="0">
                  <c:v>26.771653543307089</c:v>
                </c:pt>
                <c:pt idx="1">
                  <c:v>28.474576271186443</c:v>
                </c:pt>
                <c:pt idx="2">
                  <c:v>24.890829694323145</c:v>
                </c:pt>
                <c:pt idx="3">
                  <c:v>26.877470355731226</c:v>
                </c:pt>
                <c:pt idx="4">
                  <c:v>22.76923076923077</c:v>
                </c:pt>
              </c:numCache>
            </c:numRef>
          </c:val>
          <c:extLst>
            <c:ext xmlns:c16="http://schemas.microsoft.com/office/drawing/2014/chart" uri="{C3380CC4-5D6E-409C-BE32-E72D297353CC}">
              <c16:uniqueId val="{00000001-C000-41EE-932A-4192F9300B3D}"/>
            </c:ext>
          </c:extLst>
        </c:ser>
        <c:ser>
          <c:idx val="2"/>
          <c:order val="2"/>
          <c:tx>
            <c:strRef>
              <c:f>問49地域!$V$68</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問49地域!$S$69:$S$73</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問49地域!$V$69:$V$73</c:f>
              <c:numCache>
                <c:formatCode>0.0</c:formatCode>
                <c:ptCount val="5"/>
                <c:pt idx="0">
                  <c:v>17.716535433070867</c:v>
                </c:pt>
                <c:pt idx="1">
                  <c:v>18.983050847457626</c:v>
                </c:pt>
                <c:pt idx="2">
                  <c:v>9.1703056768558966</c:v>
                </c:pt>
                <c:pt idx="3">
                  <c:v>16.205533596837945</c:v>
                </c:pt>
                <c:pt idx="4">
                  <c:v>15.076923076923077</c:v>
                </c:pt>
              </c:numCache>
            </c:numRef>
          </c:val>
          <c:extLst>
            <c:ext xmlns:c16="http://schemas.microsoft.com/office/drawing/2014/chart" uri="{C3380CC4-5D6E-409C-BE32-E72D297353CC}">
              <c16:uniqueId val="{00000002-C000-41EE-932A-4192F9300B3D}"/>
            </c:ext>
          </c:extLst>
        </c:ser>
        <c:ser>
          <c:idx val="3"/>
          <c:order val="3"/>
          <c:tx>
            <c:strRef>
              <c:f>問49地域!$W$68</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BA-4EAB-AE2D-1368FF0A60E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問49地域!$S$69:$S$73</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問49地域!$W$69:$W$73</c:f>
              <c:numCache>
                <c:formatCode>0.0</c:formatCode>
                <c:ptCount val="5"/>
                <c:pt idx="0">
                  <c:v>5.9055118110236222</c:v>
                </c:pt>
                <c:pt idx="1">
                  <c:v>5.4237288135593218</c:v>
                </c:pt>
                <c:pt idx="2">
                  <c:v>3.4934497816593884</c:v>
                </c:pt>
                <c:pt idx="3">
                  <c:v>6.3241106719367588</c:v>
                </c:pt>
                <c:pt idx="4">
                  <c:v>9.5384615384615383</c:v>
                </c:pt>
              </c:numCache>
            </c:numRef>
          </c:val>
          <c:extLst>
            <c:ext xmlns:c16="http://schemas.microsoft.com/office/drawing/2014/chart" uri="{C3380CC4-5D6E-409C-BE32-E72D297353CC}">
              <c16:uniqueId val="{00000003-C000-41EE-932A-4192F9300B3D}"/>
            </c:ext>
          </c:extLst>
        </c:ser>
        <c:ser>
          <c:idx val="4"/>
          <c:order val="4"/>
          <c:tx>
            <c:strRef>
              <c:f>問49地域!$X$68</c:f>
              <c:strCache>
                <c:ptCount val="1"/>
                <c:pt idx="0">
                  <c:v>自動車に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問49地域!$S$69:$S$73</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問49地域!$X$69:$X$73</c:f>
              <c:numCache>
                <c:formatCode>0.0</c:formatCode>
                <c:ptCount val="5"/>
                <c:pt idx="0">
                  <c:v>35.433070866141733</c:v>
                </c:pt>
                <c:pt idx="1">
                  <c:v>30.508474576271187</c:v>
                </c:pt>
                <c:pt idx="2">
                  <c:v>47.598253275109172</c:v>
                </c:pt>
                <c:pt idx="3">
                  <c:v>35.968379446640313</c:v>
                </c:pt>
                <c:pt idx="4">
                  <c:v>40.307692307692307</c:v>
                </c:pt>
              </c:numCache>
            </c:numRef>
          </c:val>
          <c:extLst>
            <c:ext xmlns:c16="http://schemas.microsoft.com/office/drawing/2014/chart" uri="{C3380CC4-5D6E-409C-BE32-E72D297353CC}">
              <c16:uniqueId val="{00000004-C000-41EE-932A-4192F9300B3D}"/>
            </c:ext>
          </c:extLst>
        </c:ser>
        <c:ser>
          <c:idx val="5"/>
          <c:order val="5"/>
          <c:tx>
            <c:strRef>
              <c:f>問49地域!$Y$68</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問49地域!$S$69:$S$73</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問49地域!$Y$69:$Y$73</c:f>
              <c:numCache>
                <c:formatCode>0.0</c:formatCode>
                <c:ptCount val="5"/>
                <c:pt idx="0">
                  <c:v>8.6614173228346463</c:v>
                </c:pt>
                <c:pt idx="1">
                  <c:v>10.16949152542373</c:v>
                </c:pt>
                <c:pt idx="2">
                  <c:v>11.790393013100436</c:v>
                </c:pt>
                <c:pt idx="3">
                  <c:v>9.0909090909090917</c:v>
                </c:pt>
                <c:pt idx="4">
                  <c:v>8.615384615384615</c:v>
                </c:pt>
              </c:numCache>
            </c:numRef>
          </c:val>
          <c:extLst>
            <c:ext xmlns:c16="http://schemas.microsoft.com/office/drawing/2014/chart" uri="{C3380CC4-5D6E-409C-BE32-E72D297353CC}">
              <c16:uniqueId val="{00000005-C000-41EE-932A-4192F9300B3D}"/>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79838709677419351"/>
        </c:manualLayout>
      </c:layout>
      <c:barChart>
        <c:barDir val="bar"/>
        <c:grouping val="percentStacked"/>
        <c:varyColors val="0"/>
        <c:ser>
          <c:idx val="0"/>
          <c:order val="0"/>
          <c:tx>
            <c:strRef>
              <c:f>問49地域!$T$68</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C7C-4F9D-BEC6-746BC9EA81F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C7C-4F9D-BEC6-746BC9EA81F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問49地域!$S$67</c:f>
              <c:strCache>
                <c:ptCount val="1"/>
                <c:pt idx="0">
                  <c:v>凡例</c:v>
                </c:pt>
              </c:strCache>
            </c:strRef>
          </c:cat>
          <c:val>
            <c:numRef>
              <c:f>問49地域!$T$67</c:f>
              <c:numCache>
                <c:formatCode>General</c:formatCode>
                <c:ptCount val="1"/>
                <c:pt idx="0">
                  <c:v>1</c:v>
                </c:pt>
              </c:numCache>
            </c:numRef>
          </c:val>
          <c:extLst>
            <c:ext xmlns:c16="http://schemas.microsoft.com/office/drawing/2014/chart" uri="{C3380CC4-5D6E-409C-BE32-E72D297353CC}">
              <c16:uniqueId val="{00000002-4C7C-4F9D-BEC6-746BC9EA81F9}"/>
            </c:ext>
          </c:extLst>
        </c:ser>
        <c:ser>
          <c:idx val="1"/>
          <c:order val="1"/>
          <c:tx>
            <c:strRef>
              <c:f>問49地域!$U$68</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C7C-4F9D-BEC6-746BC9EA81F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問49地域!$S$67</c:f>
              <c:strCache>
                <c:ptCount val="1"/>
                <c:pt idx="0">
                  <c:v>凡例</c:v>
                </c:pt>
              </c:strCache>
            </c:strRef>
          </c:cat>
          <c:val>
            <c:numRef>
              <c:f>問49地域!$U$67</c:f>
              <c:numCache>
                <c:formatCode>General</c:formatCode>
                <c:ptCount val="1"/>
                <c:pt idx="0">
                  <c:v>1</c:v>
                </c:pt>
              </c:numCache>
            </c:numRef>
          </c:val>
          <c:extLst>
            <c:ext xmlns:c16="http://schemas.microsoft.com/office/drawing/2014/chart" uri="{C3380CC4-5D6E-409C-BE32-E72D297353CC}">
              <c16:uniqueId val="{00000004-4C7C-4F9D-BEC6-746BC9EA81F9}"/>
            </c:ext>
          </c:extLst>
        </c:ser>
        <c:ser>
          <c:idx val="2"/>
          <c:order val="2"/>
          <c:tx>
            <c:strRef>
              <c:f>問49地域!$V$68</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問49地域!$S$67</c:f>
              <c:strCache>
                <c:ptCount val="1"/>
                <c:pt idx="0">
                  <c:v>凡例</c:v>
                </c:pt>
              </c:strCache>
            </c:strRef>
          </c:cat>
          <c:val>
            <c:numRef>
              <c:f>問49地域!$V$67</c:f>
              <c:numCache>
                <c:formatCode>General</c:formatCode>
                <c:ptCount val="1"/>
                <c:pt idx="0">
                  <c:v>1</c:v>
                </c:pt>
              </c:numCache>
            </c:numRef>
          </c:val>
          <c:extLst>
            <c:ext xmlns:c16="http://schemas.microsoft.com/office/drawing/2014/chart" uri="{C3380CC4-5D6E-409C-BE32-E72D297353CC}">
              <c16:uniqueId val="{00000005-4C7C-4F9D-BEC6-746BC9EA81F9}"/>
            </c:ext>
          </c:extLst>
        </c:ser>
        <c:ser>
          <c:idx val="3"/>
          <c:order val="3"/>
          <c:tx>
            <c:strRef>
              <c:f>問49地域!$W$68</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問49地域!$S$67</c:f>
              <c:strCache>
                <c:ptCount val="1"/>
                <c:pt idx="0">
                  <c:v>凡例</c:v>
                </c:pt>
              </c:strCache>
            </c:strRef>
          </c:cat>
          <c:val>
            <c:numRef>
              <c:f>問49地域!$W$67</c:f>
              <c:numCache>
                <c:formatCode>General</c:formatCode>
                <c:ptCount val="1"/>
                <c:pt idx="0">
                  <c:v>1</c:v>
                </c:pt>
              </c:numCache>
            </c:numRef>
          </c:val>
          <c:extLst>
            <c:ext xmlns:c16="http://schemas.microsoft.com/office/drawing/2014/chart" uri="{C3380CC4-5D6E-409C-BE32-E72D297353CC}">
              <c16:uniqueId val="{00000006-4C7C-4F9D-BEC6-746BC9EA81F9}"/>
            </c:ext>
          </c:extLst>
        </c:ser>
        <c:ser>
          <c:idx val="4"/>
          <c:order val="4"/>
          <c:tx>
            <c:strRef>
              <c:f>問49地域!$X$68</c:f>
              <c:strCache>
                <c:ptCount val="1"/>
                <c:pt idx="0">
                  <c:v>自動車に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問49地域!$S$67</c:f>
              <c:strCache>
                <c:ptCount val="1"/>
                <c:pt idx="0">
                  <c:v>凡例</c:v>
                </c:pt>
              </c:strCache>
            </c:strRef>
          </c:cat>
          <c:val>
            <c:numRef>
              <c:f>問49地域!$X$67</c:f>
              <c:numCache>
                <c:formatCode>General</c:formatCode>
                <c:ptCount val="1"/>
                <c:pt idx="0">
                  <c:v>1</c:v>
                </c:pt>
              </c:numCache>
            </c:numRef>
          </c:val>
          <c:extLst>
            <c:ext xmlns:c16="http://schemas.microsoft.com/office/drawing/2014/chart" uri="{C3380CC4-5D6E-409C-BE32-E72D297353CC}">
              <c16:uniqueId val="{00000007-4C7C-4F9D-BEC6-746BC9EA81F9}"/>
            </c:ext>
          </c:extLst>
        </c:ser>
        <c:ser>
          <c:idx val="5"/>
          <c:order val="5"/>
          <c:tx>
            <c:strRef>
              <c:f>問49地域!$Y$68</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問49地域!$S$67</c:f>
              <c:strCache>
                <c:ptCount val="1"/>
                <c:pt idx="0">
                  <c:v>凡例</c:v>
                </c:pt>
              </c:strCache>
            </c:strRef>
          </c:cat>
          <c:val>
            <c:numRef>
              <c:f>問49地域!$Y$67</c:f>
              <c:numCache>
                <c:formatCode>General</c:formatCode>
                <c:ptCount val="1"/>
                <c:pt idx="0">
                  <c:v>1</c:v>
                </c:pt>
              </c:numCache>
            </c:numRef>
          </c:val>
          <c:extLst>
            <c:ext xmlns:c16="http://schemas.microsoft.com/office/drawing/2014/chart" uri="{C3380CC4-5D6E-409C-BE32-E72D297353CC}">
              <c16:uniqueId val="{00000008-4C7C-4F9D-BEC6-746BC9EA81F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問49地域!$T$89</c:f>
              <c:strCache>
                <c:ptCount val="1"/>
                <c:pt idx="0">
                  <c:v>利用しやすい</c:v>
                </c:pt>
              </c:strCache>
            </c:strRef>
          </c:tx>
          <c:spPr>
            <a:solidFill>
              <a:schemeClr val="accent1"/>
            </a:solidFill>
            <a:ln w="9525">
              <a:solidFill>
                <a:schemeClr val="tx1"/>
              </a:solidFill>
            </a:ln>
            <a:effectLst/>
          </c:spPr>
          <c:invertIfNegative val="0"/>
          <c:dLbls>
            <c:dLbl>
              <c:idx val="0"/>
              <c:layout>
                <c:manualLayout>
                  <c:x val="-3.9905054376173227E-3"/>
                  <c:y val="-6.88618468146026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2C-487A-9362-47D1A419F077}"/>
                </c:ext>
              </c:extLst>
            </c:dLbl>
            <c:dLbl>
              <c:idx val="1"/>
              <c:layout>
                <c:manualLayout>
                  <c:x val="2.4355030374376686E-4"/>
                  <c:y val="-6.86589683669615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E1-4726-B220-A26C6DA5A902}"/>
                </c:ext>
              </c:extLst>
            </c:dLbl>
            <c:dLbl>
              <c:idx val="2"/>
              <c:layout>
                <c:manualLayout>
                  <c:x val="-6.7805233166258047E-3"/>
                  <c:y val="-6.37259421925109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2C-487A-9362-47D1A419F077}"/>
                </c:ext>
              </c:extLst>
            </c:dLbl>
            <c:dLbl>
              <c:idx val="3"/>
              <c:layout>
                <c:manualLayout>
                  <c:x val="-4.3210857941375819E-4"/>
                  <c:y val="-6.62941978169523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E1-4726-B220-A26C6DA5A902}"/>
                </c:ext>
              </c:extLst>
            </c:dLbl>
            <c:dLbl>
              <c:idx val="4"/>
              <c:layout>
                <c:manualLayout>
                  <c:x val="-1.6582571174352668E-3"/>
                  <c:y val="-6.60602420845312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E1-4726-B220-A26C6DA5A90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問49地域!$S$90:$S$94</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問49地域!$T$90:$T$94</c:f>
              <c:numCache>
                <c:formatCode>0.0</c:formatCode>
                <c:ptCount val="5"/>
                <c:pt idx="0">
                  <c:v>0.78740157480314954</c:v>
                </c:pt>
                <c:pt idx="1">
                  <c:v>1.0169491525423728</c:v>
                </c:pt>
                <c:pt idx="2">
                  <c:v>0.43668122270742354</c:v>
                </c:pt>
                <c:pt idx="3">
                  <c:v>1.9762845849802373</c:v>
                </c:pt>
                <c:pt idx="4">
                  <c:v>0.92307692307692313</c:v>
                </c:pt>
              </c:numCache>
            </c:numRef>
          </c:val>
          <c:extLst>
            <c:ext xmlns:c16="http://schemas.microsoft.com/office/drawing/2014/chart" uri="{C3380CC4-5D6E-409C-BE32-E72D297353CC}">
              <c16:uniqueId val="{00000004-256B-4427-AECE-223E92EDB542}"/>
            </c:ext>
          </c:extLst>
        </c:ser>
        <c:ser>
          <c:idx val="1"/>
          <c:order val="1"/>
          <c:tx>
            <c:strRef>
              <c:f>問49地域!$U$89</c:f>
              <c:strCache>
                <c:ptCount val="1"/>
                <c:pt idx="0">
                  <c:v>ある程度
利用しやすい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問49地域!$S$90:$S$94</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問49地域!$U$90:$U$94</c:f>
              <c:numCache>
                <c:formatCode>0.0</c:formatCode>
                <c:ptCount val="5"/>
                <c:pt idx="0">
                  <c:v>4.7244094488188972</c:v>
                </c:pt>
                <c:pt idx="1">
                  <c:v>5.4237288135593218</c:v>
                </c:pt>
                <c:pt idx="2">
                  <c:v>6.1135371179039302</c:v>
                </c:pt>
                <c:pt idx="3">
                  <c:v>7.1146245059288544</c:v>
                </c:pt>
                <c:pt idx="4">
                  <c:v>5.2307692307692308</c:v>
                </c:pt>
              </c:numCache>
            </c:numRef>
          </c:val>
          <c:extLst>
            <c:ext xmlns:c16="http://schemas.microsoft.com/office/drawing/2014/chart" uri="{C3380CC4-5D6E-409C-BE32-E72D297353CC}">
              <c16:uniqueId val="{00000005-256B-4427-AECE-223E92EDB542}"/>
            </c:ext>
          </c:extLst>
        </c:ser>
        <c:ser>
          <c:idx val="2"/>
          <c:order val="2"/>
          <c:tx>
            <c:strRef>
              <c:f>問49地域!$V$89</c:f>
              <c:strCache>
                <c:ptCount val="1"/>
                <c:pt idx="0">
                  <c:v>やや利用
しにくい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問49地域!$S$90:$S$94</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問49地域!$V$90:$V$94</c:f>
              <c:numCache>
                <c:formatCode>0.0</c:formatCode>
                <c:ptCount val="5"/>
                <c:pt idx="0">
                  <c:v>9.0551181102362204</c:v>
                </c:pt>
                <c:pt idx="1">
                  <c:v>11.864406779661017</c:v>
                </c:pt>
                <c:pt idx="2">
                  <c:v>9.606986899563319</c:v>
                </c:pt>
                <c:pt idx="3">
                  <c:v>9.0909090909090917</c:v>
                </c:pt>
                <c:pt idx="4">
                  <c:v>12.307692307692308</c:v>
                </c:pt>
              </c:numCache>
            </c:numRef>
          </c:val>
          <c:extLst>
            <c:ext xmlns:c16="http://schemas.microsoft.com/office/drawing/2014/chart" uri="{C3380CC4-5D6E-409C-BE32-E72D297353CC}">
              <c16:uniqueId val="{00000006-256B-4427-AECE-223E92EDB542}"/>
            </c:ext>
          </c:extLst>
        </c:ser>
        <c:ser>
          <c:idx val="3"/>
          <c:order val="3"/>
          <c:tx>
            <c:strRef>
              <c:f>問49地域!$W$89</c:f>
              <c:strCache>
                <c:ptCount val="1"/>
                <c:pt idx="0">
                  <c:v>利用しにくい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問49地域!$S$90:$S$94</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問49地域!$W$90:$W$94</c:f>
              <c:numCache>
                <c:formatCode>0.0</c:formatCode>
                <c:ptCount val="5"/>
                <c:pt idx="0">
                  <c:v>8.2677165354330722</c:v>
                </c:pt>
                <c:pt idx="1">
                  <c:v>11.186440677966102</c:v>
                </c:pt>
                <c:pt idx="2">
                  <c:v>6.9868995633187767</c:v>
                </c:pt>
                <c:pt idx="3">
                  <c:v>7.5098814229249005</c:v>
                </c:pt>
                <c:pt idx="4">
                  <c:v>9.8461538461538467</c:v>
                </c:pt>
              </c:numCache>
            </c:numRef>
          </c:val>
          <c:extLst>
            <c:ext xmlns:c16="http://schemas.microsoft.com/office/drawing/2014/chart" uri="{C3380CC4-5D6E-409C-BE32-E72D297353CC}">
              <c16:uniqueId val="{00000007-256B-4427-AECE-223E92EDB542}"/>
            </c:ext>
          </c:extLst>
        </c:ser>
        <c:ser>
          <c:idx val="4"/>
          <c:order val="4"/>
          <c:tx>
            <c:strRef>
              <c:f>問49地域!$X$89</c:f>
              <c:strCache>
                <c:ptCount val="1"/>
                <c:pt idx="0">
                  <c:v>該当なし</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問49地域!$S$90:$S$94</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問49地域!$X$90:$X$94</c:f>
              <c:numCache>
                <c:formatCode>0.0</c:formatCode>
                <c:ptCount val="5"/>
                <c:pt idx="0">
                  <c:v>62.99212598425197</c:v>
                </c:pt>
                <c:pt idx="1">
                  <c:v>56.271186440677965</c:v>
                </c:pt>
                <c:pt idx="2">
                  <c:v>62.008733624454152</c:v>
                </c:pt>
                <c:pt idx="3">
                  <c:v>62.845849802371546</c:v>
                </c:pt>
                <c:pt idx="4">
                  <c:v>60</c:v>
                </c:pt>
              </c:numCache>
            </c:numRef>
          </c:val>
          <c:extLst>
            <c:ext xmlns:c16="http://schemas.microsoft.com/office/drawing/2014/chart" uri="{C3380CC4-5D6E-409C-BE32-E72D297353CC}">
              <c16:uniqueId val="{00000008-256B-4427-AECE-223E92EDB542}"/>
            </c:ext>
          </c:extLst>
        </c:ser>
        <c:ser>
          <c:idx val="5"/>
          <c:order val="5"/>
          <c:tx>
            <c:strRef>
              <c:f>問49地域!$Y$89</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問49地域!$S$90:$S$94</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問49地域!$Y$90:$Y$94</c:f>
              <c:numCache>
                <c:formatCode>0.0</c:formatCode>
                <c:ptCount val="5"/>
                <c:pt idx="0">
                  <c:v>14.173228346456693</c:v>
                </c:pt>
                <c:pt idx="1">
                  <c:v>14.237288135593221</c:v>
                </c:pt>
                <c:pt idx="2">
                  <c:v>14.847161572052403</c:v>
                </c:pt>
                <c:pt idx="3">
                  <c:v>11.462450592885375</c:v>
                </c:pt>
                <c:pt idx="4">
                  <c:v>11.692307692307692</c:v>
                </c:pt>
              </c:numCache>
            </c:numRef>
          </c:val>
          <c:extLst>
            <c:ext xmlns:c16="http://schemas.microsoft.com/office/drawing/2014/chart" uri="{C3380CC4-5D6E-409C-BE32-E72D297353CC}">
              <c16:uniqueId val="{00000009-256B-4427-AECE-223E92EDB542}"/>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問49地域!$T$89</c:f>
              <c:strCache>
                <c:ptCount val="1"/>
                <c:pt idx="0">
                  <c:v>利用しやすい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058-4D89-8BA8-4A1E0FF0C86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058-4D89-8BA8-4A1E0FF0C86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問49地域!$S$88</c:f>
              <c:strCache>
                <c:ptCount val="1"/>
                <c:pt idx="0">
                  <c:v>凡例</c:v>
                </c:pt>
              </c:strCache>
            </c:strRef>
          </c:cat>
          <c:val>
            <c:numRef>
              <c:f>問49地域!$T$88</c:f>
              <c:numCache>
                <c:formatCode>General</c:formatCode>
                <c:ptCount val="1"/>
                <c:pt idx="0">
                  <c:v>1</c:v>
                </c:pt>
              </c:numCache>
            </c:numRef>
          </c:val>
          <c:extLst>
            <c:ext xmlns:c16="http://schemas.microsoft.com/office/drawing/2014/chart" uri="{C3380CC4-5D6E-409C-BE32-E72D297353CC}">
              <c16:uniqueId val="{00000002-F058-4D89-8BA8-4A1E0FF0C868}"/>
            </c:ext>
          </c:extLst>
        </c:ser>
        <c:ser>
          <c:idx val="1"/>
          <c:order val="1"/>
          <c:tx>
            <c:strRef>
              <c:f>問49地域!$U$89</c:f>
              <c:strCache>
                <c:ptCount val="1"/>
                <c:pt idx="0">
                  <c:v>ある程度
利用しやすい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058-4D89-8BA8-4A1E0FF0C86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問49地域!$S$88</c:f>
              <c:strCache>
                <c:ptCount val="1"/>
                <c:pt idx="0">
                  <c:v>凡例</c:v>
                </c:pt>
              </c:strCache>
            </c:strRef>
          </c:cat>
          <c:val>
            <c:numRef>
              <c:f>問49地域!$U$88</c:f>
              <c:numCache>
                <c:formatCode>General</c:formatCode>
                <c:ptCount val="1"/>
                <c:pt idx="0">
                  <c:v>1</c:v>
                </c:pt>
              </c:numCache>
            </c:numRef>
          </c:val>
          <c:extLst>
            <c:ext xmlns:c16="http://schemas.microsoft.com/office/drawing/2014/chart" uri="{C3380CC4-5D6E-409C-BE32-E72D297353CC}">
              <c16:uniqueId val="{00000004-F058-4D89-8BA8-4A1E0FF0C868}"/>
            </c:ext>
          </c:extLst>
        </c:ser>
        <c:ser>
          <c:idx val="2"/>
          <c:order val="2"/>
          <c:tx>
            <c:strRef>
              <c:f>問49地域!$V$89</c:f>
              <c:strCache>
                <c:ptCount val="1"/>
                <c:pt idx="0">
                  <c:v>やや利用
しにくい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問49地域!$S$88</c:f>
              <c:strCache>
                <c:ptCount val="1"/>
                <c:pt idx="0">
                  <c:v>凡例</c:v>
                </c:pt>
              </c:strCache>
            </c:strRef>
          </c:cat>
          <c:val>
            <c:numRef>
              <c:f>問49地域!$V$88</c:f>
              <c:numCache>
                <c:formatCode>General</c:formatCode>
                <c:ptCount val="1"/>
                <c:pt idx="0">
                  <c:v>1</c:v>
                </c:pt>
              </c:numCache>
            </c:numRef>
          </c:val>
          <c:extLst>
            <c:ext xmlns:c16="http://schemas.microsoft.com/office/drawing/2014/chart" uri="{C3380CC4-5D6E-409C-BE32-E72D297353CC}">
              <c16:uniqueId val="{00000005-F058-4D89-8BA8-4A1E0FF0C868}"/>
            </c:ext>
          </c:extLst>
        </c:ser>
        <c:ser>
          <c:idx val="3"/>
          <c:order val="3"/>
          <c:tx>
            <c:strRef>
              <c:f>問49地域!$W$89</c:f>
              <c:strCache>
                <c:ptCount val="1"/>
                <c:pt idx="0">
                  <c:v>利用しにくい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問49地域!$S$88</c:f>
              <c:strCache>
                <c:ptCount val="1"/>
                <c:pt idx="0">
                  <c:v>凡例</c:v>
                </c:pt>
              </c:strCache>
            </c:strRef>
          </c:cat>
          <c:val>
            <c:numRef>
              <c:f>問49地域!$W$88</c:f>
              <c:numCache>
                <c:formatCode>General</c:formatCode>
                <c:ptCount val="1"/>
                <c:pt idx="0">
                  <c:v>1</c:v>
                </c:pt>
              </c:numCache>
            </c:numRef>
          </c:val>
          <c:extLst>
            <c:ext xmlns:c16="http://schemas.microsoft.com/office/drawing/2014/chart" uri="{C3380CC4-5D6E-409C-BE32-E72D297353CC}">
              <c16:uniqueId val="{00000006-F058-4D89-8BA8-4A1E0FF0C868}"/>
            </c:ext>
          </c:extLst>
        </c:ser>
        <c:ser>
          <c:idx val="4"/>
          <c:order val="4"/>
          <c:tx>
            <c:strRef>
              <c:f>問49地域!$X$89</c:f>
              <c:strCache>
                <c:ptCount val="1"/>
                <c:pt idx="0">
                  <c:v>該当なし</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問49地域!$S$88</c:f>
              <c:strCache>
                <c:ptCount val="1"/>
                <c:pt idx="0">
                  <c:v>凡例</c:v>
                </c:pt>
              </c:strCache>
            </c:strRef>
          </c:cat>
          <c:val>
            <c:numRef>
              <c:f>問49地域!$X$88</c:f>
              <c:numCache>
                <c:formatCode>General</c:formatCode>
                <c:ptCount val="1"/>
                <c:pt idx="0">
                  <c:v>1</c:v>
                </c:pt>
              </c:numCache>
            </c:numRef>
          </c:val>
          <c:extLst>
            <c:ext xmlns:c16="http://schemas.microsoft.com/office/drawing/2014/chart" uri="{C3380CC4-5D6E-409C-BE32-E72D297353CC}">
              <c16:uniqueId val="{00000007-F058-4D89-8BA8-4A1E0FF0C868}"/>
            </c:ext>
          </c:extLst>
        </c:ser>
        <c:ser>
          <c:idx val="5"/>
          <c:order val="5"/>
          <c:tx>
            <c:strRef>
              <c:f>問49地域!$Y$89</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問49地域!$S$88</c:f>
              <c:strCache>
                <c:ptCount val="1"/>
                <c:pt idx="0">
                  <c:v>凡例</c:v>
                </c:pt>
              </c:strCache>
            </c:strRef>
          </c:cat>
          <c:val>
            <c:numRef>
              <c:f>問49地域!$Y$88</c:f>
              <c:numCache>
                <c:formatCode>General</c:formatCode>
                <c:ptCount val="1"/>
                <c:pt idx="0">
                  <c:v>1</c:v>
                </c:pt>
              </c:numCache>
            </c:numRef>
          </c:val>
          <c:extLst>
            <c:ext xmlns:c16="http://schemas.microsoft.com/office/drawing/2014/chart" uri="{C3380CC4-5D6E-409C-BE32-E72D297353CC}">
              <c16:uniqueId val="{00000008-F058-4D89-8BA8-4A1E0FF0C86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5544540817166819"/>
          <c:w val="0.74127514184310905"/>
          <c:h val="0.81671046110679391"/>
        </c:manualLayout>
      </c:layout>
      <c:barChart>
        <c:barDir val="bar"/>
        <c:grouping val="percentStacked"/>
        <c:varyColors val="0"/>
        <c:ser>
          <c:idx val="0"/>
          <c:order val="0"/>
          <c:tx>
            <c:strRef>
              <c:f>問49利用駅!$T$35</c:f>
              <c:strCache>
                <c:ptCount val="1"/>
                <c:pt idx="0">
                  <c:v>走りやすい</c:v>
                </c:pt>
              </c:strCache>
            </c:strRef>
          </c:tx>
          <c:spPr>
            <a:solidFill>
              <a:schemeClr val="accent1"/>
            </a:solidFill>
            <a:ln w="9525">
              <a:solidFill>
                <a:schemeClr val="tx1"/>
              </a:solidFill>
            </a:ln>
            <a:effectLst/>
          </c:spPr>
          <c:invertIfNegative val="0"/>
          <c:dLbls>
            <c:dLbl>
              <c:idx val="3"/>
              <c:layout>
                <c:manualLayout>
                  <c:x val="2.8338646829613626E-3"/>
                  <c:y val="-4.59736814130406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56-40D8-A7ED-35B537FA4C93}"/>
                </c:ext>
              </c:extLst>
            </c:dLbl>
            <c:dLbl>
              <c:idx val="7"/>
              <c:layout>
                <c:manualLayout>
                  <c:x val="-5.492619292825266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1D-4275-8E2C-22C38C2C6C97}"/>
                </c:ext>
              </c:extLst>
            </c:dLbl>
            <c:dLbl>
              <c:idx val="8"/>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56-40D8-A7ED-35B537FA4C9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問49利用駅!$T$36:$T$44</c:f>
              <c:numCache>
                <c:formatCode>0.0</c:formatCode>
                <c:ptCount val="9"/>
                <c:pt idx="0">
                  <c:v>6.5</c:v>
                </c:pt>
                <c:pt idx="1">
                  <c:v>8</c:v>
                </c:pt>
                <c:pt idx="2">
                  <c:v>6.6</c:v>
                </c:pt>
                <c:pt idx="3">
                  <c:v>0</c:v>
                </c:pt>
                <c:pt idx="4">
                  <c:v>13.6</c:v>
                </c:pt>
                <c:pt idx="5">
                  <c:v>11.7</c:v>
                </c:pt>
                <c:pt idx="6">
                  <c:v>9.4</c:v>
                </c:pt>
                <c:pt idx="7">
                  <c:v>3.1</c:v>
                </c:pt>
                <c:pt idx="8">
                  <c:v>4.3</c:v>
                </c:pt>
              </c:numCache>
            </c:numRef>
          </c:val>
          <c:extLst>
            <c:ext xmlns:c16="http://schemas.microsoft.com/office/drawing/2014/chart" uri="{C3380CC4-5D6E-409C-BE32-E72D297353CC}">
              <c16:uniqueId val="{00000000-48A4-48BC-9E9D-287B365633FB}"/>
            </c:ext>
          </c:extLst>
        </c:ser>
        <c:ser>
          <c:idx val="1"/>
          <c:order val="1"/>
          <c:tx>
            <c:strRef>
              <c:f>問49利用駅!$U$35</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問49利用駅!$U$36:$U$44</c:f>
              <c:numCache>
                <c:formatCode>0.0</c:formatCode>
                <c:ptCount val="9"/>
                <c:pt idx="0">
                  <c:v>19.600000000000001</c:v>
                </c:pt>
                <c:pt idx="1">
                  <c:v>33</c:v>
                </c:pt>
                <c:pt idx="2">
                  <c:v>27.6</c:v>
                </c:pt>
                <c:pt idx="3">
                  <c:v>27.5</c:v>
                </c:pt>
                <c:pt idx="4">
                  <c:v>25</c:v>
                </c:pt>
                <c:pt idx="5">
                  <c:v>30.8</c:v>
                </c:pt>
                <c:pt idx="6">
                  <c:v>18.8</c:v>
                </c:pt>
                <c:pt idx="7">
                  <c:v>24.4</c:v>
                </c:pt>
                <c:pt idx="8">
                  <c:v>28.2</c:v>
                </c:pt>
              </c:numCache>
            </c:numRef>
          </c:val>
          <c:extLst>
            <c:ext xmlns:c16="http://schemas.microsoft.com/office/drawing/2014/chart" uri="{C3380CC4-5D6E-409C-BE32-E72D297353CC}">
              <c16:uniqueId val="{00000001-48A4-48BC-9E9D-287B365633FB}"/>
            </c:ext>
          </c:extLst>
        </c:ser>
        <c:ser>
          <c:idx val="2"/>
          <c:order val="2"/>
          <c:tx>
            <c:strRef>
              <c:f>問49利用駅!$V$35</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問49利用駅!$V$36:$V$44</c:f>
              <c:numCache>
                <c:formatCode>0.0</c:formatCode>
                <c:ptCount val="9"/>
                <c:pt idx="0">
                  <c:v>21.7</c:v>
                </c:pt>
                <c:pt idx="1">
                  <c:v>22.7</c:v>
                </c:pt>
                <c:pt idx="2">
                  <c:v>24.4</c:v>
                </c:pt>
                <c:pt idx="3">
                  <c:v>31.4</c:v>
                </c:pt>
                <c:pt idx="4">
                  <c:v>27.3</c:v>
                </c:pt>
                <c:pt idx="5">
                  <c:v>23.3</c:v>
                </c:pt>
                <c:pt idx="6">
                  <c:v>28.1</c:v>
                </c:pt>
                <c:pt idx="7">
                  <c:v>23.3</c:v>
                </c:pt>
                <c:pt idx="8">
                  <c:v>17.100000000000001</c:v>
                </c:pt>
              </c:numCache>
            </c:numRef>
          </c:val>
          <c:extLst>
            <c:ext xmlns:c16="http://schemas.microsoft.com/office/drawing/2014/chart" uri="{C3380CC4-5D6E-409C-BE32-E72D297353CC}">
              <c16:uniqueId val="{00000002-48A4-48BC-9E9D-287B365633FB}"/>
            </c:ext>
          </c:extLst>
        </c:ser>
        <c:ser>
          <c:idx val="3"/>
          <c:order val="3"/>
          <c:tx>
            <c:strRef>
              <c:f>問49利用駅!$W$35</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問49利用駅!$W$36:$W$44</c:f>
              <c:numCache>
                <c:formatCode>0.0</c:formatCode>
                <c:ptCount val="9"/>
                <c:pt idx="0">
                  <c:v>10.9</c:v>
                </c:pt>
                <c:pt idx="1">
                  <c:v>11.4</c:v>
                </c:pt>
                <c:pt idx="2">
                  <c:v>17.899999999999999</c:v>
                </c:pt>
                <c:pt idx="3">
                  <c:v>19.600000000000001</c:v>
                </c:pt>
                <c:pt idx="4">
                  <c:v>15.9</c:v>
                </c:pt>
                <c:pt idx="5">
                  <c:v>11.7</c:v>
                </c:pt>
                <c:pt idx="6">
                  <c:v>25</c:v>
                </c:pt>
                <c:pt idx="7">
                  <c:v>18.7</c:v>
                </c:pt>
                <c:pt idx="8">
                  <c:v>18.8</c:v>
                </c:pt>
              </c:numCache>
            </c:numRef>
          </c:val>
          <c:extLst>
            <c:ext xmlns:c16="http://schemas.microsoft.com/office/drawing/2014/chart" uri="{C3380CC4-5D6E-409C-BE32-E72D297353CC}">
              <c16:uniqueId val="{00000003-48A4-48BC-9E9D-287B365633FB}"/>
            </c:ext>
          </c:extLst>
        </c:ser>
        <c:ser>
          <c:idx val="4"/>
          <c:order val="4"/>
          <c:tx>
            <c:strRef>
              <c:f>問49利用駅!$X$35</c:f>
              <c:strCache>
                <c:ptCount val="1"/>
                <c:pt idx="0">
                  <c:v>自転車に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問49利用駅!$X$36:$X$44</c:f>
              <c:numCache>
                <c:formatCode>0.0</c:formatCode>
                <c:ptCount val="9"/>
                <c:pt idx="0">
                  <c:v>32.6</c:v>
                </c:pt>
                <c:pt idx="1">
                  <c:v>17</c:v>
                </c:pt>
                <c:pt idx="2">
                  <c:v>19</c:v>
                </c:pt>
                <c:pt idx="3">
                  <c:v>11.8</c:v>
                </c:pt>
                <c:pt idx="4">
                  <c:v>11.4</c:v>
                </c:pt>
                <c:pt idx="5">
                  <c:v>15.8</c:v>
                </c:pt>
                <c:pt idx="6">
                  <c:v>7.8</c:v>
                </c:pt>
                <c:pt idx="7">
                  <c:v>23.8</c:v>
                </c:pt>
                <c:pt idx="8">
                  <c:v>26.5</c:v>
                </c:pt>
              </c:numCache>
            </c:numRef>
          </c:val>
          <c:extLst>
            <c:ext xmlns:c16="http://schemas.microsoft.com/office/drawing/2014/chart" uri="{C3380CC4-5D6E-409C-BE32-E72D297353CC}">
              <c16:uniqueId val="{00000004-48A4-48BC-9E9D-287B365633FB}"/>
            </c:ext>
          </c:extLst>
        </c:ser>
        <c:ser>
          <c:idx val="5"/>
          <c:order val="5"/>
          <c:tx>
            <c:strRef>
              <c:f>問49利用駅!$Y$35</c:f>
              <c:strCache>
                <c:ptCount val="1"/>
                <c:pt idx="0">
                  <c:v>（無効回答）</c:v>
                </c:pt>
              </c:strCache>
            </c:strRef>
          </c:tx>
          <c:spPr>
            <a:solidFill>
              <a:schemeClr val="bg1"/>
            </a:solidFill>
            <a:ln>
              <a:solidFill>
                <a:schemeClr val="tx1"/>
              </a:solidFill>
            </a:ln>
            <a:effectLst/>
          </c:spPr>
          <c:invertIfNegative val="0"/>
          <c:dLbls>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56-40D8-A7ED-35B537FA4C9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問49利用駅!$S$36:$S$44</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問49利用駅!$Y$36:$Y$44</c:f>
              <c:numCache>
                <c:formatCode>0.0</c:formatCode>
                <c:ptCount val="9"/>
                <c:pt idx="0">
                  <c:v>8.6999999999999993</c:v>
                </c:pt>
                <c:pt idx="1">
                  <c:v>8</c:v>
                </c:pt>
                <c:pt idx="2">
                  <c:v>4.5</c:v>
                </c:pt>
                <c:pt idx="3">
                  <c:v>9.8000000000000007</c:v>
                </c:pt>
                <c:pt idx="4">
                  <c:v>6.8</c:v>
                </c:pt>
                <c:pt idx="5">
                  <c:v>6.7</c:v>
                </c:pt>
                <c:pt idx="6">
                  <c:v>10.9</c:v>
                </c:pt>
                <c:pt idx="7">
                  <c:v>6.7</c:v>
                </c:pt>
                <c:pt idx="8">
                  <c:v>5.0999999999999996</c:v>
                </c:pt>
              </c:numCache>
            </c:numRef>
          </c:val>
          <c:extLst>
            <c:ext xmlns:c16="http://schemas.microsoft.com/office/drawing/2014/chart" uri="{C3380CC4-5D6E-409C-BE32-E72D297353CC}">
              <c16:uniqueId val="{00000007-48A4-48BC-9E9D-287B365633F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79838709677419351"/>
        </c:manualLayout>
      </c:layout>
      <c:barChart>
        <c:barDir val="bar"/>
        <c:grouping val="percentStacked"/>
        <c:varyColors val="0"/>
        <c:ser>
          <c:idx val="0"/>
          <c:order val="0"/>
          <c:tx>
            <c:strRef>
              <c:f>問49利用駅!$T$35</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1BB-49FC-B187-8F4CA7F83A2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1BB-49FC-B187-8F4CA7F83A2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問49利用駅!$S$34</c:f>
              <c:strCache>
                <c:ptCount val="1"/>
                <c:pt idx="0">
                  <c:v>凡例</c:v>
                </c:pt>
              </c:strCache>
            </c:strRef>
          </c:cat>
          <c:val>
            <c:numRef>
              <c:f>問49利用駅!$T$34</c:f>
              <c:numCache>
                <c:formatCode>General</c:formatCode>
                <c:ptCount val="1"/>
                <c:pt idx="0">
                  <c:v>1</c:v>
                </c:pt>
              </c:numCache>
            </c:numRef>
          </c:val>
          <c:extLst>
            <c:ext xmlns:c16="http://schemas.microsoft.com/office/drawing/2014/chart" uri="{C3380CC4-5D6E-409C-BE32-E72D297353CC}">
              <c16:uniqueId val="{00000002-F1BB-49FC-B187-8F4CA7F83A20}"/>
            </c:ext>
          </c:extLst>
        </c:ser>
        <c:ser>
          <c:idx val="1"/>
          <c:order val="1"/>
          <c:tx>
            <c:strRef>
              <c:f>問49利用駅!$U$35</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1BB-49FC-B187-8F4CA7F83A2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問49利用駅!$S$34</c:f>
              <c:strCache>
                <c:ptCount val="1"/>
                <c:pt idx="0">
                  <c:v>凡例</c:v>
                </c:pt>
              </c:strCache>
            </c:strRef>
          </c:cat>
          <c:val>
            <c:numRef>
              <c:f>問49利用駅!$U$34</c:f>
              <c:numCache>
                <c:formatCode>General</c:formatCode>
                <c:ptCount val="1"/>
                <c:pt idx="0">
                  <c:v>1</c:v>
                </c:pt>
              </c:numCache>
            </c:numRef>
          </c:val>
          <c:extLst>
            <c:ext xmlns:c16="http://schemas.microsoft.com/office/drawing/2014/chart" uri="{C3380CC4-5D6E-409C-BE32-E72D297353CC}">
              <c16:uniqueId val="{00000004-F1BB-49FC-B187-8F4CA7F83A20}"/>
            </c:ext>
          </c:extLst>
        </c:ser>
        <c:ser>
          <c:idx val="2"/>
          <c:order val="2"/>
          <c:tx>
            <c:strRef>
              <c:f>問49利用駅!$V$35</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問49利用駅!$S$34</c:f>
              <c:strCache>
                <c:ptCount val="1"/>
                <c:pt idx="0">
                  <c:v>凡例</c:v>
                </c:pt>
              </c:strCache>
            </c:strRef>
          </c:cat>
          <c:val>
            <c:numRef>
              <c:f>問49利用駅!$V$34</c:f>
              <c:numCache>
                <c:formatCode>General</c:formatCode>
                <c:ptCount val="1"/>
                <c:pt idx="0">
                  <c:v>1</c:v>
                </c:pt>
              </c:numCache>
            </c:numRef>
          </c:val>
          <c:extLst>
            <c:ext xmlns:c16="http://schemas.microsoft.com/office/drawing/2014/chart" uri="{C3380CC4-5D6E-409C-BE32-E72D297353CC}">
              <c16:uniqueId val="{00000005-F1BB-49FC-B187-8F4CA7F83A20}"/>
            </c:ext>
          </c:extLst>
        </c:ser>
        <c:ser>
          <c:idx val="3"/>
          <c:order val="3"/>
          <c:tx>
            <c:strRef>
              <c:f>問49利用駅!$W$35</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問49利用駅!$S$34</c:f>
              <c:strCache>
                <c:ptCount val="1"/>
                <c:pt idx="0">
                  <c:v>凡例</c:v>
                </c:pt>
              </c:strCache>
            </c:strRef>
          </c:cat>
          <c:val>
            <c:numRef>
              <c:f>問49利用駅!$W$34</c:f>
              <c:numCache>
                <c:formatCode>General</c:formatCode>
                <c:ptCount val="1"/>
                <c:pt idx="0">
                  <c:v>1</c:v>
                </c:pt>
              </c:numCache>
            </c:numRef>
          </c:val>
          <c:extLst>
            <c:ext xmlns:c16="http://schemas.microsoft.com/office/drawing/2014/chart" uri="{C3380CC4-5D6E-409C-BE32-E72D297353CC}">
              <c16:uniqueId val="{00000006-F1BB-49FC-B187-8F4CA7F83A20}"/>
            </c:ext>
          </c:extLst>
        </c:ser>
        <c:ser>
          <c:idx val="4"/>
          <c:order val="4"/>
          <c:tx>
            <c:strRef>
              <c:f>問49利用駅!$X$35</c:f>
              <c:strCache>
                <c:ptCount val="1"/>
                <c:pt idx="0">
                  <c:v>自転車に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問49利用駅!$S$34</c:f>
              <c:strCache>
                <c:ptCount val="1"/>
                <c:pt idx="0">
                  <c:v>凡例</c:v>
                </c:pt>
              </c:strCache>
            </c:strRef>
          </c:cat>
          <c:val>
            <c:numRef>
              <c:f>問49利用駅!$X$34</c:f>
              <c:numCache>
                <c:formatCode>General</c:formatCode>
                <c:ptCount val="1"/>
                <c:pt idx="0">
                  <c:v>1</c:v>
                </c:pt>
              </c:numCache>
            </c:numRef>
          </c:val>
          <c:extLst>
            <c:ext xmlns:c16="http://schemas.microsoft.com/office/drawing/2014/chart" uri="{C3380CC4-5D6E-409C-BE32-E72D297353CC}">
              <c16:uniqueId val="{00000007-F1BB-49FC-B187-8F4CA7F83A20}"/>
            </c:ext>
          </c:extLst>
        </c:ser>
        <c:ser>
          <c:idx val="5"/>
          <c:order val="5"/>
          <c:tx>
            <c:strRef>
              <c:f>問49利用駅!$Y$35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問49利用駅!$S$34</c:f>
              <c:strCache>
                <c:ptCount val="1"/>
                <c:pt idx="0">
                  <c:v>凡例</c:v>
                </c:pt>
              </c:strCache>
            </c:strRef>
          </c:cat>
          <c:val>
            <c:numRef>
              <c:f>問49利用駅!$Y$34</c:f>
              <c:numCache>
                <c:formatCode>General</c:formatCode>
                <c:ptCount val="1"/>
                <c:pt idx="0">
                  <c:v>1</c:v>
                </c:pt>
              </c:numCache>
            </c:numRef>
          </c:val>
          <c:extLst>
            <c:ext xmlns:c16="http://schemas.microsoft.com/office/drawing/2014/chart" uri="{C3380CC4-5D6E-409C-BE32-E72D297353CC}">
              <c16:uniqueId val="{00000008-F1BB-49FC-B187-8F4CA7F83A2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516424037982132"/>
          <c:w val="0.74127514184310905"/>
          <c:h val="0.82051346548024906"/>
        </c:manualLayout>
      </c:layout>
      <c:barChart>
        <c:barDir val="bar"/>
        <c:grouping val="percentStacked"/>
        <c:varyColors val="0"/>
        <c:ser>
          <c:idx val="0"/>
          <c:order val="0"/>
          <c:tx>
            <c:strRef>
              <c:f>問49利用駅!$T$64</c:f>
              <c:strCache>
                <c:ptCount val="1"/>
                <c:pt idx="0">
                  <c:v>走りやすい</c:v>
                </c:pt>
              </c:strCache>
            </c:strRef>
          </c:tx>
          <c:spPr>
            <a:solidFill>
              <a:schemeClr val="accent1"/>
            </a:solidFill>
            <a:ln w="9525">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CA-4029-B247-E4C21E2DA7EB}"/>
                </c:ext>
              </c:extLst>
            </c:dLbl>
            <c:dLbl>
              <c:idx val="1"/>
              <c:layout>
                <c:manualLayout>
                  <c:x val="-1.4154930952440721E-2"/>
                  <c:y val="-4.3601315512128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26-41DE-A29A-B22CEBD38F1D}"/>
                </c:ext>
              </c:extLst>
            </c:dLbl>
            <c:dLbl>
              <c:idx val="3"/>
              <c:layout>
                <c:manualLayout>
                  <c:x val="-1.0942730851696597E-3"/>
                  <c:y val="-4.45357424671256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CA-4029-B247-E4C21E2DA7EB}"/>
                </c:ext>
              </c:extLst>
            </c:dLbl>
            <c:dLbl>
              <c:idx val="8"/>
              <c:layout>
                <c:manualLayout>
                  <c:x val="-5.0123870106783489E-3"/>
                  <c:y val="-4.828329688869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C26-41DE-A29A-B22CEBD38F1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問49利用駅!$T$65:$T$73</c:f>
              <c:numCache>
                <c:formatCode>0.0</c:formatCode>
                <c:ptCount val="9"/>
                <c:pt idx="0">
                  <c:v>4.3</c:v>
                </c:pt>
                <c:pt idx="1">
                  <c:v>0</c:v>
                </c:pt>
                <c:pt idx="2">
                  <c:v>1.5</c:v>
                </c:pt>
                <c:pt idx="3">
                  <c:v>0</c:v>
                </c:pt>
                <c:pt idx="4">
                  <c:v>4.5</c:v>
                </c:pt>
                <c:pt idx="5">
                  <c:v>4.2</c:v>
                </c:pt>
                <c:pt idx="6">
                  <c:v>4.7</c:v>
                </c:pt>
                <c:pt idx="7">
                  <c:v>1.6</c:v>
                </c:pt>
                <c:pt idx="8">
                  <c:v>0</c:v>
                </c:pt>
              </c:numCache>
            </c:numRef>
          </c:val>
          <c:extLst>
            <c:ext xmlns:c16="http://schemas.microsoft.com/office/drawing/2014/chart" uri="{C3380CC4-5D6E-409C-BE32-E72D297353CC}">
              <c16:uniqueId val="{00000006-FB93-40D2-B01A-03B3D74CA8A8}"/>
            </c:ext>
          </c:extLst>
        </c:ser>
        <c:ser>
          <c:idx val="1"/>
          <c:order val="1"/>
          <c:tx>
            <c:strRef>
              <c:f>問49利用駅!$U$64</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dLbl>
              <c:idx val="6"/>
              <c:layout>
                <c:manualLayout>
                  <c:x val="0"/>
                  <c:y val="-4.4221046493108887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DC26-41DE-A29A-B22CEBD38F1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問49利用駅!$U$65:$U$73</c:f>
              <c:numCache>
                <c:formatCode>0.0</c:formatCode>
                <c:ptCount val="9"/>
                <c:pt idx="0">
                  <c:v>6.5</c:v>
                </c:pt>
                <c:pt idx="1">
                  <c:v>3.4</c:v>
                </c:pt>
                <c:pt idx="2">
                  <c:v>6.6</c:v>
                </c:pt>
                <c:pt idx="3">
                  <c:v>5.9</c:v>
                </c:pt>
                <c:pt idx="4">
                  <c:v>4.5</c:v>
                </c:pt>
                <c:pt idx="5">
                  <c:v>5</c:v>
                </c:pt>
                <c:pt idx="6">
                  <c:v>1.6</c:v>
                </c:pt>
                <c:pt idx="7">
                  <c:v>9.3000000000000007</c:v>
                </c:pt>
                <c:pt idx="8">
                  <c:v>6</c:v>
                </c:pt>
              </c:numCache>
            </c:numRef>
          </c:val>
          <c:extLst>
            <c:ext xmlns:c16="http://schemas.microsoft.com/office/drawing/2014/chart" uri="{C3380CC4-5D6E-409C-BE32-E72D297353CC}">
              <c16:uniqueId val="{00000009-FB93-40D2-B01A-03B3D74CA8A8}"/>
            </c:ext>
          </c:extLst>
        </c:ser>
        <c:ser>
          <c:idx val="2"/>
          <c:order val="2"/>
          <c:tx>
            <c:strRef>
              <c:f>問49利用駅!$V$64</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dLbl>
              <c:idx val="0"/>
              <c:layout>
                <c:manualLayout>
                  <c:x val="-1.6438646550690197E-3"/>
                  <c:y val="-4.32938044460614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26-41DE-A29A-B22CEBD38F1D}"/>
                </c:ext>
              </c:extLst>
            </c:dLbl>
            <c:dLbl>
              <c:idx val="1"/>
              <c:layout>
                <c:manualLayout>
                  <c:x val="-4.3735234477199383E-5"/>
                  <c:y val="-4.54176520014205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26-41DE-A29A-B22CEBD38F1D}"/>
                </c:ext>
              </c:extLst>
            </c:dLbl>
            <c:dLbl>
              <c:idx val="2"/>
              <c:layout>
                <c:manualLayout>
                  <c:x val="5.4861619664045517E-3"/>
                  <c:y val="-1.12344398140758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26-41DE-A29A-B22CEBD38F1D}"/>
                </c:ext>
              </c:extLst>
            </c:dLbl>
            <c:dLbl>
              <c:idx val="5"/>
              <c:layout>
                <c:manualLayout>
                  <c:x val="-5.6852312372693411E-3"/>
                  <c:y val="-4.2170467668223161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2CC4-40C8-A038-730CB321B000}"/>
                </c:ext>
              </c:extLst>
            </c:dLbl>
            <c:dLbl>
              <c:idx val="6"/>
              <c:layout>
                <c:manualLayout>
                  <c:x val="1.83975972075655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C26-41DE-A29A-B22CEBD38F1D}"/>
                </c:ext>
              </c:extLst>
            </c:dLbl>
            <c:dLbl>
              <c:idx val="7"/>
              <c:layout>
                <c:manualLayout>
                  <c:x val="-8.4681232061772194E-5"/>
                  <c:y val="-4.40041116972588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43-42C3-87B8-9CC7E2303001}"/>
                </c:ext>
              </c:extLst>
            </c:dLbl>
            <c:dLbl>
              <c:idx val="8"/>
              <c:layout>
                <c:manualLayout>
                  <c:x val="1.4070406147181145E-6"/>
                  <c:y val="-3.452075142208622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C26-41DE-A29A-B22CEBD38F1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問49利用駅!$V$65:$V$73</c:f>
              <c:numCache>
                <c:formatCode>0.0</c:formatCode>
                <c:ptCount val="9"/>
                <c:pt idx="0">
                  <c:v>0</c:v>
                </c:pt>
                <c:pt idx="1">
                  <c:v>3.4</c:v>
                </c:pt>
                <c:pt idx="2">
                  <c:v>3.8</c:v>
                </c:pt>
                <c:pt idx="3">
                  <c:v>5.9</c:v>
                </c:pt>
                <c:pt idx="4">
                  <c:v>6.8</c:v>
                </c:pt>
                <c:pt idx="5">
                  <c:v>1.7</c:v>
                </c:pt>
                <c:pt idx="6">
                  <c:v>9.4</c:v>
                </c:pt>
                <c:pt idx="7">
                  <c:v>2.1</c:v>
                </c:pt>
                <c:pt idx="8">
                  <c:v>4.3</c:v>
                </c:pt>
              </c:numCache>
            </c:numRef>
          </c:val>
          <c:extLst>
            <c:ext xmlns:c16="http://schemas.microsoft.com/office/drawing/2014/chart" uri="{C3380CC4-5D6E-409C-BE32-E72D297353CC}">
              <c16:uniqueId val="{0000000E-FB93-40D2-B01A-03B3D74CA8A8}"/>
            </c:ext>
          </c:extLst>
        </c:ser>
        <c:ser>
          <c:idx val="3"/>
          <c:order val="3"/>
          <c:tx>
            <c:strRef>
              <c:f>問49利用駅!$W$64</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43-42C3-87B8-9CC7E2303001}"/>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26-41DE-A29A-B22CEBD38F1D}"/>
                </c:ext>
              </c:extLst>
            </c:dLbl>
            <c:dLbl>
              <c:idx val="2"/>
              <c:layout>
                <c:manualLayout>
                  <c:x val="9.0634579285452776E-3"/>
                  <c:y val="-4.39684519633065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26-41DE-A29A-B22CEBD38F1D}"/>
                </c:ext>
              </c:extLst>
            </c:dLbl>
            <c:dLbl>
              <c:idx val="4"/>
              <c:layout>
                <c:manualLayout>
                  <c:x val="-5.0400334151336879E-17"/>
                  <c:y val="-3.594537997669260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26-41DE-A29A-B22CEBD38F1D}"/>
                </c:ext>
              </c:extLst>
            </c:dLbl>
            <c:dLbl>
              <c:idx val="5"/>
              <c:layout>
                <c:manualLayout>
                  <c:x val="2.3410520344071432E-2"/>
                  <c:y val="-4.32202065808668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26-41DE-A29A-B22CEBD38F1D}"/>
                </c:ext>
              </c:extLst>
            </c:dLbl>
            <c:dLbl>
              <c:idx val="8"/>
              <c:layout>
                <c:manualLayout>
                  <c:x val="-2.676365063812706E-3"/>
                  <c:y val="-4.76709239579668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C26-41DE-A29A-B22CEBD38F1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問49利用駅!$W$65:$W$73</c:f>
              <c:numCache>
                <c:formatCode>0.0</c:formatCode>
                <c:ptCount val="9"/>
                <c:pt idx="0">
                  <c:v>2.2000000000000002</c:v>
                </c:pt>
                <c:pt idx="1">
                  <c:v>3.4</c:v>
                </c:pt>
                <c:pt idx="2">
                  <c:v>2.4</c:v>
                </c:pt>
                <c:pt idx="3">
                  <c:v>3.9</c:v>
                </c:pt>
                <c:pt idx="4">
                  <c:v>4.5</c:v>
                </c:pt>
                <c:pt idx="5">
                  <c:v>0</c:v>
                </c:pt>
                <c:pt idx="6">
                  <c:v>4.7</c:v>
                </c:pt>
                <c:pt idx="7">
                  <c:v>3.6</c:v>
                </c:pt>
                <c:pt idx="8">
                  <c:v>0.9</c:v>
                </c:pt>
              </c:numCache>
            </c:numRef>
          </c:val>
          <c:extLst>
            <c:ext xmlns:c16="http://schemas.microsoft.com/office/drawing/2014/chart" uri="{C3380CC4-5D6E-409C-BE32-E72D297353CC}">
              <c16:uniqueId val="{00000014-FB93-40D2-B01A-03B3D74CA8A8}"/>
            </c:ext>
          </c:extLst>
        </c:ser>
        <c:ser>
          <c:idx val="4"/>
          <c:order val="4"/>
          <c:tx>
            <c:strRef>
              <c:f>問49利用駅!$X$64</c:f>
              <c:strCache>
                <c:ptCount val="1"/>
                <c:pt idx="0">
                  <c:v>バイクに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問49利用駅!$X$65:$X$73</c:f>
              <c:numCache>
                <c:formatCode>0.0</c:formatCode>
                <c:ptCount val="9"/>
                <c:pt idx="0">
                  <c:v>71.7</c:v>
                </c:pt>
                <c:pt idx="1">
                  <c:v>68.2</c:v>
                </c:pt>
                <c:pt idx="2">
                  <c:v>69.2</c:v>
                </c:pt>
                <c:pt idx="3">
                  <c:v>64.7</c:v>
                </c:pt>
                <c:pt idx="4">
                  <c:v>59.1</c:v>
                </c:pt>
                <c:pt idx="5">
                  <c:v>71.7</c:v>
                </c:pt>
                <c:pt idx="6">
                  <c:v>59.4</c:v>
                </c:pt>
                <c:pt idx="7">
                  <c:v>65.3</c:v>
                </c:pt>
                <c:pt idx="8">
                  <c:v>80.3</c:v>
                </c:pt>
              </c:numCache>
            </c:numRef>
          </c:val>
          <c:extLst>
            <c:ext xmlns:c16="http://schemas.microsoft.com/office/drawing/2014/chart" uri="{C3380CC4-5D6E-409C-BE32-E72D297353CC}">
              <c16:uniqueId val="{00000015-FB93-40D2-B01A-03B3D74CA8A8}"/>
            </c:ext>
          </c:extLst>
        </c:ser>
        <c:ser>
          <c:idx val="5"/>
          <c:order val="5"/>
          <c:tx>
            <c:strRef>
              <c:f>問49利用駅!$Y$64</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問49利用駅!$S$65:$S$73</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問49利用駅!$Y$65:$Y$73</c:f>
              <c:numCache>
                <c:formatCode>0.0</c:formatCode>
                <c:ptCount val="9"/>
                <c:pt idx="0">
                  <c:v>15.2</c:v>
                </c:pt>
                <c:pt idx="1">
                  <c:v>21.6</c:v>
                </c:pt>
                <c:pt idx="2">
                  <c:v>16.5</c:v>
                </c:pt>
                <c:pt idx="3">
                  <c:v>19.600000000000001</c:v>
                </c:pt>
                <c:pt idx="4">
                  <c:v>20.5</c:v>
                </c:pt>
                <c:pt idx="5">
                  <c:v>17.5</c:v>
                </c:pt>
                <c:pt idx="6">
                  <c:v>20.3</c:v>
                </c:pt>
                <c:pt idx="7">
                  <c:v>18.100000000000001</c:v>
                </c:pt>
                <c:pt idx="8">
                  <c:v>8.5</c:v>
                </c:pt>
              </c:numCache>
            </c:numRef>
          </c:val>
          <c:extLst>
            <c:ext xmlns:c16="http://schemas.microsoft.com/office/drawing/2014/chart" uri="{C3380CC4-5D6E-409C-BE32-E72D297353CC}">
              <c16:uniqueId val="{00000016-FB93-40D2-B01A-03B3D74CA8A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330767256864248E-2"/>
          <c:y val="0.10752688172043011"/>
          <c:w val="0.92128907289206263"/>
          <c:h val="0.79838709677419351"/>
        </c:manualLayout>
      </c:layout>
      <c:barChart>
        <c:barDir val="bar"/>
        <c:grouping val="percentStacked"/>
        <c:varyColors val="0"/>
        <c:ser>
          <c:idx val="0"/>
          <c:order val="0"/>
          <c:tx>
            <c:strRef>
              <c:f>問49利用駅!$T$64</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EB3-43CA-B189-680C82953BE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EB3-43CA-B189-680C82953BE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問49利用駅!$S$63</c:f>
              <c:strCache>
                <c:ptCount val="1"/>
                <c:pt idx="0">
                  <c:v>凡例</c:v>
                </c:pt>
              </c:strCache>
            </c:strRef>
          </c:cat>
          <c:val>
            <c:numRef>
              <c:f>問49利用駅!$T$63</c:f>
              <c:numCache>
                <c:formatCode>General</c:formatCode>
                <c:ptCount val="1"/>
                <c:pt idx="0">
                  <c:v>1</c:v>
                </c:pt>
              </c:numCache>
            </c:numRef>
          </c:val>
          <c:extLst>
            <c:ext xmlns:c16="http://schemas.microsoft.com/office/drawing/2014/chart" uri="{C3380CC4-5D6E-409C-BE32-E72D297353CC}">
              <c16:uniqueId val="{00000002-7EB3-43CA-B189-680C82953BEA}"/>
            </c:ext>
          </c:extLst>
        </c:ser>
        <c:ser>
          <c:idx val="1"/>
          <c:order val="1"/>
          <c:tx>
            <c:strRef>
              <c:f>問49利用駅!$U$64</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EB3-43CA-B189-680C82953BE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問49利用駅!$S$63</c:f>
              <c:strCache>
                <c:ptCount val="1"/>
                <c:pt idx="0">
                  <c:v>凡例</c:v>
                </c:pt>
              </c:strCache>
            </c:strRef>
          </c:cat>
          <c:val>
            <c:numRef>
              <c:f>問49利用駅!$U$63</c:f>
              <c:numCache>
                <c:formatCode>General</c:formatCode>
                <c:ptCount val="1"/>
                <c:pt idx="0">
                  <c:v>1</c:v>
                </c:pt>
              </c:numCache>
            </c:numRef>
          </c:val>
          <c:extLst>
            <c:ext xmlns:c16="http://schemas.microsoft.com/office/drawing/2014/chart" uri="{C3380CC4-5D6E-409C-BE32-E72D297353CC}">
              <c16:uniqueId val="{00000004-7EB3-43CA-B189-680C82953BEA}"/>
            </c:ext>
          </c:extLst>
        </c:ser>
        <c:ser>
          <c:idx val="2"/>
          <c:order val="2"/>
          <c:tx>
            <c:strRef>
              <c:f>問49利用駅!$V$64</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問49利用駅!$S$63</c:f>
              <c:strCache>
                <c:ptCount val="1"/>
                <c:pt idx="0">
                  <c:v>凡例</c:v>
                </c:pt>
              </c:strCache>
            </c:strRef>
          </c:cat>
          <c:val>
            <c:numRef>
              <c:f>問49利用駅!$V$63</c:f>
              <c:numCache>
                <c:formatCode>General</c:formatCode>
                <c:ptCount val="1"/>
                <c:pt idx="0">
                  <c:v>1</c:v>
                </c:pt>
              </c:numCache>
            </c:numRef>
          </c:val>
          <c:extLst>
            <c:ext xmlns:c16="http://schemas.microsoft.com/office/drawing/2014/chart" uri="{C3380CC4-5D6E-409C-BE32-E72D297353CC}">
              <c16:uniqueId val="{00000005-7EB3-43CA-B189-680C82953BEA}"/>
            </c:ext>
          </c:extLst>
        </c:ser>
        <c:ser>
          <c:idx val="3"/>
          <c:order val="3"/>
          <c:tx>
            <c:strRef>
              <c:f>問49利用駅!$W$64</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問49利用駅!$S$63</c:f>
              <c:strCache>
                <c:ptCount val="1"/>
                <c:pt idx="0">
                  <c:v>凡例</c:v>
                </c:pt>
              </c:strCache>
            </c:strRef>
          </c:cat>
          <c:val>
            <c:numRef>
              <c:f>問49利用駅!$W$63</c:f>
              <c:numCache>
                <c:formatCode>General</c:formatCode>
                <c:ptCount val="1"/>
                <c:pt idx="0">
                  <c:v>1</c:v>
                </c:pt>
              </c:numCache>
            </c:numRef>
          </c:val>
          <c:extLst>
            <c:ext xmlns:c16="http://schemas.microsoft.com/office/drawing/2014/chart" uri="{C3380CC4-5D6E-409C-BE32-E72D297353CC}">
              <c16:uniqueId val="{00000006-7EB3-43CA-B189-680C82953BEA}"/>
            </c:ext>
          </c:extLst>
        </c:ser>
        <c:ser>
          <c:idx val="4"/>
          <c:order val="4"/>
          <c:tx>
            <c:strRef>
              <c:f>問49利用駅!$X$64</c:f>
              <c:strCache>
                <c:ptCount val="1"/>
                <c:pt idx="0">
                  <c:v>バイクに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問49利用駅!$S$63</c:f>
              <c:strCache>
                <c:ptCount val="1"/>
                <c:pt idx="0">
                  <c:v>凡例</c:v>
                </c:pt>
              </c:strCache>
            </c:strRef>
          </c:cat>
          <c:val>
            <c:numRef>
              <c:f>問49利用駅!$X$63</c:f>
              <c:numCache>
                <c:formatCode>General</c:formatCode>
                <c:ptCount val="1"/>
                <c:pt idx="0">
                  <c:v>1</c:v>
                </c:pt>
              </c:numCache>
            </c:numRef>
          </c:val>
          <c:extLst>
            <c:ext xmlns:c16="http://schemas.microsoft.com/office/drawing/2014/chart" uri="{C3380CC4-5D6E-409C-BE32-E72D297353CC}">
              <c16:uniqueId val="{00000007-7EB3-43CA-B189-680C82953BEA}"/>
            </c:ext>
          </c:extLst>
        </c:ser>
        <c:ser>
          <c:idx val="5"/>
          <c:order val="5"/>
          <c:tx>
            <c:strRef>
              <c:f>問49利用駅!$Y$64</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問49利用駅!$S$63</c:f>
              <c:strCache>
                <c:ptCount val="1"/>
                <c:pt idx="0">
                  <c:v>凡例</c:v>
                </c:pt>
              </c:strCache>
            </c:strRef>
          </c:cat>
          <c:val>
            <c:numRef>
              <c:f>問49利用駅!$Y$63</c:f>
              <c:numCache>
                <c:formatCode>General</c:formatCode>
                <c:ptCount val="1"/>
                <c:pt idx="0">
                  <c:v>1</c:v>
                </c:pt>
              </c:numCache>
            </c:numRef>
          </c:val>
          <c:extLst>
            <c:ext xmlns:c16="http://schemas.microsoft.com/office/drawing/2014/chart" uri="{C3380CC4-5D6E-409C-BE32-E72D297353CC}">
              <c16:uniqueId val="{00000008-7EB3-43CA-B189-680C82953BE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問35年齢層!$T$125</c:f>
              <c:strCache>
                <c:ptCount val="1"/>
                <c:pt idx="0">
                  <c:v>何度か行った</c:v>
                </c:pt>
              </c:strCache>
            </c:strRef>
          </c:tx>
          <c:spPr>
            <a:solidFill>
              <a:schemeClr val="accent1"/>
            </a:solidFill>
            <a:ln w="9525">
              <a:solidFill>
                <a:schemeClr val="tx1"/>
              </a:solidFill>
            </a:ln>
            <a:effectLst/>
          </c:spPr>
          <c:invertIfNegative val="0"/>
          <c:dLbls>
            <c:dLbl>
              <c:idx val="2"/>
              <c:layout>
                <c:manualLayout>
                  <c:x val="-1.4295396922356272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DC-483B-9B3D-5FFB78FEF50E}"/>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問35年齢層!$T$126:$T$134</c:f>
              <c:numCache>
                <c:formatCode>0.0</c:formatCode>
                <c:ptCount val="9"/>
                <c:pt idx="0">
                  <c:v>6.666666666666667</c:v>
                </c:pt>
                <c:pt idx="1">
                  <c:v>8.8888888888888893</c:v>
                </c:pt>
                <c:pt idx="2">
                  <c:v>8.4848484848484862</c:v>
                </c:pt>
                <c:pt idx="3">
                  <c:v>7.5471698113207548</c:v>
                </c:pt>
                <c:pt idx="4">
                  <c:v>12.962962962962962</c:v>
                </c:pt>
                <c:pt idx="5">
                  <c:v>11.200000000000001</c:v>
                </c:pt>
                <c:pt idx="6">
                  <c:v>10.679611650485436</c:v>
                </c:pt>
                <c:pt idx="7">
                  <c:v>13.953488372093023</c:v>
                </c:pt>
                <c:pt idx="8">
                  <c:v>15.544041450777202</c:v>
                </c:pt>
              </c:numCache>
            </c:numRef>
          </c:val>
          <c:extLst>
            <c:ext xmlns:c16="http://schemas.microsoft.com/office/drawing/2014/chart" uri="{C3380CC4-5D6E-409C-BE32-E72D297353CC}">
              <c16:uniqueId val="{00000006-6A67-43F8-83C2-45FC041C34EF}"/>
            </c:ext>
          </c:extLst>
        </c:ser>
        <c:ser>
          <c:idx val="1"/>
          <c:order val="1"/>
          <c:tx>
            <c:strRef>
              <c:f>問35年齢層!$U$125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3"/>
              <c:layout>
                <c:manualLayout>
                  <c:x val="8.5015940488841132E-3"/>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5E-4571-B09E-3ABB9D6CBEDA}"/>
                </c:ext>
              </c:extLst>
            </c:dLbl>
            <c:dLbl>
              <c:idx val="6"/>
              <c:layout>
                <c:manualLayout>
                  <c:x val="3.2712170277328628E-4"/>
                  <c:y val="-2.500214850929564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DC-483B-9B3D-5FFB78FEF50E}"/>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問35年齢層!$U$126:$U$134</c:f>
              <c:numCache>
                <c:formatCode>0.0</c:formatCode>
                <c:ptCount val="9"/>
                <c:pt idx="0">
                  <c:v>3.3333333333333335</c:v>
                </c:pt>
                <c:pt idx="1">
                  <c:v>1.1111111111111112</c:v>
                </c:pt>
                <c:pt idx="2">
                  <c:v>3.6363636363636362</c:v>
                </c:pt>
                <c:pt idx="3">
                  <c:v>0.94339622641509435</c:v>
                </c:pt>
                <c:pt idx="4">
                  <c:v>2.5925925925925926</c:v>
                </c:pt>
                <c:pt idx="5">
                  <c:v>0.8</c:v>
                </c:pt>
                <c:pt idx="6">
                  <c:v>3.8834951456310676</c:v>
                </c:pt>
                <c:pt idx="7">
                  <c:v>1.7441860465116279</c:v>
                </c:pt>
                <c:pt idx="8">
                  <c:v>1.5544041450777202</c:v>
                </c:pt>
              </c:numCache>
            </c:numRef>
          </c:val>
          <c:extLst>
            <c:ext xmlns:c16="http://schemas.microsoft.com/office/drawing/2014/chart" uri="{C3380CC4-5D6E-409C-BE32-E72D297353CC}">
              <c16:uniqueId val="{0000000A-6A67-43F8-83C2-45FC041C34EF}"/>
            </c:ext>
          </c:extLst>
        </c:ser>
        <c:ser>
          <c:idx val="3"/>
          <c:order val="2"/>
          <c:tx>
            <c:strRef>
              <c:f>問35年齢層!$V$125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問35年齢層!$V$126:$V$134</c:f>
              <c:numCache>
                <c:formatCode>0.0</c:formatCode>
                <c:ptCount val="9"/>
                <c:pt idx="0">
                  <c:v>20</c:v>
                </c:pt>
                <c:pt idx="1">
                  <c:v>37.777777777777779</c:v>
                </c:pt>
                <c:pt idx="2">
                  <c:v>35.151515151515149</c:v>
                </c:pt>
                <c:pt idx="3">
                  <c:v>43.39622641509434</c:v>
                </c:pt>
                <c:pt idx="4">
                  <c:v>41.111111111111107</c:v>
                </c:pt>
                <c:pt idx="5">
                  <c:v>41.6</c:v>
                </c:pt>
                <c:pt idx="6">
                  <c:v>46.601941747572816</c:v>
                </c:pt>
                <c:pt idx="7">
                  <c:v>33.720930232558139</c:v>
                </c:pt>
                <c:pt idx="8">
                  <c:v>28.497409326424872</c:v>
                </c:pt>
              </c:numCache>
            </c:numRef>
          </c:val>
          <c:extLst>
            <c:ext xmlns:c16="http://schemas.microsoft.com/office/drawing/2014/chart" uri="{C3380CC4-5D6E-409C-BE32-E72D297353CC}">
              <c16:uniqueId val="{0000000C-6A67-43F8-83C2-45FC041C34EF}"/>
            </c:ext>
          </c:extLst>
        </c:ser>
        <c:ser>
          <c:idx val="4"/>
          <c:order val="3"/>
          <c:tx>
            <c:strRef>
              <c:f>問35年齢層!$W$125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問35年齢層!$W$126:$W$134</c:f>
              <c:numCache>
                <c:formatCode>0.0</c:formatCode>
                <c:ptCount val="9"/>
                <c:pt idx="0">
                  <c:v>23.333333333333332</c:v>
                </c:pt>
                <c:pt idx="1">
                  <c:v>21.111111111111111</c:v>
                </c:pt>
                <c:pt idx="2">
                  <c:v>24.848484848484848</c:v>
                </c:pt>
                <c:pt idx="3">
                  <c:v>28.30188679245283</c:v>
                </c:pt>
                <c:pt idx="4">
                  <c:v>25.925925925925924</c:v>
                </c:pt>
                <c:pt idx="5">
                  <c:v>27.200000000000003</c:v>
                </c:pt>
                <c:pt idx="6">
                  <c:v>20.388349514563107</c:v>
                </c:pt>
                <c:pt idx="7">
                  <c:v>29.651162790697676</c:v>
                </c:pt>
                <c:pt idx="8">
                  <c:v>28.497409326424872</c:v>
                </c:pt>
              </c:numCache>
            </c:numRef>
          </c:val>
          <c:extLst>
            <c:ext xmlns:c16="http://schemas.microsoft.com/office/drawing/2014/chart" uri="{C3380CC4-5D6E-409C-BE32-E72D297353CC}">
              <c16:uniqueId val="{0000000D-6A67-43F8-83C2-45FC041C34EF}"/>
            </c:ext>
          </c:extLst>
        </c:ser>
        <c:ser>
          <c:idx val="5"/>
          <c:order val="4"/>
          <c:tx>
            <c:strRef>
              <c:f>問35年齢層!$X$125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問35年齢層!$X$126:$X$134</c:f>
              <c:numCache>
                <c:formatCode>0.0</c:formatCode>
                <c:ptCount val="9"/>
                <c:pt idx="0">
                  <c:v>43.333333333333336</c:v>
                </c:pt>
                <c:pt idx="1">
                  <c:v>30</c:v>
                </c:pt>
                <c:pt idx="2">
                  <c:v>27.27272727272727</c:v>
                </c:pt>
                <c:pt idx="3">
                  <c:v>19.811320754716981</c:v>
                </c:pt>
                <c:pt idx="4">
                  <c:v>15.925925925925927</c:v>
                </c:pt>
                <c:pt idx="5">
                  <c:v>15.2</c:v>
                </c:pt>
                <c:pt idx="6">
                  <c:v>15.53398058252427</c:v>
                </c:pt>
                <c:pt idx="7">
                  <c:v>13.372093023255813</c:v>
                </c:pt>
                <c:pt idx="8">
                  <c:v>16.580310880829018</c:v>
                </c:pt>
              </c:numCache>
            </c:numRef>
          </c:val>
          <c:extLst>
            <c:ext xmlns:c16="http://schemas.microsoft.com/office/drawing/2014/chart" uri="{C3380CC4-5D6E-409C-BE32-E72D297353CC}">
              <c16:uniqueId val="{0000000E-6A67-43F8-83C2-45FC041C34EF}"/>
            </c:ext>
          </c:extLst>
        </c:ser>
        <c:ser>
          <c:idx val="6"/>
          <c:order val="5"/>
          <c:tx>
            <c:strRef>
              <c:f>問35年齢層!$Y$125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DC-483B-9B3D-5FFB78FEF50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DC-483B-9B3D-5FFB78FEF50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DC-483B-9B3D-5FFB78FEF50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問35年齢層!$Y$126:$Y$134</c:f>
              <c:numCache>
                <c:formatCode>0.0</c:formatCode>
                <c:ptCount val="9"/>
                <c:pt idx="0">
                  <c:v>3.3333333333333335</c:v>
                </c:pt>
                <c:pt idx="1">
                  <c:v>1.1111111111111112</c:v>
                </c:pt>
                <c:pt idx="2">
                  <c:v>0.60606060606060608</c:v>
                </c:pt>
                <c:pt idx="3">
                  <c:v>0</c:v>
                </c:pt>
                <c:pt idx="4">
                  <c:v>1.4814814814814816</c:v>
                </c:pt>
                <c:pt idx="5">
                  <c:v>4</c:v>
                </c:pt>
                <c:pt idx="6">
                  <c:v>2.912621359223301</c:v>
                </c:pt>
                <c:pt idx="7">
                  <c:v>7.5581395348837201</c:v>
                </c:pt>
                <c:pt idx="8">
                  <c:v>9.3264248704663206</c:v>
                </c:pt>
              </c:numCache>
            </c:numRef>
          </c:val>
          <c:extLst>
            <c:ext xmlns:c16="http://schemas.microsoft.com/office/drawing/2014/chart" uri="{C3380CC4-5D6E-409C-BE32-E72D297353CC}">
              <c16:uniqueId val="{0000000F-6A67-43F8-83C2-45FC041C34E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5354390598494069"/>
          <c:w val="0.74127514184310905"/>
          <c:h val="0.81861196329352159"/>
        </c:manualLayout>
      </c:layout>
      <c:barChart>
        <c:barDir val="bar"/>
        <c:grouping val="percentStacked"/>
        <c:varyColors val="0"/>
        <c:ser>
          <c:idx val="0"/>
          <c:order val="0"/>
          <c:tx>
            <c:strRef>
              <c:f>問49利用駅!$T$93</c:f>
              <c:strCache>
                <c:ptCount val="1"/>
                <c:pt idx="0">
                  <c:v>走りやすい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問49利用駅!$T$94:$T$102</c:f>
              <c:numCache>
                <c:formatCode>0.0</c:formatCode>
                <c:ptCount val="9"/>
                <c:pt idx="0">
                  <c:v>6.5</c:v>
                </c:pt>
                <c:pt idx="1">
                  <c:v>1.1000000000000001</c:v>
                </c:pt>
                <c:pt idx="2">
                  <c:v>5.3</c:v>
                </c:pt>
                <c:pt idx="3">
                  <c:v>2</c:v>
                </c:pt>
                <c:pt idx="4">
                  <c:v>4.5</c:v>
                </c:pt>
                <c:pt idx="5">
                  <c:v>8.3000000000000007</c:v>
                </c:pt>
                <c:pt idx="6">
                  <c:v>7.8</c:v>
                </c:pt>
                <c:pt idx="7">
                  <c:v>3.6</c:v>
                </c:pt>
                <c:pt idx="8">
                  <c:v>3.4</c:v>
                </c:pt>
              </c:numCache>
            </c:numRef>
          </c:val>
          <c:extLst>
            <c:ext xmlns:c16="http://schemas.microsoft.com/office/drawing/2014/chart" uri="{C3380CC4-5D6E-409C-BE32-E72D297353CC}">
              <c16:uniqueId val="{00000001-0B9D-43A1-A79F-E9BA4E2724D3}"/>
            </c:ext>
          </c:extLst>
        </c:ser>
        <c:ser>
          <c:idx val="1"/>
          <c:order val="1"/>
          <c:tx>
            <c:strRef>
              <c:f>問49利用駅!$U$93</c:f>
              <c:strCache>
                <c:ptCount val="1"/>
                <c:pt idx="0">
                  <c:v>ある程度
走りやすい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問49利用駅!$U$94:$U$102</c:f>
              <c:numCache>
                <c:formatCode>0.0</c:formatCode>
                <c:ptCount val="9"/>
                <c:pt idx="0">
                  <c:v>34.799999999999997</c:v>
                </c:pt>
                <c:pt idx="1">
                  <c:v>38.6</c:v>
                </c:pt>
                <c:pt idx="2">
                  <c:v>23.5</c:v>
                </c:pt>
                <c:pt idx="3">
                  <c:v>27.5</c:v>
                </c:pt>
                <c:pt idx="4">
                  <c:v>31.8</c:v>
                </c:pt>
                <c:pt idx="5">
                  <c:v>23.3</c:v>
                </c:pt>
                <c:pt idx="6">
                  <c:v>15.6</c:v>
                </c:pt>
                <c:pt idx="7">
                  <c:v>27.5</c:v>
                </c:pt>
                <c:pt idx="8">
                  <c:v>23.1</c:v>
                </c:pt>
              </c:numCache>
            </c:numRef>
          </c:val>
          <c:extLst>
            <c:ext xmlns:c16="http://schemas.microsoft.com/office/drawing/2014/chart" uri="{C3380CC4-5D6E-409C-BE32-E72D297353CC}">
              <c16:uniqueId val="{00000002-0B9D-43A1-A79F-E9BA4E2724D3}"/>
            </c:ext>
          </c:extLst>
        </c:ser>
        <c:ser>
          <c:idx val="2"/>
          <c:order val="2"/>
          <c:tx>
            <c:strRef>
              <c:f>問49利用駅!$V$93</c:f>
              <c:strCache>
                <c:ptCount val="1"/>
                <c:pt idx="0">
                  <c:v>やや
走りにくい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問49利用駅!$V$94:$V$102</c:f>
              <c:numCache>
                <c:formatCode>0.0</c:formatCode>
                <c:ptCount val="9"/>
                <c:pt idx="0">
                  <c:v>15.2</c:v>
                </c:pt>
                <c:pt idx="1">
                  <c:v>12.5</c:v>
                </c:pt>
                <c:pt idx="2">
                  <c:v>14.5</c:v>
                </c:pt>
                <c:pt idx="3">
                  <c:v>23.5</c:v>
                </c:pt>
                <c:pt idx="4">
                  <c:v>22.7</c:v>
                </c:pt>
                <c:pt idx="5">
                  <c:v>10</c:v>
                </c:pt>
                <c:pt idx="6">
                  <c:v>21.9</c:v>
                </c:pt>
                <c:pt idx="7">
                  <c:v>15.5</c:v>
                </c:pt>
                <c:pt idx="8">
                  <c:v>15.4</c:v>
                </c:pt>
              </c:numCache>
            </c:numRef>
          </c:val>
          <c:extLst>
            <c:ext xmlns:c16="http://schemas.microsoft.com/office/drawing/2014/chart" uri="{C3380CC4-5D6E-409C-BE32-E72D297353CC}">
              <c16:uniqueId val="{00000003-0B9D-43A1-A79F-E9BA4E2724D3}"/>
            </c:ext>
          </c:extLst>
        </c:ser>
        <c:ser>
          <c:idx val="3"/>
          <c:order val="3"/>
          <c:tx>
            <c:strRef>
              <c:f>問49利用駅!$W$93</c:f>
              <c:strCache>
                <c:ptCount val="1"/>
                <c:pt idx="0">
                  <c:v>走りにくい</c:v>
                </c:pt>
              </c:strCache>
            </c:strRef>
          </c:tx>
          <c:spPr>
            <a:pattFill prst="smGrid">
              <a:fgClr>
                <a:schemeClr val="bg1"/>
              </a:fgClr>
              <a:bgClr>
                <a:srgbClr val="FF5050"/>
              </a:bgClr>
            </a:pattFill>
            <a:ln>
              <a:solidFill>
                <a:schemeClr val="tx1"/>
              </a:solidFill>
            </a:ln>
            <a:effectLst/>
          </c:spPr>
          <c:invertIfNegative val="0"/>
          <c:dLbls>
            <c:dLbl>
              <c:idx val="0"/>
              <c:layout>
                <c:manualLayout>
                  <c:x val="-4.2507970244420826E-3"/>
                  <c:y val="-4.563575303229709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D108-4CF9-8C71-2F51AF84CCD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問49利用駅!$W$94:$W$102</c:f>
              <c:numCache>
                <c:formatCode>0.0</c:formatCode>
                <c:ptCount val="9"/>
                <c:pt idx="0">
                  <c:v>0</c:v>
                </c:pt>
                <c:pt idx="1">
                  <c:v>5.7</c:v>
                </c:pt>
                <c:pt idx="2">
                  <c:v>7.5</c:v>
                </c:pt>
                <c:pt idx="3">
                  <c:v>11.8</c:v>
                </c:pt>
                <c:pt idx="4">
                  <c:v>4.5</c:v>
                </c:pt>
                <c:pt idx="5">
                  <c:v>3.3</c:v>
                </c:pt>
                <c:pt idx="6">
                  <c:v>12.5</c:v>
                </c:pt>
                <c:pt idx="7">
                  <c:v>10.4</c:v>
                </c:pt>
                <c:pt idx="8">
                  <c:v>9.4</c:v>
                </c:pt>
              </c:numCache>
            </c:numRef>
          </c:val>
          <c:extLst>
            <c:ext xmlns:c16="http://schemas.microsoft.com/office/drawing/2014/chart" uri="{C3380CC4-5D6E-409C-BE32-E72D297353CC}">
              <c16:uniqueId val="{00000004-0B9D-43A1-A79F-E9BA4E2724D3}"/>
            </c:ext>
          </c:extLst>
        </c:ser>
        <c:ser>
          <c:idx val="4"/>
          <c:order val="4"/>
          <c:tx>
            <c:strRef>
              <c:f>問49利用駅!$X$93</c:f>
              <c:strCache>
                <c:ptCount val="1"/>
                <c:pt idx="0">
                  <c:v>自動車に
乗らない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問49利用駅!$X$94:$X$102</c:f>
              <c:numCache>
                <c:formatCode>0.0</c:formatCode>
                <c:ptCount val="9"/>
                <c:pt idx="0">
                  <c:v>32.6</c:v>
                </c:pt>
                <c:pt idx="1">
                  <c:v>30.7</c:v>
                </c:pt>
                <c:pt idx="2">
                  <c:v>39.299999999999997</c:v>
                </c:pt>
                <c:pt idx="3">
                  <c:v>29.4</c:v>
                </c:pt>
                <c:pt idx="4">
                  <c:v>25</c:v>
                </c:pt>
                <c:pt idx="5">
                  <c:v>43.3</c:v>
                </c:pt>
                <c:pt idx="6">
                  <c:v>25</c:v>
                </c:pt>
                <c:pt idx="7">
                  <c:v>30.6</c:v>
                </c:pt>
                <c:pt idx="8">
                  <c:v>41.9</c:v>
                </c:pt>
              </c:numCache>
            </c:numRef>
          </c:val>
          <c:extLst>
            <c:ext xmlns:c16="http://schemas.microsoft.com/office/drawing/2014/chart" uri="{C3380CC4-5D6E-409C-BE32-E72D297353CC}">
              <c16:uniqueId val="{00000005-0B9D-43A1-A79F-E9BA4E2724D3}"/>
            </c:ext>
          </c:extLst>
        </c:ser>
        <c:ser>
          <c:idx val="5"/>
          <c:order val="5"/>
          <c:tx>
            <c:strRef>
              <c:f>問49利用駅!$Y$93</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問49利用駅!$S$94:$S$102</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問49利用駅!$Y$94:$Y$102</c:f>
              <c:numCache>
                <c:formatCode>0.0</c:formatCode>
                <c:ptCount val="9"/>
                <c:pt idx="0">
                  <c:v>10.9</c:v>
                </c:pt>
                <c:pt idx="1">
                  <c:v>11.4</c:v>
                </c:pt>
                <c:pt idx="2">
                  <c:v>9.8000000000000007</c:v>
                </c:pt>
                <c:pt idx="3">
                  <c:v>5.9</c:v>
                </c:pt>
                <c:pt idx="4">
                  <c:v>11.4</c:v>
                </c:pt>
                <c:pt idx="5">
                  <c:v>11.7</c:v>
                </c:pt>
                <c:pt idx="6">
                  <c:v>17.2</c:v>
                </c:pt>
                <c:pt idx="7">
                  <c:v>12.4</c:v>
                </c:pt>
                <c:pt idx="8">
                  <c:v>6.8</c:v>
                </c:pt>
              </c:numCache>
            </c:numRef>
          </c:val>
          <c:extLst>
            <c:ext xmlns:c16="http://schemas.microsoft.com/office/drawing/2014/chart" uri="{C3380CC4-5D6E-409C-BE32-E72D297353CC}">
              <c16:uniqueId val="{00000006-0B9D-43A1-A79F-E9BA4E2724D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問49利用駅!$T$93</c:f>
              <c:strCache>
                <c:ptCount val="1"/>
                <c:pt idx="0">
                  <c:v>走りやすい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2EB-4D6D-8C44-E480B59FCA9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2EB-4D6D-8C44-E480B59FCA9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問49利用駅!$S$92</c:f>
              <c:strCache>
                <c:ptCount val="1"/>
                <c:pt idx="0">
                  <c:v>凡例</c:v>
                </c:pt>
              </c:strCache>
            </c:strRef>
          </c:cat>
          <c:val>
            <c:numRef>
              <c:f>問49利用駅!$T$92</c:f>
              <c:numCache>
                <c:formatCode>General</c:formatCode>
                <c:ptCount val="1"/>
                <c:pt idx="0">
                  <c:v>1</c:v>
                </c:pt>
              </c:numCache>
            </c:numRef>
          </c:val>
          <c:extLst>
            <c:ext xmlns:c16="http://schemas.microsoft.com/office/drawing/2014/chart" uri="{C3380CC4-5D6E-409C-BE32-E72D297353CC}">
              <c16:uniqueId val="{00000002-22EB-4D6D-8C44-E480B59FCA9A}"/>
            </c:ext>
          </c:extLst>
        </c:ser>
        <c:ser>
          <c:idx val="1"/>
          <c:order val="1"/>
          <c:tx>
            <c:strRef>
              <c:f>問49利用駅!$U$93</c:f>
              <c:strCache>
                <c:ptCount val="1"/>
                <c:pt idx="0">
                  <c:v>ある程度
走りやすい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2EB-4D6D-8C44-E480B59FCA9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問49利用駅!$S$92</c:f>
              <c:strCache>
                <c:ptCount val="1"/>
                <c:pt idx="0">
                  <c:v>凡例</c:v>
                </c:pt>
              </c:strCache>
            </c:strRef>
          </c:cat>
          <c:val>
            <c:numRef>
              <c:f>問49利用駅!$U$92</c:f>
              <c:numCache>
                <c:formatCode>General</c:formatCode>
                <c:ptCount val="1"/>
                <c:pt idx="0">
                  <c:v>1</c:v>
                </c:pt>
              </c:numCache>
            </c:numRef>
          </c:val>
          <c:extLst>
            <c:ext xmlns:c16="http://schemas.microsoft.com/office/drawing/2014/chart" uri="{C3380CC4-5D6E-409C-BE32-E72D297353CC}">
              <c16:uniqueId val="{00000004-22EB-4D6D-8C44-E480B59FCA9A}"/>
            </c:ext>
          </c:extLst>
        </c:ser>
        <c:ser>
          <c:idx val="2"/>
          <c:order val="2"/>
          <c:tx>
            <c:strRef>
              <c:f>問49利用駅!$V$93</c:f>
              <c:strCache>
                <c:ptCount val="1"/>
                <c:pt idx="0">
                  <c:v>やや
走りにくい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問49利用駅!$S$92</c:f>
              <c:strCache>
                <c:ptCount val="1"/>
                <c:pt idx="0">
                  <c:v>凡例</c:v>
                </c:pt>
              </c:strCache>
            </c:strRef>
          </c:cat>
          <c:val>
            <c:numRef>
              <c:f>問49利用駅!$V$92</c:f>
              <c:numCache>
                <c:formatCode>General</c:formatCode>
                <c:ptCount val="1"/>
                <c:pt idx="0">
                  <c:v>1</c:v>
                </c:pt>
              </c:numCache>
            </c:numRef>
          </c:val>
          <c:extLst>
            <c:ext xmlns:c16="http://schemas.microsoft.com/office/drawing/2014/chart" uri="{C3380CC4-5D6E-409C-BE32-E72D297353CC}">
              <c16:uniqueId val="{00000005-22EB-4D6D-8C44-E480B59FCA9A}"/>
            </c:ext>
          </c:extLst>
        </c:ser>
        <c:ser>
          <c:idx val="3"/>
          <c:order val="3"/>
          <c:tx>
            <c:strRef>
              <c:f>問49利用駅!$W$93</c:f>
              <c:strCache>
                <c:ptCount val="1"/>
                <c:pt idx="0">
                  <c:v>走りにくい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問49利用駅!$S$92</c:f>
              <c:strCache>
                <c:ptCount val="1"/>
                <c:pt idx="0">
                  <c:v>凡例</c:v>
                </c:pt>
              </c:strCache>
            </c:strRef>
          </c:cat>
          <c:val>
            <c:numRef>
              <c:f>問49利用駅!$W$92</c:f>
              <c:numCache>
                <c:formatCode>General</c:formatCode>
                <c:ptCount val="1"/>
                <c:pt idx="0">
                  <c:v>1</c:v>
                </c:pt>
              </c:numCache>
            </c:numRef>
          </c:val>
          <c:extLst>
            <c:ext xmlns:c16="http://schemas.microsoft.com/office/drawing/2014/chart" uri="{C3380CC4-5D6E-409C-BE32-E72D297353CC}">
              <c16:uniqueId val="{00000006-22EB-4D6D-8C44-E480B59FCA9A}"/>
            </c:ext>
          </c:extLst>
        </c:ser>
        <c:ser>
          <c:idx val="4"/>
          <c:order val="4"/>
          <c:tx>
            <c:strRef>
              <c:f>問49利用駅!$X$93</c:f>
              <c:strCache>
                <c:ptCount val="1"/>
                <c:pt idx="0">
                  <c:v>自動車に
乗らない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問49利用駅!$S$92</c:f>
              <c:strCache>
                <c:ptCount val="1"/>
                <c:pt idx="0">
                  <c:v>凡例</c:v>
                </c:pt>
              </c:strCache>
            </c:strRef>
          </c:cat>
          <c:val>
            <c:numRef>
              <c:f>問49利用駅!$X$92</c:f>
              <c:numCache>
                <c:formatCode>General</c:formatCode>
                <c:ptCount val="1"/>
                <c:pt idx="0">
                  <c:v>1</c:v>
                </c:pt>
              </c:numCache>
            </c:numRef>
          </c:val>
          <c:extLst>
            <c:ext xmlns:c16="http://schemas.microsoft.com/office/drawing/2014/chart" uri="{C3380CC4-5D6E-409C-BE32-E72D297353CC}">
              <c16:uniqueId val="{00000007-22EB-4D6D-8C44-E480B59FCA9A}"/>
            </c:ext>
          </c:extLst>
        </c:ser>
        <c:ser>
          <c:idx val="5"/>
          <c:order val="5"/>
          <c:tx>
            <c:strRef>
              <c:f>問49利用駅!$Y$93</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問49利用駅!$S$92</c:f>
              <c:strCache>
                <c:ptCount val="1"/>
                <c:pt idx="0">
                  <c:v>凡例</c:v>
                </c:pt>
              </c:strCache>
            </c:strRef>
          </c:cat>
          <c:val>
            <c:numRef>
              <c:f>問49利用駅!$Y$92</c:f>
              <c:numCache>
                <c:formatCode>General</c:formatCode>
                <c:ptCount val="1"/>
                <c:pt idx="0">
                  <c:v>1</c:v>
                </c:pt>
              </c:numCache>
            </c:numRef>
          </c:val>
          <c:extLst>
            <c:ext xmlns:c16="http://schemas.microsoft.com/office/drawing/2014/chart" uri="{C3380CC4-5D6E-409C-BE32-E72D297353CC}">
              <c16:uniqueId val="{00000008-22EB-4D6D-8C44-E480B59FCA9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5354390598494069"/>
          <c:w val="0.74127514184310905"/>
          <c:h val="0.81861196329352159"/>
        </c:manualLayout>
      </c:layout>
      <c:barChart>
        <c:barDir val="bar"/>
        <c:grouping val="percentStacked"/>
        <c:varyColors val="0"/>
        <c:ser>
          <c:idx val="0"/>
          <c:order val="0"/>
          <c:tx>
            <c:strRef>
              <c:f>問49利用駅!$T$122</c:f>
              <c:strCache>
                <c:ptCount val="1"/>
                <c:pt idx="0">
                  <c:v>利用しやすい</c:v>
                </c:pt>
              </c:strCache>
            </c:strRef>
          </c:tx>
          <c:spPr>
            <a:solidFill>
              <a:schemeClr val="accent1"/>
            </a:solidFill>
            <a:ln w="9525">
              <a:solidFill>
                <a:schemeClr val="tx1"/>
              </a:solidFill>
            </a:ln>
            <a:effectLst/>
          </c:spPr>
          <c:invertIfNegative val="0"/>
          <c:dLbls>
            <c:dLbl>
              <c:idx val="0"/>
              <c:layout>
                <c:manualLayout>
                  <c:x val="-3.7000900923516594E-3"/>
                  <c:y val="-4.464697189519874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DC-4B55-BCDB-B37A8B54C12C}"/>
                </c:ext>
              </c:extLst>
            </c:dLbl>
            <c:dLbl>
              <c:idx val="1"/>
              <c:layout>
                <c:manualLayout>
                  <c:x val="-5.7101257666914906E-3"/>
                  <c:y val="-4.35264331262642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42-44DF-A5F1-4BE640221820}"/>
                </c:ext>
              </c:extLst>
            </c:dLbl>
            <c:dLbl>
              <c:idx val="2"/>
              <c:layout>
                <c:manualLayout>
                  <c:x val="-2.5976792841018477E-17"/>
                  <c:y val="-4.32418307447542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42-44DF-A5F1-4BE640221820}"/>
                </c:ext>
              </c:extLst>
            </c:dLbl>
            <c:dLbl>
              <c:idx val="3"/>
              <c:layout>
                <c:manualLayout>
                  <c:x val="0"/>
                  <c:y val="-4.35658001495687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42-44DF-A5F1-4BE640221820}"/>
                </c:ext>
              </c:extLst>
            </c:dLbl>
            <c:dLbl>
              <c:idx val="6"/>
              <c:layout>
                <c:manualLayout>
                  <c:x val="-4.250797024442056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42-44DF-A5F1-4BE640221820}"/>
                </c:ext>
              </c:extLst>
            </c:dLbl>
            <c:dLbl>
              <c:idx val="7"/>
              <c:layout>
                <c:manualLayout>
                  <c:x val="0"/>
                  <c:y val="-4.34976860065908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42-44DF-A5F1-4BE640221820}"/>
                </c:ext>
              </c:extLst>
            </c:dLbl>
            <c:dLbl>
              <c:idx val="8"/>
              <c:layout>
                <c:manualLayout>
                  <c:x val="-5.4559705010306233E-3"/>
                  <c:y val="-4.5128036975982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42-44DF-A5F1-4BE64022182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問49利用駅!$T$123:$T$131</c:f>
              <c:numCache>
                <c:formatCode>0.0</c:formatCode>
                <c:ptCount val="9"/>
                <c:pt idx="0">
                  <c:v>0</c:v>
                </c:pt>
                <c:pt idx="1">
                  <c:v>1.1000000000000001</c:v>
                </c:pt>
                <c:pt idx="2">
                  <c:v>0.6</c:v>
                </c:pt>
                <c:pt idx="3">
                  <c:v>0</c:v>
                </c:pt>
                <c:pt idx="4">
                  <c:v>2.2999999999999998</c:v>
                </c:pt>
                <c:pt idx="5">
                  <c:v>2.5</c:v>
                </c:pt>
                <c:pt idx="6">
                  <c:v>3.1</c:v>
                </c:pt>
                <c:pt idx="7">
                  <c:v>0</c:v>
                </c:pt>
                <c:pt idx="8">
                  <c:v>0.9</c:v>
                </c:pt>
              </c:numCache>
            </c:numRef>
          </c:val>
          <c:extLst>
            <c:ext xmlns:c16="http://schemas.microsoft.com/office/drawing/2014/chart" uri="{C3380CC4-5D6E-409C-BE32-E72D297353CC}">
              <c16:uniqueId val="{00000009-A3D4-4C10-9354-2AFE3276E04B}"/>
            </c:ext>
          </c:extLst>
        </c:ser>
        <c:ser>
          <c:idx val="1"/>
          <c:order val="1"/>
          <c:tx>
            <c:strRef>
              <c:f>問49利用駅!$U$122</c:f>
              <c:strCache>
                <c:ptCount val="1"/>
                <c:pt idx="0">
                  <c:v>ある程度
利用しやすい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問49利用駅!$U$123:$U$131</c:f>
              <c:numCache>
                <c:formatCode>0.0</c:formatCode>
                <c:ptCount val="9"/>
                <c:pt idx="0">
                  <c:v>13</c:v>
                </c:pt>
                <c:pt idx="1">
                  <c:v>2.2999999999999998</c:v>
                </c:pt>
                <c:pt idx="2">
                  <c:v>6.8</c:v>
                </c:pt>
                <c:pt idx="3">
                  <c:v>3.9</c:v>
                </c:pt>
                <c:pt idx="4">
                  <c:v>9.1</c:v>
                </c:pt>
                <c:pt idx="5">
                  <c:v>8.3000000000000007</c:v>
                </c:pt>
                <c:pt idx="6">
                  <c:v>6.3</c:v>
                </c:pt>
                <c:pt idx="7">
                  <c:v>3.6</c:v>
                </c:pt>
                <c:pt idx="8">
                  <c:v>4.3</c:v>
                </c:pt>
              </c:numCache>
            </c:numRef>
          </c:val>
          <c:extLst>
            <c:ext xmlns:c16="http://schemas.microsoft.com/office/drawing/2014/chart" uri="{C3380CC4-5D6E-409C-BE32-E72D297353CC}">
              <c16:uniqueId val="{0000000C-A3D4-4C10-9354-2AFE3276E04B}"/>
            </c:ext>
          </c:extLst>
        </c:ser>
        <c:ser>
          <c:idx val="2"/>
          <c:order val="2"/>
          <c:tx>
            <c:strRef>
              <c:f>問49利用駅!$V$122</c:f>
              <c:strCache>
                <c:ptCount val="1"/>
                <c:pt idx="0">
                  <c:v>やや
利用しにくい</c:v>
                </c:pt>
              </c:strCache>
            </c:strRef>
          </c:tx>
          <c:spPr>
            <a:pattFill prst="smGrid">
              <a:fgClr>
                <a:srgbClr val="FF9999"/>
              </a:fgClr>
              <a:bgClr>
                <a:schemeClr val="bg1"/>
              </a:bgClr>
            </a:pattFill>
            <a:ln>
              <a:solidFill>
                <a:schemeClr val="tx1"/>
              </a:solidFill>
            </a:ln>
            <a:effectLst/>
          </c:spPr>
          <c:invertIfNegative val="0"/>
          <c:dLbls>
            <c:dLbl>
              <c:idx val="0"/>
              <c:layout>
                <c:manualLayout>
                  <c:x val="-8.531494668373731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39-4937-9BE5-8D3E16D7FC32}"/>
                </c:ext>
              </c:extLst>
            </c:dLbl>
            <c:dLbl>
              <c:idx val="3"/>
              <c:layout>
                <c:manualLayout>
                  <c:x val="4.1237113402061857E-3"/>
                  <c:y val="1.177378970191753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DC-4B55-BCDB-B37A8B54C12C}"/>
                </c:ext>
              </c:extLst>
            </c:dLbl>
            <c:dLbl>
              <c:idx val="4"/>
              <c:layout>
                <c:manualLayout>
                  <c:x val="1.0579653835835332E-5"/>
                  <c:y val="3.55635133637170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DC-4B55-BCDB-B37A8B54C12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問49利用駅!$V$123:$V$131</c:f>
              <c:numCache>
                <c:formatCode>0.0</c:formatCode>
                <c:ptCount val="9"/>
                <c:pt idx="0">
                  <c:v>2.2000000000000002</c:v>
                </c:pt>
                <c:pt idx="1">
                  <c:v>10.199999999999999</c:v>
                </c:pt>
                <c:pt idx="2">
                  <c:v>9.1999999999999993</c:v>
                </c:pt>
                <c:pt idx="3">
                  <c:v>7.8</c:v>
                </c:pt>
                <c:pt idx="4">
                  <c:v>15.9</c:v>
                </c:pt>
                <c:pt idx="5">
                  <c:v>7.5</c:v>
                </c:pt>
                <c:pt idx="6">
                  <c:v>9.4</c:v>
                </c:pt>
                <c:pt idx="7">
                  <c:v>9.8000000000000007</c:v>
                </c:pt>
                <c:pt idx="8">
                  <c:v>12</c:v>
                </c:pt>
              </c:numCache>
            </c:numRef>
          </c:val>
          <c:extLst>
            <c:ext xmlns:c16="http://schemas.microsoft.com/office/drawing/2014/chart" uri="{C3380CC4-5D6E-409C-BE32-E72D297353CC}">
              <c16:uniqueId val="{0000000F-A3D4-4C10-9354-2AFE3276E04B}"/>
            </c:ext>
          </c:extLst>
        </c:ser>
        <c:ser>
          <c:idx val="3"/>
          <c:order val="3"/>
          <c:tx>
            <c:strRef>
              <c:f>問49利用駅!$W$122</c:f>
              <c:strCache>
                <c:ptCount val="1"/>
                <c:pt idx="0">
                  <c:v>利用しにくい</c:v>
                </c:pt>
              </c:strCache>
            </c:strRef>
          </c:tx>
          <c:spPr>
            <a:pattFill prst="smGrid">
              <a:fgClr>
                <a:schemeClr val="bg1"/>
              </a:fgClr>
              <a:bgClr>
                <a:srgbClr val="FF5050"/>
              </a:bgClr>
            </a:patt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42-44DF-A5F1-4BE640221820}"/>
                </c:ext>
              </c:extLst>
            </c:dLbl>
            <c:dLbl>
              <c:idx val="5"/>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39-4937-9BE5-8D3E16D7FC3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問49利用駅!$W$123:$W$131</c:f>
              <c:numCache>
                <c:formatCode>0.0</c:formatCode>
                <c:ptCount val="9"/>
                <c:pt idx="0">
                  <c:v>4.3</c:v>
                </c:pt>
                <c:pt idx="1">
                  <c:v>10.199999999999999</c:v>
                </c:pt>
                <c:pt idx="2">
                  <c:v>7.5</c:v>
                </c:pt>
                <c:pt idx="3">
                  <c:v>9.8000000000000007</c:v>
                </c:pt>
                <c:pt idx="4">
                  <c:v>9.1</c:v>
                </c:pt>
                <c:pt idx="5">
                  <c:v>2.5</c:v>
                </c:pt>
                <c:pt idx="6">
                  <c:v>15.6</c:v>
                </c:pt>
                <c:pt idx="7">
                  <c:v>8.8000000000000007</c:v>
                </c:pt>
                <c:pt idx="8">
                  <c:v>6.8</c:v>
                </c:pt>
              </c:numCache>
            </c:numRef>
          </c:val>
          <c:extLst>
            <c:ext xmlns:c16="http://schemas.microsoft.com/office/drawing/2014/chart" uri="{C3380CC4-5D6E-409C-BE32-E72D297353CC}">
              <c16:uniqueId val="{00000010-A3D4-4C10-9354-2AFE3276E04B}"/>
            </c:ext>
          </c:extLst>
        </c:ser>
        <c:ser>
          <c:idx val="4"/>
          <c:order val="4"/>
          <c:tx>
            <c:strRef>
              <c:f>問49利用駅!$X$122</c:f>
              <c:strCache>
                <c:ptCount val="1"/>
                <c:pt idx="0">
                  <c:v>該当なし</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問49利用駅!$X$123:$X$131</c:f>
              <c:numCache>
                <c:formatCode>0.0</c:formatCode>
                <c:ptCount val="9"/>
                <c:pt idx="0">
                  <c:v>69.599999999999994</c:v>
                </c:pt>
                <c:pt idx="1">
                  <c:v>60.2</c:v>
                </c:pt>
                <c:pt idx="2">
                  <c:v>60.7</c:v>
                </c:pt>
                <c:pt idx="3">
                  <c:v>62.7</c:v>
                </c:pt>
                <c:pt idx="4">
                  <c:v>45.5</c:v>
                </c:pt>
                <c:pt idx="5">
                  <c:v>63.3</c:v>
                </c:pt>
                <c:pt idx="6">
                  <c:v>45.3</c:v>
                </c:pt>
                <c:pt idx="7">
                  <c:v>59.6</c:v>
                </c:pt>
                <c:pt idx="8">
                  <c:v>65</c:v>
                </c:pt>
              </c:numCache>
            </c:numRef>
          </c:val>
          <c:extLst>
            <c:ext xmlns:c16="http://schemas.microsoft.com/office/drawing/2014/chart" uri="{C3380CC4-5D6E-409C-BE32-E72D297353CC}">
              <c16:uniqueId val="{00000011-A3D4-4C10-9354-2AFE3276E04B}"/>
            </c:ext>
          </c:extLst>
        </c:ser>
        <c:ser>
          <c:idx val="5"/>
          <c:order val="5"/>
          <c:tx>
            <c:strRef>
              <c:f>問49利用駅!$Y$122</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問49利用駅!$S$123:$S$131</c:f>
              <c:strCache>
                <c:ptCount val="9"/>
                <c:pt idx="0">
                  <c:v>飛田給駅(n=46)</c:v>
                </c:pt>
                <c:pt idx="1">
                  <c:v>西調布駅(n=88)</c:v>
                </c:pt>
                <c:pt idx="2">
                  <c:v>調布駅(n=468)</c:v>
                </c:pt>
                <c:pt idx="3">
                  <c:v>京王多摩川駅(n=51)</c:v>
                </c:pt>
                <c:pt idx="4">
                  <c:v>布田駅(n=44)</c:v>
                </c:pt>
                <c:pt idx="5">
                  <c:v>国領駅(n=120)</c:v>
                </c:pt>
                <c:pt idx="6">
                  <c:v>柴崎駅(n=64)</c:v>
                </c:pt>
                <c:pt idx="7">
                  <c:v>つつじヶ丘駅(n=193)</c:v>
                </c:pt>
                <c:pt idx="8">
                  <c:v>仙川駅(n=117)</c:v>
                </c:pt>
              </c:strCache>
            </c:strRef>
          </c:cat>
          <c:val>
            <c:numRef>
              <c:f>問49利用駅!$Y$123:$Y$131</c:f>
              <c:numCache>
                <c:formatCode>0.0</c:formatCode>
                <c:ptCount val="9"/>
                <c:pt idx="0">
                  <c:v>10.9</c:v>
                </c:pt>
                <c:pt idx="1">
                  <c:v>15.9</c:v>
                </c:pt>
                <c:pt idx="2">
                  <c:v>15.2</c:v>
                </c:pt>
                <c:pt idx="3">
                  <c:v>15.7</c:v>
                </c:pt>
                <c:pt idx="4">
                  <c:v>18.2</c:v>
                </c:pt>
                <c:pt idx="5">
                  <c:v>15.8</c:v>
                </c:pt>
                <c:pt idx="6">
                  <c:v>20.3</c:v>
                </c:pt>
                <c:pt idx="7">
                  <c:v>18.100000000000001</c:v>
                </c:pt>
                <c:pt idx="8">
                  <c:v>11.1</c:v>
                </c:pt>
              </c:numCache>
            </c:numRef>
          </c:val>
          <c:extLst>
            <c:ext xmlns:c16="http://schemas.microsoft.com/office/drawing/2014/chart" uri="{C3380CC4-5D6E-409C-BE32-E72D297353CC}">
              <c16:uniqueId val="{00000012-A3D4-4C10-9354-2AFE3276E04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2096774193548387"/>
          <c:w val="0.92128907289206263"/>
          <c:h val="0.78494623655913975"/>
        </c:manualLayout>
      </c:layout>
      <c:barChart>
        <c:barDir val="bar"/>
        <c:grouping val="percentStacked"/>
        <c:varyColors val="0"/>
        <c:ser>
          <c:idx val="0"/>
          <c:order val="0"/>
          <c:tx>
            <c:strRef>
              <c:f>問49利用駅!$T$122</c:f>
              <c:strCache>
                <c:ptCount val="1"/>
                <c:pt idx="0">
                  <c:v>利用しやすい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A35-413B-94F6-4A7AF25FA86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A35-413B-94F6-4A7AF25FA86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問49利用駅!$S$121</c:f>
              <c:strCache>
                <c:ptCount val="1"/>
                <c:pt idx="0">
                  <c:v>凡例</c:v>
                </c:pt>
              </c:strCache>
            </c:strRef>
          </c:cat>
          <c:val>
            <c:numRef>
              <c:f>問49利用駅!$T$121</c:f>
              <c:numCache>
                <c:formatCode>General</c:formatCode>
                <c:ptCount val="1"/>
                <c:pt idx="0">
                  <c:v>1</c:v>
                </c:pt>
              </c:numCache>
            </c:numRef>
          </c:val>
          <c:extLst>
            <c:ext xmlns:c16="http://schemas.microsoft.com/office/drawing/2014/chart" uri="{C3380CC4-5D6E-409C-BE32-E72D297353CC}">
              <c16:uniqueId val="{00000002-CA35-413B-94F6-4A7AF25FA860}"/>
            </c:ext>
          </c:extLst>
        </c:ser>
        <c:ser>
          <c:idx val="1"/>
          <c:order val="1"/>
          <c:tx>
            <c:strRef>
              <c:f>問49利用駅!$U$122</c:f>
              <c:strCache>
                <c:ptCount val="1"/>
                <c:pt idx="0">
                  <c:v>ある程度
利用しやすい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A35-413B-94F6-4A7AF25FA86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問49利用駅!$S$121</c:f>
              <c:strCache>
                <c:ptCount val="1"/>
                <c:pt idx="0">
                  <c:v>凡例</c:v>
                </c:pt>
              </c:strCache>
            </c:strRef>
          </c:cat>
          <c:val>
            <c:numRef>
              <c:f>問49利用駅!$U$121</c:f>
              <c:numCache>
                <c:formatCode>General</c:formatCode>
                <c:ptCount val="1"/>
                <c:pt idx="0">
                  <c:v>1</c:v>
                </c:pt>
              </c:numCache>
            </c:numRef>
          </c:val>
          <c:extLst>
            <c:ext xmlns:c16="http://schemas.microsoft.com/office/drawing/2014/chart" uri="{C3380CC4-5D6E-409C-BE32-E72D297353CC}">
              <c16:uniqueId val="{00000004-CA35-413B-94F6-4A7AF25FA860}"/>
            </c:ext>
          </c:extLst>
        </c:ser>
        <c:ser>
          <c:idx val="2"/>
          <c:order val="2"/>
          <c:tx>
            <c:strRef>
              <c:f>問49利用駅!$V$122</c:f>
              <c:strCache>
                <c:ptCount val="1"/>
                <c:pt idx="0">
                  <c:v>やや
利用しにくい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問49利用駅!$S$121</c:f>
              <c:strCache>
                <c:ptCount val="1"/>
                <c:pt idx="0">
                  <c:v>凡例</c:v>
                </c:pt>
              </c:strCache>
            </c:strRef>
          </c:cat>
          <c:val>
            <c:numRef>
              <c:f>問49利用駅!$V$121</c:f>
              <c:numCache>
                <c:formatCode>General</c:formatCode>
                <c:ptCount val="1"/>
                <c:pt idx="0">
                  <c:v>1</c:v>
                </c:pt>
              </c:numCache>
            </c:numRef>
          </c:val>
          <c:extLst>
            <c:ext xmlns:c16="http://schemas.microsoft.com/office/drawing/2014/chart" uri="{C3380CC4-5D6E-409C-BE32-E72D297353CC}">
              <c16:uniqueId val="{00000005-CA35-413B-94F6-4A7AF25FA860}"/>
            </c:ext>
          </c:extLst>
        </c:ser>
        <c:ser>
          <c:idx val="3"/>
          <c:order val="3"/>
          <c:tx>
            <c:strRef>
              <c:f>問49利用駅!$W$122</c:f>
              <c:strCache>
                <c:ptCount val="1"/>
                <c:pt idx="0">
                  <c:v>利用しにくい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問49利用駅!$S$121</c:f>
              <c:strCache>
                <c:ptCount val="1"/>
                <c:pt idx="0">
                  <c:v>凡例</c:v>
                </c:pt>
              </c:strCache>
            </c:strRef>
          </c:cat>
          <c:val>
            <c:numRef>
              <c:f>問49利用駅!$W$121</c:f>
              <c:numCache>
                <c:formatCode>General</c:formatCode>
                <c:ptCount val="1"/>
                <c:pt idx="0">
                  <c:v>1</c:v>
                </c:pt>
              </c:numCache>
            </c:numRef>
          </c:val>
          <c:extLst>
            <c:ext xmlns:c16="http://schemas.microsoft.com/office/drawing/2014/chart" uri="{C3380CC4-5D6E-409C-BE32-E72D297353CC}">
              <c16:uniqueId val="{00000006-CA35-413B-94F6-4A7AF25FA860}"/>
            </c:ext>
          </c:extLst>
        </c:ser>
        <c:ser>
          <c:idx val="4"/>
          <c:order val="4"/>
          <c:tx>
            <c:strRef>
              <c:f>問49利用駅!$X$122</c:f>
              <c:strCache>
                <c:ptCount val="1"/>
                <c:pt idx="0">
                  <c:v>該当なし</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問49利用駅!$S$121</c:f>
              <c:strCache>
                <c:ptCount val="1"/>
                <c:pt idx="0">
                  <c:v>凡例</c:v>
                </c:pt>
              </c:strCache>
            </c:strRef>
          </c:cat>
          <c:val>
            <c:numRef>
              <c:f>問49利用駅!$X$121</c:f>
              <c:numCache>
                <c:formatCode>General</c:formatCode>
                <c:ptCount val="1"/>
                <c:pt idx="0">
                  <c:v>1</c:v>
                </c:pt>
              </c:numCache>
            </c:numRef>
          </c:val>
          <c:extLst>
            <c:ext xmlns:c16="http://schemas.microsoft.com/office/drawing/2014/chart" uri="{C3380CC4-5D6E-409C-BE32-E72D297353CC}">
              <c16:uniqueId val="{00000007-CA35-413B-94F6-4A7AF25FA860}"/>
            </c:ext>
          </c:extLst>
        </c:ser>
        <c:ser>
          <c:idx val="5"/>
          <c:order val="5"/>
          <c:tx>
            <c:strRef>
              <c:f>問49利用駅!$Y$122</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問49利用駅!$S$121</c:f>
              <c:strCache>
                <c:ptCount val="1"/>
                <c:pt idx="0">
                  <c:v>凡例</c:v>
                </c:pt>
              </c:strCache>
            </c:strRef>
          </c:cat>
          <c:val>
            <c:numRef>
              <c:f>問49利用駅!$Y$121</c:f>
              <c:numCache>
                <c:formatCode>General</c:formatCode>
                <c:ptCount val="1"/>
                <c:pt idx="0">
                  <c:v>1</c:v>
                </c:pt>
              </c:numCache>
            </c:numRef>
          </c:val>
          <c:extLst>
            <c:ext xmlns:c16="http://schemas.microsoft.com/office/drawing/2014/chart" uri="{C3380CC4-5D6E-409C-BE32-E72D297353CC}">
              <c16:uniqueId val="{00000008-CA35-413B-94F6-4A7AF25FA86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問49利用駅!$T$5</c:f>
              <c:strCache>
                <c:ptCount val="1"/>
                <c:pt idx="0">
                  <c:v>歩きやすい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問49利用駅!$T$6:$T$14</c:f>
              <c:numCache>
                <c:formatCode>0.0</c:formatCode>
                <c:ptCount val="9"/>
                <c:pt idx="0">
                  <c:v>29.787234042553191</c:v>
                </c:pt>
                <c:pt idx="1">
                  <c:v>20.952380952380953</c:v>
                </c:pt>
                <c:pt idx="2">
                  <c:v>21.333333333333336</c:v>
                </c:pt>
                <c:pt idx="3">
                  <c:v>17.543859649122805</c:v>
                </c:pt>
                <c:pt idx="4">
                  <c:v>26.530612244897959</c:v>
                </c:pt>
                <c:pt idx="5">
                  <c:v>26.351351351351347</c:v>
                </c:pt>
                <c:pt idx="6">
                  <c:v>11.594202898550725</c:v>
                </c:pt>
                <c:pt idx="7">
                  <c:v>17.75700934579439</c:v>
                </c:pt>
                <c:pt idx="8">
                  <c:v>23.021582733812952</c:v>
                </c:pt>
              </c:numCache>
            </c:numRef>
          </c:val>
          <c:extLst>
            <c:ext xmlns:c16="http://schemas.microsoft.com/office/drawing/2014/chart" uri="{C3380CC4-5D6E-409C-BE32-E72D297353CC}">
              <c16:uniqueId val="{00000000-48CD-43D2-8618-12309C5D6DC1}"/>
            </c:ext>
          </c:extLst>
        </c:ser>
        <c:ser>
          <c:idx val="1"/>
          <c:order val="1"/>
          <c:tx>
            <c:strRef>
              <c:f>問49利用駅!$U$5</c:f>
              <c:strCache>
                <c:ptCount val="1"/>
                <c:pt idx="0">
                  <c:v>ある程度
歩きやすい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問49利用駅!$U$6:$U$14</c:f>
              <c:numCache>
                <c:formatCode>0.0</c:formatCode>
                <c:ptCount val="9"/>
                <c:pt idx="0">
                  <c:v>40.425531914893611</c:v>
                </c:pt>
                <c:pt idx="1">
                  <c:v>47.619047619047613</c:v>
                </c:pt>
                <c:pt idx="2">
                  <c:v>46.285714285714285</c:v>
                </c:pt>
                <c:pt idx="3">
                  <c:v>52.631578947368418</c:v>
                </c:pt>
                <c:pt idx="4">
                  <c:v>42.857142857142854</c:v>
                </c:pt>
                <c:pt idx="5">
                  <c:v>52.702702702702695</c:v>
                </c:pt>
                <c:pt idx="6">
                  <c:v>44.927536231884055</c:v>
                </c:pt>
                <c:pt idx="7">
                  <c:v>42.523364485981304</c:v>
                </c:pt>
                <c:pt idx="8">
                  <c:v>41.726618705035975</c:v>
                </c:pt>
              </c:numCache>
            </c:numRef>
          </c:val>
          <c:extLst>
            <c:ext xmlns:c16="http://schemas.microsoft.com/office/drawing/2014/chart" uri="{C3380CC4-5D6E-409C-BE32-E72D297353CC}">
              <c16:uniqueId val="{00000001-48CD-43D2-8618-12309C5D6DC1}"/>
            </c:ext>
          </c:extLst>
        </c:ser>
        <c:ser>
          <c:idx val="2"/>
          <c:order val="2"/>
          <c:tx>
            <c:strRef>
              <c:f>問49利用駅!$V$5</c:f>
              <c:strCache>
                <c:ptCount val="1"/>
                <c:pt idx="0">
                  <c:v>やや
歩きにくい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問49利用駅!$V$6:$V$14</c:f>
              <c:numCache>
                <c:formatCode>0.0</c:formatCode>
                <c:ptCount val="9"/>
                <c:pt idx="0">
                  <c:v>21.276595744680851</c:v>
                </c:pt>
                <c:pt idx="1">
                  <c:v>23.809523809523807</c:v>
                </c:pt>
                <c:pt idx="2">
                  <c:v>22.666666666666664</c:v>
                </c:pt>
                <c:pt idx="3">
                  <c:v>26.315789473684209</c:v>
                </c:pt>
                <c:pt idx="4">
                  <c:v>22.448979591836736</c:v>
                </c:pt>
                <c:pt idx="5">
                  <c:v>11.486486486486488</c:v>
                </c:pt>
                <c:pt idx="6">
                  <c:v>24.637681159420293</c:v>
                </c:pt>
                <c:pt idx="7">
                  <c:v>26.635514018691588</c:v>
                </c:pt>
                <c:pt idx="8">
                  <c:v>24.46043165467626</c:v>
                </c:pt>
              </c:numCache>
            </c:numRef>
          </c:val>
          <c:extLst>
            <c:ext xmlns:c16="http://schemas.microsoft.com/office/drawing/2014/chart" uri="{C3380CC4-5D6E-409C-BE32-E72D297353CC}">
              <c16:uniqueId val="{00000002-48CD-43D2-8618-12309C5D6DC1}"/>
            </c:ext>
          </c:extLst>
        </c:ser>
        <c:ser>
          <c:idx val="3"/>
          <c:order val="3"/>
          <c:tx>
            <c:strRef>
              <c:f>問49利用駅!$W$5</c:f>
              <c:strCache>
                <c:ptCount val="1"/>
                <c:pt idx="0">
                  <c:v>歩きにくい　</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問49利用駅!$W$6:$W$14</c:f>
              <c:numCache>
                <c:formatCode>0.0</c:formatCode>
                <c:ptCount val="9"/>
                <c:pt idx="0">
                  <c:v>4.2553191489361701</c:v>
                </c:pt>
                <c:pt idx="1">
                  <c:v>7.6190476190476195</c:v>
                </c:pt>
                <c:pt idx="2">
                  <c:v>6.8571428571428577</c:v>
                </c:pt>
                <c:pt idx="3">
                  <c:v>1.7543859649122806</c:v>
                </c:pt>
                <c:pt idx="4">
                  <c:v>6.1224489795918364</c:v>
                </c:pt>
                <c:pt idx="5">
                  <c:v>7.4324324324324325</c:v>
                </c:pt>
                <c:pt idx="6">
                  <c:v>14.492753623188406</c:v>
                </c:pt>
                <c:pt idx="7">
                  <c:v>10.747663551401869</c:v>
                </c:pt>
                <c:pt idx="8">
                  <c:v>8.6330935251798557</c:v>
                </c:pt>
              </c:numCache>
            </c:numRef>
          </c:val>
          <c:extLst>
            <c:ext xmlns:c16="http://schemas.microsoft.com/office/drawing/2014/chart" uri="{C3380CC4-5D6E-409C-BE32-E72D297353CC}">
              <c16:uniqueId val="{00000003-48CD-43D2-8618-12309C5D6DC1}"/>
            </c:ext>
          </c:extLst>
        </c:ser>
        <c:ser>
          <c:idx val="4"/>
          <c:order val="4"/>
          <c:tx>
            <c:strRef>
              <c:f>問49利用駅!$X$5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問49利用駅!$S$6:$S$14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問49利用駅!$X$6:$X$14</c:f>
              <c:numCache>
                <c:formatCode>0.0</c:formatCode>
                <c:ptCount val="9"/>
                <c:pt idx="0">
                  <c:v>4.2553191489361701</c:v>
                </c:pt>
                <c:pt idx="1">
                  <c:v>0</c:v>
                </c:pt>
                <c:pt idx="2">
                  <c:v>2.8571428571428572</c:v>
                </c:pt>
                <c:pt idx="3">
                  <c:v>1.7543859649122806</c:v>
                </c:pt>
                <c:pt idx="4">
                  <c:v>2.0408163265306123</c:v>
                </c:pt>
                <c:pt idx="5">
                  <c:v>2.0270270270270272</c:v>
                </c:pt>
                <c:pt idx="6">
                  <c:v>4.3478260869565215</c:v>
                </c:pt>
                <c:pt idx="7">
                  <c:v>2.3364485981308412</c:v>
                </c:pt>
                <c:pt idx="8">
                  <c:v>2.1582733812949639</c:v>
                </c:pt>
              </c:numCache>
            </c:numRef>
          </c:val>
          <c:extLst>
            <c:ext xmlns:c16="http://schemas.microsoft.com/office/drawing/2014/chart" uri="{C3380CC4-5D6E-409C-BE32-E72D297353CC}">
              <c16:uniqueId val="{00000009-48CD-43D2-8618-12309C5D6DC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問49利用駅!$T$5</c:f>
              <c:strCache>
                <c:ptCount val="1"/>
                <c:pt idx="0">
                  <c:v>歩きやすい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07A-47AC-BDF5-753FF5EFCDD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07A-47AC-BDF5-753FF5EFCDD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問49利用駅!$S$4</c:f>
              <c:strCache>
                <c:ptCount val="1"/>
                <c:pt idx="0">
                  <c:v>凡例</c:v>
                </c:pt>
              </c:strCache>
            </c:strRef>
          </c:cat>
          <c:val>
            <c:numRef>
              <c:f>問49利用駅!$T$4</c:f>
              <c:numCache>
                <c:formatCode>General</c:formatCode>
                <c:ptCount val="1"/>
                <c:pt idx="0">
                  <c:v>1</c:v>
                </c:pt>
              </c:numCache>
            </c:numRef>
          </c:val>
          <c:extLst>
            <c:ext xmlns:c16="http://schemas.microsoft.com/office/drawing/2014/chart" uri="{C3380CC4-5D6E-409C-BE32-E72D297353CC}">
              <c16:uniqueId val="{00000002-D07A-47AC-BDF5-753FF5EFCDDD}"/>
            </c:ext>
          </c:extLst>
        </c:ser>
        <c:ser>
          <c:idx val="1"/>
          <c:order val="1"/>
          <c:tx>
            <c:strRef>
              <c:f>問49利用駅!$U$5</c:f>
              <c:strCache>
                <c:ptCount val="1"/>
                <c:pt idx="0">
                  <c:v>ある程度
歩きやすい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D07A-47AC-BDF5-753FF5EFCDD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問49利用駅!$S$4</c:f>
              <c:strCache>
                <c:ptCount val="1"/>
                <c:pt idx="0">
                  <c:v>凡例</c:v>
                </c:pt>
              </c:strCache>
            </c:strRef>
          </c:cat>
          <c:val>
            <c:numRef>
              <c:f>問49利用駅!$U$4</c:f>
              <c:numCache>
                <c:formatCode>General</c:formatCode>
                <c:ptCount val="1"/>
                <c:pt idx="0">
                  <c:v>1</c:v>
                </c:pt>
              </c:numCache>
            </c:numRef>
          </c:val>
          <c:extLst>
            <c:ext xmlns:c16="http://schemas.microsoft.com/office/drawing/2014/chart" uri="{C3380CC4-5D6E-409C-BE32-E72D297353CC}">
              <c16:uniqueId val="{00000004-D07A-47AC-BDF5-753FF5EFCDDD}"/>
            </c:ext>
          </c:extLst>
        </c:ser>
        <c:ser>
          <c:idx val="2"/>
          <c:order val="2"/>
          <c:tx>
            <c:strRef>
              <c:f>問49利用駅!$V$5</c:f>
              <c:strCache>
                <c:ptCount val="1"/>
                <c:pt idx="0">
                  <c:v>やや
歩きにくい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D07A-47AC-BDF5-753FF5EFCDD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問49利用駅!$S$4</c:f>
              <c:strCache>
                <c:ptCount val="1"/>
                <c:pt idx="0">
                  <c:v>凡例</c:v>
                </c:pt>
              </c:strCache>
            </c:strRef>
          </c:cat>
          <c:val>
            <c:numRef>
              <c:f>問49利用駅!$V$4</c:f>
              <c:numCache>
                <c:formatCode>General</c:formatCode>
                <c:ptCount val="1"/>
                <c:pt idx="0">
                  <c:v>1</c:v>
                </c:pt>
              </c:numCache>
            </c:numRef>
          </c:val>
          <c:extLst>
            <c:ext xmlns:c16="http://schemas.microsoft.com/office/drawing/2014/chart" uri="{C3380CC4-5D6E-409C-BE32-E72D297353CC}">
              <c16:uniqueId val="{00000007-D07A-47AC-BDF5-753FF5EFCDDD}"/>
            </c:ext>
          </c:extLst>
        </c:ser>
        <c:ser>
          <c:idx val="3"/>
          <c:order val="3"/>
          <c:tx>
            <c:strRef>
              <c:f>問49利用駅!$W$5</c:f>
              <c:strCache>
                <c:ptCount val="1"/>
                <c:pt idx="0">
                  <c:v>歩きにくい　</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問49利用駅!$S$4</c:f>
              <c:strCache>
                <c:ptCount val="1"/>
                <c:pt idx="0">
                  <c:v>凡例</c:v>
                </c:pt>
              </c:strCache>
            </c:strRef>
          </c:cat>
          <c:val>
            <c:numRef>
              <c:f>問49利用駅!$W$4</c:f>
              <c:numCache>
                <c:formatCode>General</c:formatCode>
                <c:ptCount val="1"/>
                <c:pt idx="0">
                  <c:v>1</c:v>
                </c:pt>
              </c:numCache>
            </c:numRef>
          </c:val>
          <c:extLst>
            <c:ext xmlns:c16="http://schemas.microsoft.com/office/drawing/2014/chart" uri="{C3380CC4-5D6E-409C-BE32-E72D297353CC}">
              <c16:uniqueId val="{00000008-D07A-47AC-BDF5-753FF5EFCDDD}"/>
            </c:ext>
          </c:extLst>
        </c:ser>
        <c:ser>
          <c:idx val="4"/>
          <c:order val="4"/>
          <c:tx>
            <c:strRef>
              <c:f>問49利用駅!$X$5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D07A-47AC-BDF5-753FF5EFCDD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問49利用駅!$S$4</c:f>
              <c:strCache>
                <c:ptCount val="1"/>
                <c:pt idx="0">
                  <c:v>凡例</c:v>
                </c:pt>
              </c:strCache>
            </c:strRef>
          </c:cat>
          <c:val>
            <c:numRef>
              <c:f>問49利用駅!$X$4</c:f>
              <c:numCache>
                <c:formatCode>General</c:formatCode>
                <c:ptCount val="1"/>
                <c:pt idx="0">
                  <c:v>1</c:v>
                </c:pt>
              </c:numCache>
            </c:numRef>
          </c:val>
          <c:extLst>
            <c:ext xmlns:c16="http://schemas.microsoft.com/office/drawing/2014/chart" uri="{C3380CC4-5D6E-409C-BE32-E72D297353CC}">
              <c16:uniqueId val="{0000000B-D07A-47AC-BDF5-753FF5EFCDD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8190-47A2-BFE9-E71AEFF5A04D}"/>
              </c:ext>
            </c:extLst>
          </c:dPt>
          <c:dPt>
            <c:idx val="1"/>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3-8190-47A2-BFE9-E71AEFF5A04D}"/>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8190-47A2-BFE9-E71AEFF5A04D}"/>
              </c:ext>
            </c:extLst>
          </c:dPt>
          <c:dPt>
            <c:idx val="3"/>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7-8190-47A2-BFE9-E71AEFF5A04D}"/>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8190-47A2-BFE9-E71AEFF5A04D}"/>
              </c:ext>
            </c:extLst>
          </c:dPt>
          <c:dLbls>
            <c:dLbl>
              <c:idx val="0"/>
              <c:layout>
                <c:manualLayout>
                  <c:x val="3.6255149008485262E-2"/>
                  <c:y val="-2.5621316935690729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FA050698-4639-4FB5-B6DD-952475C4879C}"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386862870548091"/>
                      <c:h val="9.941070971047912E-2"/>
                    </c:manualLayout>
                  </c15:layout>
                  <c15:dlblFieldTable/>
                  <c15:showDataLabelsRange val="0"/>
                </c:ext>
                <c:ext xmlns:c16="http://schemas.microsoft.com/office/drawing/2014/chart" uri="{C3380CC4-5D6E-409C-BE32-E72D297353CC}">
                  <c16:uniqueId val="{00000001-8190-47A2-BFE9-E71AEFF5A04D}"/>
                </c:ext>
              </c:extLst>
            </c:dLbl>
            <c:dLbl>
              <c:idx val="1"/>
              <c:layout>
                <c:manualLayout>
                  <c:x val="-2.1246317324600367E-3"/>
                  <c:y val="7.6864143742370189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3B1A73EF-8A11-4E94-AE70-C4FF13615632}"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839226670562533"/>
                      <c:h val="0.14706635921086342"/>
                    </c:manualLayout>
                  </c15:layout>
                  <c15:dlblFieldTable/>
                  <c15:showDataLabelsRange val="0"/>
                </c:ext>
                <c:ext xmlns:c16="http://schemas.microsoft.com/office/drawing/2014/chart" uri="{C3380CC4-5D6E-409C-BE32-E72D297353CC}">
                  <c16:uniqueId val="{00000003-8190-47A2-BFE9-E71AEFF5A04D}"/>
                </c:ext>
              </c:extLst>
            </c:dLbl>
            <c:dLbl>
              <c:idx val="2"/>
              <c:layout>
                <c:manualLayout>
                  <c:x val="4.2653017701002327E-2"/>
                  <c:y val="-7.6863950807072425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938A4451-4594-45F8-8425-F5A999770AE3}"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33354659842183837"/>
                      <c:h val="0.13323084806559057"/>
                    </c:manualLayout>
                  </c15:layout>
                  <c15:dlblFieldTable/>
                  <c15:showDataLabelsRange val="0"/>
                </c:ext>
                <c:ext xmlns:c16="http://schemas.microsoft.com/office/drawing/2014/chart" uri="{C3380CC4-5D6E-409C-BE32-E72D297353CC}">
                  <c16:uniqueId val="{00000005-8190-47A2-BFE9-E71AEFF5A04D}"/>
                </c:ext>
              </c:extLst>
            </c:dLbl>
            <c:dLbl>
              <c:idx val="3"/>
              <c:layout>
                <c:manualLayout>
                  <c:x val="6.3980366177836213E-3"/>
                  <c:y val="4.0994207968431284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733E34B-1CE1-4EFC-B631-7FF20EC7F70E}"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32736191085519"/>
                      <c:h val="0.15219062259800151"/>
                    </c:manualLayout>
                  </c15:layout>
                  <c15:dlblFieldTable/>
                  <c15:showDataLabelsRange val="0"/>
                </c:ext>
                <c:ext xmlns:c16="http://schemas.microsoft.com/office/drawing/2014/chart" uri="{C3380CC4-5D6E-409C-BE32-E72D297353CC}">
                  <c16:uniqueId val="{00000007-8190-47A2-BFE9-E71AEFF5A04D}"/>
                </c:ext>
              </c:extLst>
            </c:dLbl>
            <c:dLbl>
              <c:idx val="4"/>
              <c:layout>
                <c:manualLayout>
                  <c:x val="-8.5306035402004689E-3"/>
                  <c:y val="-5.3804765564950036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8190-47A2-BFE9-E71AEFF5A04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問50!$N$4:$N$8</c:f>
              <c:strCache>
                <c:ptCount val="5"/>
                <c:pt idx="0">
                  <c:v>利用したことがある</c:v>
                </c:pt>
                <c:pt idx="1">
                  <c:v>利用したことはないが，
今後利用したい</c:v>
                </c:pt>
                <c:pt idx="2">
                  <c:v>利用したことはないし，
今後も利用予定はない</c:v>
                </c:pt>
                <c:pt idx="3">
                  <c:v>シェアサイクルの
サービスを知らない</c:v>
                </c:pt>
                <c:pt idx="4">
                  <c:v>（無効回答）</c:v>
                </c:pt>
              </c:strCache>
            </c:strRef>
          </c:cat>
          <c:val>
            <c:numRef>
              <c:f>問50!$P$4:$P$8</c:f>
              <c:numCache>
                <c:formatCode>0.0"%"</c:formatCode>
                <c:ptCount val="5"/>
                <c:pt idx="0">
                  <c:v>10.729927007299271</c:v>
                </c:pt>
                <c:pt idx="1">
                  <c:v>16.569343065693431</c:v>
                </c:pt>
                <c:pt idx="2">
                  <c:v>58.248175182481752</c:v>
                </c:pt>
                <c:pt idx="3">
                  <c:v>13.430656934306571</c:v>
                </c:pt>
                <c:pt idx="4">
                  <c:v>1.0218978102189782</c:v>
                </c:pt>
              </c:numCache>
            </c:numRef>
          </c:val>
          <c:extLst>
            <c:ext xmlns:c16="http://schemas.microsoft.com/office/drawing/2014/chart" uri="{C3380CC4-5D6E-409C-BE32-E72D297353CC}">
              <c16:uniqueId val="{0000000A-8190-47A2-BFE9-E71AEFF5A04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問50年齢層!$T$5</c:f>
              <c:strCache>
                <c:ptCount val="1"/>
                <c:pt idx="0">
                  <c:v>利用したことが
ある</c:v>
                </c:pt>
              </c:strCache>
            </c:strRef>
          </c:tx>
          <c:spPr>
            <a:solidFill>
              <a:schemeClr val="accent1"/>
            </a:solidFill>
            <a:ln w="9525">
              <a:solidFill>
                <a:schemeClr val="tx1"/>
              </a:solidFill>
            </a:ln>
            <a:effectLst/>
          </c:spPr>
          <c:invertIfNegative val="0"/>
          <c:dLbls>
            <c:dLbl>
              <c:idx val="0"/>
              <c:layout>
                <c:manualLayout>
                  <c:x val="-2.8338646829613886E-3"/>
                  <c:y val="-1.91938063201437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04-4C2A-B77B-7D2A7C2FC8A3}"/>
                </c:ext>
              </c:extLst>
            </c:dLbl>
            <c:dLbl>
              <c:idx val="8"/>
              <c:layout>
                <c:manualLayout>
                  <c:x val="1.3731971070034688E-3"/>
                  <c:y val="-4.86917767757661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0A-498A-8795-8CF78BD3FD9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問50年齢層!$T$6:$T$14</c:f>
              <c:numCache>
                <c:formatCode>0.0</c:formatCode>
                <c:ptCount val="9"/>
                <c:pt idx="0">
                  <c:v>13.333333333333334</c:v>
                </c:pt>
                <c:pt idx="1">
                  <c:v>31.111111111111111</c:v>
                </c:pt>
                <c:pt idx="2">
                  <c:v>18.787878787878785</c:v>
                </c:pt>
                <c:pt idx="3">
                  <c:v>16.037735849056602</c:v>
                </c:pt>
                <c:pt idx="4">
                  <c:v>11.481481481481481</c:v>
                </c:pt>
                <c:pt idx="5">
                  <c:v>8</c:v>
                </c:pt>
                <c:pt idx="6">
                  <c:v>3.8834951456310676</c:v>
                </c:pt>
                <c:pt idx="7">
                  <c:v>1.1627906976744187</c:v>
                </c:pt>
                <c:pt idx="8">
                  <c:v>0.5181347150259068</c:v>
                </c:pt>
              </c:numCache>
            </c:numRef>
          </c:val>
          <c:extLst>
            <c:ext xmlns:c16="http://schemas.microsoft.com/office/drawing/2014/chart" uri="{C3380CC4-5D6E-409C-BE32-E72D297353CC}">
              <c16:uniqueId val="{00000004-8CEB-447D-9F12-4F96D85A331F}"/>
            </c:ext>
          </c:extLst>
        </c:ser>
        <c:ser>
          <c:idx val="1"/>
          <c:order val="1"/>
          <c:tx>
            <c:strRef>
              <c:f>問50年齢層!$U$5</c:f>
              <c:strCache>
                <c:ptCount val="1"/>
                <c:pt idx="0">
                  <c:v>利用したことは
ないが，今後
利用したい</c:v>
                </c:pt>
              </c:strCache>
            </c:strRef>
          </c:tx>
          <c:spPr>
            <a:pattFill prst="smGrid">
              <a:fgClr>
                <a:srgbClr val="FF9999"/>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問50年齢層!$U$6:$U$14</c:f>
              <c:numCache>
                <c:formatCode>0.0</c:formatCode>
                <c:ptCount val="9"/>
                <c:pt idx="0">
                  <c:v>36.666666666666664</c:v>
                </c:pt>
                <c:pt idx="1">
                  <c:v>16.666666666666664</c:v>
                </c:pt>
                <c:pt idx="2">
                  <c:v>20.606060606060606</c:v>
                </c:pt>
                <c:pt idx="3">
                  <c:v>19.339622641509436</c:v>
                </c:pt>
                <c:pt idx="4">
                  <c:v>24.074074074074073</c:v>
                </c:pt>
                <c:pt idx="5">
                  <c:v>18.399999999999999</c:v>
                </c:pt>
                <c:pt idx="6">
                  <c:v>10.679611650485436</c:v>
                </c:pt>
                <c:pt idx="7">
                  <c:v>8.720930232558139</c:v>
                </c:pt>
                <c:pt idx="8">
                  <c:v>5.6994818652849739</c:v>
                </c:pt>
              </c:numCache>
            </c:numRef>
          </c:val>
          <c:extLst>
            <c:ext xmlns:c16="http://schemas.microsoft.com/office/drawing/2014/chart" uri="{C3380CC4-5D6E-409C-BE32-E72D297353CC}">
              <c16:uniqueId val="{00000005-8CEB-447D-9F12-4F96D85A331F}"/>
            </c:ext>
          </c:extLst>
        </c:ser>
        <c:ser>
          <c:idx val="2"/>
          <c:order val="2"/>
          <c:tx>
            <c:strRef>
              <c:f>問50年齢層!$V$5</c:f>
              <c:strCache>
                <c:ptCount val="1"/>
                <c:pt idx="0">
                  <c:v>利用したことは
ないし，今後も
利用予定はない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問50年齢層!$V$6:$V$14</c:f>
              <c:numCache>
                <c:formatCode>0.0</c:formatCode>
                <c:ptCount val="9"/>
                <c:pt idx="0">
                  <c:v>36.666666666666664</c:v>
                </c:pt>
                <c:pt idx="1">
                  <c:v>31.111111111111111</c:v>
                </c:pt>
                <c:pt idx="2">
                  <c:v>50.303030303030305</c:v>
                </c:pt>
                <c:pt idx="3">
                  <c:v>54.716981132075468</c:v>
                </c:pt>
                <c:pt idx="4">
                  <c:v>52.592592592592588</c:v>
                </c:pt>
                <c:pt idx="5">
                  <c:v>56.8</c:v>
                </c:pt>
                <c:pt idx="6">
                  <c:v>74.757281553398059</c:v>
                </c:pt>
                <c:pt idx="7">
                  <c:v>72.674418604651152</c:v>
                </c:pt>
                <c:pt idx="8">
                  <c:v>73.575129533678748</c:v>
                </c:pt>
              </c:numCache>
            </c:numRef>
          </c:val>
          <c:extLst>
            <c:ext xmlns:c16="http://schemas.microsoft.com/office/drawing/2014/chart" uri="{C3380CC4-5D6E-409C-BE32-E72D297353CC}">
              <c16:uniqueId val="{00000006-8CEB-447D-9F12-4F96D85A331F}"/>
            </c:ext>
          </c:extLst>
        </c:ser>
        <c:ser>
          <c:idx val="3"/>
          <c:order val="3"/>
          <c:tx>
            <c:strRef>
              <c:f>問50年齢層!$W$5</c:f>
              <c:strCache>
                <c:ptCount val="1"/>
                <c:pt idx="0">
                  <c:v>シェアサイクルの
サービスを
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問50年齢層!$W$6:$W$14</c:f>
              <c:numCache>
                <c:formatCode>0.0</c:formatCode>
                <c:ptCount val="9"/>
                <c:pt idx="0">
                  <c:v>13.333333333333334</c:v>
                </c:pt>
                <c:pt idx="1">
                  <c:v>17.777777777777779</c:v>
                </c:pt>
                <c:pt idx="2">
                  <c:v>9.6969696969696972</c:v>
                </c:pt>
                <c:pt idx="3">
                  <c:v>9.9056603773584904</c:v>
                </c:pt>
                <c:pt idx="4">
                  <c:v>11.851851851851853</c:v>
                </c:pt>
                <c:pt idx="5">
                  <c:v>16</c:v>
                </c:pt>
                <c:pt idx="6">
                  <c:v>9.7087378640776691</c:v>
                </c:pt>
                <c:pt idx="7">
                  <c:v>16.279069767441861</c:v>
                </c:pt>
                <c:pt idx="8">
                  <c:v>17.616580310880828</c:v>
                </c:pt>
              </c:numCache>
            </c:numRef>
          </c:val>
          <c:extLst>
            <c:ext xmlns:c16="http://schemas.microsoft.com/office/drawing/2014/chart" uri="{C3380CC4-5D6E-409C-BE32-E72D297353CC}">
              <c16:uniqueId val="{00000007-8CEB-447D-9F12-4F96D85A331F}"/>
            </c:ext>
          </c:extLst>
        </c:ser>
        <c:ser>
          <c:idx val="4"/>
          <c:order val="4"/>
          <c:tx>
            <c:strRef>
              <c:f>問50年齢層!$X$5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04-4C2A-B77B-7D2A7C2FC8A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問50年齢層!$X$6:$X$14</c:f>
              <c:numCache>
                <c:formatCode>0.0</c:formatCode>
                <c:ptCount val="9"/>
                <c:pt idx="0">
                  <c:v>0</c:v>
                </c:pt>
                <c:pt idx="1">
                  <c:v>3.3333333333333335</c:v>
                </c:pt>
                <c:pt idx="2">
                  <c:v>0.60606060606060608</c:v>
                </c:pt>
                <c:pt idx="3">
                  <c:v>0</c:v>
                </c:pt>
                <c:pt idx="4">
                  <c:v>0</c:v>
                </c:pt>
                <c:pt idx="5">
                  <c:v>0.8</c:v>
                </c:pt>
                <c:pt idx="6">
                  <c:v>0.97087378640776689</c:v>
                </c:pt>
                <c:pt idx="7">
                  <c:v>1.1627906976744187</c:v>
                </c:pt>
                <c:pt idx="8">
                  <c:v>2.5906735751295336</c:v>
                </c:pt>
              </c:numCache>
            </c:numRef>
          </c:val>
          <c:extLst>
            <c:ext xmlns:c16="http://schemas.microsoft.com/office/drawing/2014/chart" uri="{C3380CC4-5D6E-409C-BE32-E72D297353CC}">
              <c16:uniqueId val="{0000000C-8CEB-447D-9F12-4F96D85A331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6.3619929593098853E-2"/>
          <c:w val="0.92793969849246227"/>
          <c:h val="0.91353118277688405"/>
        </c:manualLayout>
      </c:layout>
      <c:barChart>
        <c:barDir val="bar"/>
        <c:grouping val="percentStacked"/>
        <c:varyColors val="0"/>
        <c:ser>
          <c:idx val="0"/>
          <c:order val="0"/>
          <c:tx>
            <c:strRef>
              <c:f>問50年齢層!$T$5</c:f>
              <c:strCache>
                <c:ptCount val="1"/>
                <c:pt idx="0">
                  <c:v>利用したことが
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981-470A-B1E1-24ACF4CEBB9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981-470A-B1E1-24ACF4CEBB9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問50年齢層!$S$4</c:f>
              <c:strCache>
                <c:ptCount val="1"/>
                <c:pt idx="0">
                  <c:v>凡例</c:v>
                </c:pt>
              </c:strCache>
            </c:strRef>
          </c:cat>
          <c:val>
            <c:numRef>
              <c:f>問50年齢層!$T$4</c:f>
              <c:numCache>
                <c:formatCode>General</c:formatCode>
                <c:ptCount val="1"/>
                <c:pt idx="0">
                  <c:v>1</c:v>
                </c:pt>
              </c:numCache>
            </c:numRef>
          </c:val>
          <c:extLst>
            <c:ext xmlns:c16="http://schemas.microsoft.com/office/drawing/2014/chart" uri="{C3380CC4-5D6E-409C-BE32-E72D297353CC}">
              <c16:uniqueId val="{00000002-4981-470A-B1E1-24ACF4CEBB93}"/>
            </c:ext>
          </c:extLst>
        </c:ser>
        <c:ser>
          <c:idx val="1"/>
          <c:order val="1"/>
          <c:tx>
            <c:strRef>
              <c:f>問50年齢層!$U$5</c:f>
              <c:strCache>
                <c:ptCount val="1"/>
                <c:pt idx="0">
                  <c:v>利用したことは
ないが，今後
利用したい</c:v>
                </c:pt>
              </c:strCache>
            </c:strRef>
          </c:tx>
          <c:spPr>
            <a:pattFill prst="smGrid">
              <a:fgClr>
                <a:srgbClr val="FF9999"/>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4981-470A-B1E1-24ACF4CEBB9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問50年齢層!$S$4</c:f>
              <c:strCache>
                <c:ptCount val="1"/>
                <c:pt idx="0">
                  <c:v>凡例</c:v>
                </c:pt>
              </c:strCache>
            </c:strRef>
          </c:cat>
          <c:val>
            <c:numRef>
              <c:f>問50年齢層!$U$4</c:f>
              <c:numCache>
                <c:formatCode>General</c:formatCode>
                <c:ptCount val="1"/>
                <c:pt idx="0">
                  <c:v>1</c:v>
                </c:pt>
              </c:numCache>
            </c:numRef>
          </c:val>
          <c:extLst>
            <c:ext xmlns:c16="http://schemas.microsoft.com/office/drawing/2014/chart" uri="{C3380CC4-5D6E-409C-BE32-E72D297353CC}">
              <c16:uniqueId val="{00000004-4981-470A-B1E1-24ACF4CEBB93}"/>
            </c:ext>
          </c:extLst>
        </c:ser>
        <c:ser>
          <c:idx val="2"/>
          <c:order val="2"/>
          <c:tx>
            <c:strRef>
              <c:f>問50年齢層!$V$5</c:f>
              <c:strCache>
                <c:ptCount val="1"/>
                <c:pt idx="0">
                  <c:v>利用したことは
ないし，今後も
利用予定はない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4981-470A-B1E1-24ACF4CEBB9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問50年齢層!$S$4</c:f>
              <c:strCache>
                <c:ptCount val="1"/>
                <c:pt idx="0">
                  <c:v>凡例</c:v>
                </c:pt>
              </c:strCache>
            </c:strRef>
          </c:cat>
          <c:val>
            <c:numRef>
              <c:f>問50年齢層!$V$4</c:f>
              <c:numCache>
                <c:formatCode>General</c:formatCode>
                <c:ptCount val="1"/>
                <c:pt idx="0">
                  <c:v>1</c:v>
                </c:pt>
              </c:numCache>
            </c:numRef>
          </c:val>
          <c:extLst>
            <c:ext xmlns:c16="http://schemas.microsoft.com/office/drawing/2014/chart" uri="{C3380CC4-5D6E-409C-BE32-E72D297353CC}">
              <c16:uniqueId val="{00000006-4981-470A-B1E1-24ACF4CEBB93}"/>
            </c:ext>
          </c:extLst>
        </c:ser>
        <c:ser>
          <c:idx val="3"/>
          <c:order val="3"/>
          <c:tx>
            <c:strRef>
              <c:f>問50年齢層!$W$5</c:f>
              <c:strCache>
                <c:ptCount val="1"/>
                <c:pt idx="0">
                  <c:v>シェアサイクルの
サービスを
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問50年齢層!$S$4</c:f>
              <c:strCache>
                <c:ptCount val="1"/>
                <c:pt idx="0">
                  <c:v>凡例</c:v>
                </c:pt>
              </c:strCache>
            </c:strRef>
          </c:cat>
          <c:val>
            <c:numRef>
              <c:f>問50年齢層!$W$4</c:f>
              <c:numCache>
                <c:formatCode>General</c:formatCode>
                <c:ptCount val="1"/>
                <c:pt idx="0">
                  <c:v>1</c:v>
                </c:pt>
              </c:numCache>
            </c:numRef>
          </c:val>
          <c:extLst>
            <c:ext xmlns:c16="http://schemas.microsoft.com/office/drawing/2014/chart" uri="{C3380CC4-5D6E-409C-BE32-E72D297353CC}">
              <c16:uniqueId val="{00000007-4981-470A-B1E1-24ACF4CEBB93}"/>
            </c:ext>
          </c:extLst>
        </c:ser>
        <c:ser>
          <c:idx val="4"/>
          <c:order val="4"/>
          <c:tx>
            <c:strRef>
              <c:f>問50年齢層!$X$5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9-4981-470A-B1E1-24ACF4CEBB9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問50年齢層!$S$4</c:f>
              <c:strCache>
                <c:ptCount val="1"/>
                <c:pt idx="0">
                  <c:v>凡例</c:v>
                </c:pt>
              </c:strCache>
            </c:strRef>
          </c:cat>
          <c:val>
            <c:numRef>
              <c:f>問50年齢層!$X$4</c:f>
              <c:numCache>
                <c:formatCode>General</c:formatCode>
                <c:ptCount val="1"/>
                <c:pt idx="0">
                  <c:v>1</c:v>
                </c:pt>
              </c:numCache>
            </c:numRef>
          </c:val>
          <c:extLst>
            <c:ext xmlns:c16="http://schemas.microsoft.com/office/drawing/2014/chart" uri="{C3380CC4-5D6E-409C-BE32-E72D297353CC}">
              <c16:uniqueId val="{0000000A-4981-470A-B1E1-24ACF4CEBB9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4F0D-48DA-BACA-97A9DFEC478A}"/>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4F0D-48DA-BACA-97A9DFEC478A}"/>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4F0D-48DA-BACA-97A9DFEC478A}"/>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4F0D-48DA-BACA-97A9DFEC478A}"/>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4F0D-48DA-BACA-97A9DFEC478A}"/>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F0D-48DA-BACA-97A9DFEC478A}"/>
                </c:ext>
              </c:extLst>
            </c:dLbl>
            <c:dLbl>
              <c:idx val="1"/>
              <c:layout>
                <c:manualLayout>
                  <c:x val="2.559181062060133E-2"/>
                  <c:y val="2.562232564895568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956912055858661"/>
                      <c:h val="0.13681783243658721"/>
                    </c:manualLayout>
                  </c15:layout>
                  <c15:dlblFieldTable/>
                  <c15:showDataLabelsRange val="0"/>
                </c:ext>
                <c:ext xmlns:c16="http://schemas.microsoft.com/office/drawing/2014/chart" uri="{C3380CC4-5D6E-409C-BE32-E72D297353CC}">
                  <c16:uniqueId val="{00000003-4F0D-48DA-BACA-97A9DFEC478A}"/>
                </c:ext>
              </c:extLst>
            </c:dLbl>
            <c:dLbl>
              <c:idx val="2"/>
              <c:layout>
                <c:manualLayout>
                  <c:x val="1.0663170462617307E-2"/>
                  <c:y val="6.661542403279524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449767675393738"/>
                      <c:h val="0.14194209582372533"/>
                    </c:manualLayout>
                  </c15:layout>
                  <c15:dlblFieldTable/>
                  <c15:showDataLabelsRange val="0"/>
                </c:ext>
                <c:ext xmlns:c16="http://schemas.microsoft.com/office/drawing/2014/chart" uri="{C3380CC4-5D6E-409C-BE32-E72D297353CC}">
                  <c16:uniqueId val="{00000005-4F0D-48DA-BACA-97A9DFEC478A}"/>
                </c:ext>
              </c:extLst>
            </c:dLbl>
            <c:dLbl>
              <c:idx val="3"/>
              <c:layout>
                <c:manualLayout>
                  <c:x val="-3.90981478941113E-17"/>
                  <c:y val="5.1242633871380755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4F0D-48DA-BACA-97A9DFEC478A}"/>
                </c:ext>
              </c:extLst>
            </c:dLbl>
            <c:dLbl>
              <c:idx val="4"/>
              <c:layout>
                <c:manualLayout>
                  <c:x val="1.7061207080400938E-2"/>
                  <c:y val="-3.84319754035357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4F0D-48DA-BACA-97A9DFEC478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問51!$N$4:$N$8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問51!$P$4:$P$8</c:f>
              <c:numCache>
                <c:formatCode>0.0"%"</c:formatCode>
                <c:ptCount val="5"/>
                <c:pt idx="0">
                  <c:v>27.226277372262775</c:v>
                </c:pt>
                <c:pt idx="1">
                  <c:v>51.021897810218974</c:v>
                </c:pt>
                <c:pt idx="2">
                  <c:v>13.795620437956204</c:v>
                </c:pt>
                <c:pt idx="3">
                  <c:v>6.7883211678832112</c:v>
                </c:pt>
                <c:pt idx="4">
                  <c:v>1.167883211678832</c:v>
                </c:pt>
              </c:numCache>
            </c:numRef>
          </c:val>
          <c:extLst>
            <c:ext xmlns:c16="http://schemas.microsoft.com/office/drawing/2014/chart" uri="{C3380CC4-5D6E-409C-BE32-E72D297353CC}">
              <c16:uniqueId val="{0000000A-4F0D-48DA-BACA-97A9DFEC478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1.3440860215053764E-2"/>
          <c:w val="0.92128907289206263"/>
          <c:h val="0.9731182795698925"/>
        </c:manualLayout>
      </c:layout>
      <c:barChart>
        <c:barDir val="bar"/>
        <c:grouping val="percentStacked"/>
        <c:varyColors val="0"/>
        <c:ser>
          <c:idx val="0"/>
          <c:order val="0"/>
          <c:tx>
            <c:strRef>
              <c:f>問35年齢層!$T$125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089-47E6-A59D-7529990C29E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089-47E6-A59D-7529990C29E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問35年齢層!$S$124</c:f>
              <c:strCache>
                <c:ptCount val="1"/>
                <c:pt idx="0">
                  <c:v>凡例</c:v>
                </c:pt>
              </c:strCache>
            </c:strRef>
          </c:cat>
          <c:val>
            <c:numRef>
              <c:f>問35年齢層!$T$124</c:f>
              <c:numCache>
                <c:formatCode>General</c:formatCode>
                <c:ptCount val="1"/>
                <c:pt idx="0">
                  <c:v>1</c:v>
                </c:pt>
              </c:numCache>
            </c:numRef>
          </c:val>
          <c:extLst>
            <c:ext xmlns:c16="http://schemas.microsoft.com/office/drawing/2014/chart" uri="{C3380CC4-5D6E-409C-BE32-E72D297353CC}">
              <c16:uniqueId val="{00000002-2089-47E6-A59D-7529990C29E2}"/>
            </c:ext>
          </c:extLst>
        </c:ser>
        <c:ser>
          <c:idx val="1"/>
          <c:order val="1"/>
          <c:tx>
            <c:strRef>
              <c:f>問35年齢層!$U$125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089-47E6-A59D-7529990C29E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問35年齢層!$S$124</c:f>
              <c:strCache>
                <c:ptCount val="1"/>
                <c:pt idx="0">
                  <c:v>凡例</c:v>
                </c:pt>
              </c:strCache>
            </c:strRef>
          </c:cat>
          <c:val>
            <c:numRef>
              <c:f>問35年齢層!$U$124</c:f>
              <c:numCache>
                <c:formatCode>General</c:formatCode>
                <c:ptCount val="1"/>
                <c:pt idx="0">
                  <c:v>1</c:v>
                </c:pt>
              </c:numCache>
            </c:numRef>
          </c:val>
          <c:extLst>
            <c:ext xmlns:c16="http://schemas.microsoft.com/office/drawing/2014/chart" uri="{C3380CC4-5D6E-409C-BE32-E72D297353CC}">
              <c16:uniqueId val="{00000004-2089-47E6-A59D-7529990C29E2}"/>
            </c:ext>
          </c:extLst>
        </c:ser>
        <c:ser>
          <c:idx val="3"/>
          <c:order val="2"/>
          <c:tx>
            <c:strRef>
              <c:f>問35年齢層!$V$125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問35年齢層!$S$124</c:f>
              <c:strCache>
                <c:ptCount val="1"/>
                <c:pt idx="0">
                  <c:v>凡例</c:v>
                </c:pt>
              </c:strCache>
            </c:strRef>
          </c:cat>
          <c:val>
            <c:numRef>
              <c:f>問35年齢層!$V$124</c:f>
              <c:numCache>
                <c:formatCode>General</c:formatCode>
                <c:ptCount val="1"/>
                <c:pt idx="0">
                  <c:v>1</c:v>
                </c:pt>
              </c:numCache>
            </c:numRef>
          </c:val>
          <c:extLst>
            <c:ext xmlns:c16="http://schemas.microsoft.com/office/drawing/2014/chart" uri="{C3380CC4-5D6E-409C-BE32-E72D297353CC}">
              <c16:uniqueId val="{00000006-2089-47E6-A59D-7529990C29E2}"/>
            </c:ext>
          </c:extLst>
        </c:ser>
        <c:ser>
          <c:idx val="4"/>
          <c:order val="3"/>
          <c:tx>
            <c:strRef>
              <c:f>問35年齢層!$W$125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問35年齢層!$S$124</c:f>
              <c:strCache>
                <c:ptCount val="1"/>
                <c:pt idx="0">
                  <c:v>凡例</c:v>
                </c:pt>
              </c:strCache>
            </c:strRef>
          </c:cat>
          <c:val>
            <c:numRef>
              <c:f>問35年齢層!$W$124</c:f>
              <c:numCache>
                <c:formatCode>General</c:formatCode>
                <c:ptCount val="1"/>
                <c:pt idx="0">
                  <c:v>1</c:v>
                </c:pt>
              </c:numCache>
            </c:numRef>
          </c:val>
          <c:extLst>
            <c:ext xmlns:c16="http://schemas.microsoft.com/office/drawing/2014/chart" uri="{C3380CC4-5D6E-409C-BE32-E72D297353CC}">
              <c16:uniqueId val="{00000007-2089-47E6-A59D-7529990C29E2}"/>
            </c:ext>
          </c:extLst>
        </c:ser>
        <c:ser>
          <c:idx val="5"/>
          <c:order val="4"/>
          <c:tx>
            <c:strRef>
              <c:f>問35年齢層!$X$125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問35年齢層!$S$124</c:f>
              <c:strCache>
                <c:ptCount val="1"/>
                <c:pt idx="0">
                  <c:v>凡例</c:v>
                </c:pt>
              </c:strCache>
            </c:strRef>
          </c:cat>
          <c:val>
            <c:numRef>
              <c:f>問35年齢層!$X$124</c:f>
              <c:numCache>
                <c:formatCode>General</c:formatCode>
                <c:ptCount val="1"/>
                <c:pt idx="0">
                  <c:v>1</c:v>
                </c:pt>
              </c:numCache>
            </c:numRef>
          </c:val>
          <c:extLst>
            <c:ext xmlns:c16="http://schemas.microsoft.com/office/drawing/2014/chart" uri="{C3380CC4-5D6E-409C-BE32-E72D297353CC}">
              <c16:uniqueId val="{00000008-2089-47E6-A59D-7529990C29E2}"/>
            </c:ext>
          </c:extLst>
        </c:ser>
        <c:ser>
          <c:idx val="6"/>
          <c:order val="5"/>
          <c:tx>
            <c:strRef>
              <c:f>問35年齢層!$Y$125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問35年齢層!$S$124</c:f>
              <c:strCache>
                <c:ptCount val="1"/>
                <c:pt idx="0">
                  <c:v>凡例</c:v>
                </c:pt>
              </c:strCache>
            </c:strRef>
          </c:cat>
          <c:val>
            <c:numRef>
              <c:f>問35年齢層!$Y$124</c:f>
              <c:numCache>
                <c:formatCode>General</c:formatCode>
                <c:ptCount val="1"/>
                <c:pt idx="0">
                  <c:v>1</c:v>
                </c:pt>
              </c:numCache>
            </c:numRef>
          </c:val>
          <c:extLst>
            <c:ext xmlns:c16="http://schemas.microsoft.com/office/drawing/2014/chart" uri="{C3380CC4-5D6E-409C-BE32-E72D297353CC}">
              <c16:uniqueId val="{00000009-2089-47E6-A59D-7529990C29E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問51経年!$T$5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問51経年!$S$7:$S$12</c:f>
              <c:strCache>
                <c:ptCount val="6"/>
                <c:pt idx="0">
                  <c:v>R2(n=1,378)</c:v>
                </c:pt>
                <c:pt idx="1">
                  <c:v>R3(n=1,105)</c:v>
                </c:pt>
                <c:pt idx="2">
                  <c:v>R4(n=1,193)</c:v>
                </c:pt>
                <c:pt idx="3">
                  <c:v>R5(n=1,211)</c:v>
                </c:pt>
                <c:pt idx="4">
                  <c:v>R6(n=1,210)</c:v>
                </c:pt>
                <c:pt idx="5">
                  <c:v>R7(n=1,370)</c:v>
                </c:pt>
              </c:strCache>
            </c:strRef>
          </c:cat>
          <c:val>
            <c:numRef>
              <c:f>問51経年!$T$7:$T$12</c:f>
              <c:numCache>
                <c:formatCode>0.0</c:formatCode>
                <c:ptCount val="6"/>
                <c:pt idx="0">
                  <c:v>28.6</c:v>
                </c:pt>
                <c:pt idx="1">
                  <c:v>24.6</c:v>
                </c:pt>
                <c:pt idx="2">
                  <c:v>27.7</c:v>
                </c:pt>
                <c:pt idx="3">
                  <c:v>25.4</c:v>
                </c:pt>
                <c:pt idx="4">
                  <c:v>26.4</c:v>
                </c:pt>
                <c:pt idx="5">
                  <c:v>27.226277372262775</c:v>
                </c:pt>
              </c:numCache>
            </c:numRef>
          </c:val>
          <c:extLst>
            <c:ext xmlns:c16="http://schemas.microsoft.com/office/drawing/2014/chart" uri="{C3380CC4-5D6E-409C-BE32-E72D297353CC}">
              <c16:uniqueId val="{00000000-79AE-4F95-976C-6ECC1FBA9675}"/>
            </c:ext>
          </c:extLst>
        </c:ser>
        <c:ser>
          <c:idx val="1"/>
          <c:order val="1"/>
          <c:tx>
            <c:strRef>
              <c:f>問51経年!$U$5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問51経年!$S$7:$S$12</c:f>
              <c:strCache>
                <c:ptCount val="6"/>
                <c:pt idx="0">
                  <c:v>R2(n=1,378)</c:v>
                </c:pt>
                <c:pt idx="1">
                  <c:v>R3(n=1,105)</c:v>
                </c:pt>
                <c:pt idx="2">
                  <c:v>R4(n=1,193)</c:v>
                </c:pt>
                <c:pt idx="3">
                  <c:v>R5(n=1,211)</c:v>
                </c:pt>
                <c:pt idx="4">
                  <c:v>R6(n=1,210)</c:v>
                </c:pt>
                <c:pt idx="5">
                  <c:v>R7(n=1,370)</c:v>
                </c:pt>
              </c:strCache>
            </c:strRef>
          </c:cat>
          <c:val>
            <c:numRef>
              <c:f>問51経年!$U$7:$U$12</c:f>
              <c:numCache>
                <c:formatCode>0.0</c:formatCode>
                <c:ptCount val="6"/>
                <c:pt idx="0">
                  <c:v>52</c:v>
                </c:pt>
                <c:pt idx="1">
                  <c:v>52.9</c:v>
                </c:pt>
                <c:pt idx="2">
                  <c:v>50.8</c:v>
                </c:pt>
                <c:pt idx="3">
                  <c:v>53.1</c:v>
                </c:pt>
                <c:pt idx="4">
                  <c:v>52.6</c:v>
                </c:pt>
                <c:pt idx="5">
                  <c:v>51.021897810218974</c:v>
                </c:pt>
              </c:numCache>
            </c:numRef>
          </c:val>
          <c:extLst>
            <c:ext xmlns:c16="http://schemas.microsoft.com/office/drawing/2014/chart" uri="{C3380CC4-5D6E-409C-BE32-E72D297353CC}">
              <c16:uniqueId val="{00000001-79AE-4F95-976C-6ECC1FBA9675}"/>
            </c:ext>
          </c:extLst>
        </c:ser>
        <c:ser>
          <c:idx val="2"/>
          <c:order val="2"/>
          <c:tx>
            <c:strRef>
              <c:f>問51経年!$V$5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問51経年!$S$7:$S$12</c:f>
              <c:strCache>
                <c:ptCount val="6"/>
                <c:pt idx="0">
                  <c:v>R2(n=1,378)</c:v>
                </c:pt>
                <c:pt idx="1">
                  <c:v>R3(n=1,105)</c:v>
                </c:pt>
                <c:pt idx="2">
                  <c:v>R4(n=1,193)</c:v>
                </c:pt>
                <c:pt idx="3">
                  <c:v>R5(n=1,211)</c:v>
                </c:pt>
                <c:pt idx="4">
                  <c:v>R6(n=1,210)</c:v>
                </c:pt>
                <c:pt idx="5">
                  <c:v>R7(n=1,370)</c:v>
                </c:pt>
              </c:strCache>
            </c:strRef>
          </c:cat>
          <c:val>
            <c:numRef>
              <c:f>問51経年!$V$7:$V$12</c:f>
              <c:numCache>
                <c:formatCode>0.0</c:formatCode>
                <c:ptCount val="6"/>
                <c:pt idx="0">
                  <c:v>13.2</c:v>
                </c:pt>
                <c:pt idx="1">
                  <c:v>14.9</c:v>
                </c:pt>
                <c:pt idx="2">
                  <c:v>15.2</c:v>
                </c:pt>
                <c:pt idx="3">
                  <c:v>16.3</c:v>
                </c:pt>
                <c:pt idx="4">
                  <c:v>14</c:v>
                </c:pt>
                <c:pt idx="5">
                  <c:v>13.795620437956204</c:v>
                </c:pt>
              </c:numCache>
            </c:numRef>
          </c:val>
          <c:extLst>
            <c:ext xmlns:c16="http://schemas.microsoft.com/office/drawing/2014/chart" uri="{C3380CC4-5D6E-409C-BE32-E72D297353CC}">
              <c16:uniqueId val="{00000002-79AE-4F95-976C-6ECC1FBA9675}"/>
            </c:ext>
          </c:extLst>
        </c:ser>
        <c:ser>
          <c:idx val="3"/>
          <c:order val="3"/>
          <c:tx>
            <c:strRef>
              <c:f>問51経年!$W$5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問51経年!$S$7:$S$12</c:f>
              <c:strCache>
                <c:ptCount val="6"/>
                <c:pt idx="0">
                  <c:v>R2(n=1,378)</c:v>
                </c:pt>
                <c:pt idx="1">
                  <c:v>R3(n=1,105)</c:v>
                </c:pt>
                <c:pt idx="2">
                  <c:v>R4(n=1,193)</c:v>
                </c:pt>
                <c:pt idx="3">
                  <c:v>R5(n=1,211)</c:v>
                </c:pt>
                <c:pt idx="4">
                  <c:v>R6(n=1,210)</c:v>
                </c:pt>
                <c:pt idx="5">
                  <c:v>R7(n=1,370)</c:v>
                </c:pt>
              </c:strCache>
            </c:strRef>
          </c:cat>
          <c:val>
            <c:numRef>
              <c:f>問51経年!$W$7:$W$12</c:f>
              <c:numCache>
                <c:formatCode>0.0</c:formatCode>
                <c:ptCount val="6"/>
                <c:pt idx="0">
                  <c:v>4.0999999999999996</c:v>
                </c:pt>
                <c:pt idx="1">
                  <c:v>4.8</c:v>
                </c:pt>
                <c:pt idx="2">
                  <c:v>3.9</c:v>
                </c:pt>
                <c:pt idx="3">
                  <c:v>3.8</c:v>
                </c:pt>
                <c:pt idx="4">
                  <c:v>5.6</c:v>
                </c:pt>
                <c:pt idx="5">
                  <c:v>6.7883211678832112</c:v>
                </c:pt>
              </c:numCache>
            </c:numRef>
          </c:val>
          <c:extLst>
            <c:ext xmlns:c16="http://schemas.microsoft.com/office/drawing/2014/chart" uri="{C3380CC4-5D6E-409C-BE32-E72D297353CC}">
              <c16:uniqueId val="{00000005-79AE-4F95-976C-6ECC1FBA9675}"/>
            </c:ext>
          </c:extLst>
        </c:ser>
        <c:ser>
          <c:idx val="4"/>
          <c:order val="4"/>
          <c:tx>
            <c:strRef>
              <c:f>問51経年!$X$5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問51経年!$S$7:$S$12</c:f>
              <c:strCache>
                <c:ptCount val="6"/>
                <c:pt idx="0">
                  <c:v>R2(n=1,378)</c:v>
                </c:pt>
                <c:pt idx="1">
                  <c:v>R3(n=1,105)</c:v>
                </c:pt>
                <c:pt idx="2">
                  <c:v>R4(n=1,193)</c:v>
                </c:pt>
                <c:pt idx="3">
                  <c:v>R5(n=1,211)</c:v>
                </c:pt>
                <c:pt idx="4">
                  <c:v>R6(n=1,210)</c:v>
                </c:pt>
                <c:pt idx="5">
                  <c:v>R7(n=1,370)</c:v>
                </c:pt>
              </c:strCache>
            </c:strRef>
          </c:cat>
          <c:val>
            <c:numRef>
              <c:f>問51経年!$X$7:$X$12</c:f>
              <c:numCache>
                <c:formatCode>0.0</c:formatCode>
                <c:ptCount val="6"/>
                <c:pt idx="0">
                  <c:v>2</c:v>
                </c:pt>
                <c:pt idx="1">
                  <c:v>2.8</c:v>
                </c:pt>
                <c:pt idx="2">
                  <c:v>2.5</c:v>
                </c:pt>
                <c:pt idx="3">
                  <c:v>1.4</c:v>
                </c:pt>
                <c:pt idx="4">
                  <c:v>1.3</c:v>
                </c:pt>
                <c:pt idx="5">
                  <c:v>1.167883211678832</c:v>
                </c:pt>
              </c:numCache>
            </c:numRef>
          </c:val>
          <c:extLst>
            <c:ext xmlns:c16="http://schemas.microsoft.com/office/drawing/2014/chart" uri="{C3380CC4-5D6E-409C-BE32-E72D297353CC}">
              <c16:uniqueId val="{00000006-79AE-4F95-976C-6ECC1FBA9675}"/>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295851091701642"/>
          <c:h val="0.80241995015305134"/>
        </c:manualLayout>
      </c:layout>
      <c:barChart>
        <c:barDir val="bar"/>
        <c:grouping val="percentStacked"/>
        <c:varyColors val="0"/>
        <c:ser>
          <c:idx val="0"/>
          <c:order val="0"/>
          <c:tx>
            <c:strRef>
              <c:f>問51経年!$T$5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AD7-4B20-8940-FAFACFAF341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AD7-4B20-8940-FAFACFAF341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問51経年!$S$4</c:f>
              <c:strCache>
                <c:ptCount val="1"/>
                <c:pt idx="0">
                  <c:v>凡例</c:v>
                </c:pt>
              </c:strCache>
            </c:strRef>
          </c:cat>
          <c:val>
            <c:numRef>
              <c:f>問51経年!$T$4</c:f>
              <c:numCache>
                <c:formatCode>General</c:formatCode>
                <c:ptCount val="1"/>
                <c:pt idx="0">
                  <c:v>1</c:v>
                </c:pt>
              </c:numCache>
            </c:numRef>
          </c:val>
          <c:extLst>
            <c:ext xmlns:c16="http://schemas.microsoft.com/office/drawing/2014/chart" uri="{C3380CC4-5D6E-409C-BE32-E72D297353CC}">
              <c16:uniqueId val="{00000002-6AD7-4B20-8940-FAFACFAF341D}"/>
            </c:ext>
          </c:extLst>
        </c:ser>
        <c:ser>
          <c:idx val="1"/>
          <c:order val="1"/>
          <c:tx>
            <c:strRef>
              <c:f>問51経年!$U$5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AD7-4B20-8940-FAFACFAF341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問51経年!$S$4</c:f>
              <c:strCache>
                <c:ptCount val="1"/>
                <c:pt idx="0">
                  <c:v>凡例</c:v>
                </c:pt>
              </c:strCache>
            </c:strRef>
          </c:cat>
          <c:val>
            <c:numRef>
              <c:f>問51経年!$U$4</c:f>
              <c:numCache>
                <c:formatCode>General</c:formatCode>
                <c:ptCount val="1"/>
                <c:pt idx="0">
                  <c:v>1</c:v>
                </c:pt>
              </c:numCache>
            </c:numRef>
          </c:val>
          <c:extLst>
            <c:ext xmlns:c16="http://schemas.microsoft.com/office/drawing/2014/chart" uri="{C3380CC4-5D6E-409C-BE32-E72D297353CC}">
              <c16:uniqueId val="{00000004-6AD7-4B20-8940-FAFACFAF341D}"/>
            </c:ext>
          </c:extLst>
        </c:ser>
        <c:ser>
          <c:idx val="2"/>
          <c:order val="2"/>
          <c:tx>
            <c:strRef>
              <c:f>問51経年!$V$5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AD7-4B20-8940-FAFACFAF341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問51経年!$S$4</c:f>
              <c:strCache>
                <c:ptCount val="1"/>
                <c:pt idx="0">
                  <c:v>凡例</c:v>
                </c:pt>
              </c:strCache>
            </c:strRef>
          </c:cat>
          <c:val>
            <c:numRef>
              <c:f>問51経年!$V$4</c:f>
              <c:numCache>
                <c:formatCode>General</c:formatCode>
                <c:ptCount val="1"/>
                <c:pt idx="0">
                  <c:v>1</c:v>
                </c:pt>
              </c:numCache>
            </c:numRef>
          </c:val>
          <c:extLst>
            <c:ext xmlns:c16="http://schemas.microsoft.com/office/drawing/2014/chart" uri="{C3380CC4-5D6E-409C-BE32-E72D297353CC}">
              <c16:uniqueId val="{00000007-6AD7-4B20-8940-FAFACFAF341D}"/>
            </c:ext>
          </c:extLst>
        </c:ser>
        <c:ser>
          <c:idx val="3"/>
          <c:order val="3"/>
          <c:tx>
            <c:strRef>
              <c:f>問51経年!$W$5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問51経年!$S$4</c:f>
              <c:strCache>
                <c:ptCount val="1"/>
                <c:pt idx="0">
                  <c:v>凡例</c:v>
                </c:pt>
              </c:strCache>
            </c:strRef>
          </c:cat>
          <c:val>
            <c:numRef>
              <c:f>問51経年!$W$4</c:f>
              <c:numCache>
                <c:formatCode>General</c:formatCode>
                <c:ptCount val="1"/>
                <c:pt idx="0">
                  <c:v>1</c:v>
                </c:pt>
              </c:numCache>
            </c:numRef>
          </c:val>
          <c:extLst>
            <c:ext xmlns:c16="http://schemas.microsoft.com/office/drawing/2014/chart" uri="{C3380CC4-5D6E-409C-BE32-E72D297353CC}">
              <c16:uniqueId val="{00000008-6AD7-4B20-8940-FAFACFAF341D}"/>
            </c:ext>
          </c:extLst>
        </c:ser>
        <c:ser>
          <c:idx val="4"/>
          <c:order val="4"/>
          <c:tx>
            <c:strRef>
              <c:f>問51経年!$X$5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AD7-4B20-8940-FAFACFAF341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問51経年!$S$4</c:f>
              <c:strCache>
                <c:ptCount val="1"/>
                <c:pt idx="0">
                  <c:v>凡例</c:v>
                </c:pt>
              </c:strCache>
            </c:strRef>
          </c:cat>
          <c:val>
            <c:numRef>
              <c:f>問51経年!$X$4</c:f>
              <c:numCache>
                <c:formatCode>General</c:formatCode>
                <c:ptCount val="1"/>
                <c:pt idx="0">
                  <c:v>1</c:v>
                </c:pt>
              </c:numCache>
            </c:numRef>
          </c:val>
          <c:extLst>
            <c:ext xmlns:c16="http://schemas.microsoft.com/office/drawing/2014/chart" uri="{C3380CC4-5D6E-409C-BE32-E72D297353CC}">
              <c16:uniqueId val="{0000000B-6AD7-4B20-8940-FAFACFAF341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問51年齢層!$T$5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問51年齢層!$T$6:$T$14</c:f>
              <c:numCache>
                <c:formatCode>0.0</c:formatCode>
                <c:ptCount val="9"/>
                <c:pt idx="0">
                  <c:v>40</c:v>
                </c:pt>
                <c:pt idx="1">
                  <c:v>32.222222222222221</c:v>
                </c:pt>
                <c:pt idx="2">
                  <c:v>24.242424242424242</c:v>
                </c:pt>
                <c:pt idx="3">
                  <c:v>24.528301886792452</c:v>
                </c:pt>
                <c:pt idx="4">
                  <c:v>26.666666666666668</c:v>
                </c:pt>
                <c:pt idx="5">
                  <c:v>20.8</c:v>
                </c:pt>
                <c:pt idx="6">
                  <c:v>22.330097087378643</c:v>
                </c:pt>
                <c:pt idx="7">
                  <c:v>28.488372093023255</c:v>
                </c:pt>
                <c:pt idx="8">
                  <c:v>33.678756476683937</c:v>
                </c:pt>
              </c:numCache>
            </c:numRef>
          </c:val>
          <c:extLst>
            <c:ext xmlns:c16="http://schemas.microsoft.com/office/drawing/2014/chart" uri="{C3380CC4-5D6E-409C-BE32-E72D297353CC}">
              <c16:uniqueId val="{00000000-3036-4E3B-B798-96EDF898C5D7}"/>
            </c:ext>
          </c:extLst>
        </c:ser>
        <c:ser>
          <c:idx val="1"/>
          <c:order val="1"/>
          <c:tx>
            <c:strRef>
              <c:f>問51年齢層!$U$5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問51年齢層!$U$6:$U$14</c:f>
              <c:numCache>
                <c:formatCode>0.0</c:formatCode>
                <c:ptCount val="9"/>
                <c:pt idx="0">
                  <c:v>43.333333333333336</c:v>
                </c:pt>
                <c:pt idx="1">
                  <c:v>50</c:v>
                </c:pt>
                <c:pt idx="2">
                  <c:v>49.090909090909093</c:v>
                </c:pt>
                <c:pt idx="3">
                  <c:v>50.471698113207552</c:v>
                </c:pt>
                <c:pt idx="4">
                  <c:v>54.074074074074076</c:v>
                </c:pt>
                <c:pt idx="5">
                  <c:v>61.6</c:v>
                </c:pt>
                <c:pt idx="6">
                  <c:v>55.339805825242713</c:v>
                </c:pt>
                <c:pt idx="7">
                  <c:v>49.418604651162788</c:v>
                </c:pt>
                <c:pt idx="8">
                  <c:v>43.523316062176164</c:v>
                </c:pt>
              </c:numCache>
            </c:numRef>
          </c:val>
          <c:extLst>
            <c:ext xmlns:c16="http://schemas.microsoft.com/office/drawing/2014/chart" uri="{C3380CC4-5D6E-409C-BE32-E72D297353CC}">
              <c16:uniqueId val="{00000001-3036-4E3B-B798-96EDF898C5D7}"/>
            </c:ext>
          </c:extLst>
        </c:ser>
        <c:ser>
          <c:idx val="2"/>
          <c:order val="2"/>
          <c:tx>
            <c:strRef>
              <c:f>問51年齢層!$V$5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問51年齢層!$V$6:$V$14</c:f>
              <c:numCache>
                <c:formatCode>0.0</c:formatCode>
                <c:ptCount val="9"/>
                <c:pt idx="0">
                  <c:v>13.333333333333334</c:v>
                </c:pt>
                <c:pt idx="1">
                  <c:v>7.7777777777777777</c:v>
                </c:pt>
                <c:pt idx="2">
                  <c:v>16.969696969696972</c:v>
                </c:pt>
                <c:pt idx="3">
                  <c:v>17.924528301886792</c:v>
                </c:pt>
                <c:pt idx="4">
                  <c:v>12.222222222222221</c:v>
                </c:pt>
                <c:pt idx="5">
                  <c:v>12.8</c:v>
                </c:pt>
                <c:pt idx="6">
                  <c:v>14.563106796116504</c:v>
                </c:pt>
                <c:pt idx="7">
                  <c:v>13.953488372093023</c:v>
                </c:pt>
                <c:pt idx="8">
                  <c:v>12.435233160621761</c:v>
                </c:pt>
              </c:numCache>
            </c:numRef>
          </c:val>
          <c:extLst>
            <c:ext xmlns:c16="http://schemas.microsoft.com/office/drawing/2014/chart" uri="{C3380CC4-5D6E-409C-BE32-E72D297353CC}">
              <c16:uniqueId val="{00000002-3036-4E3B-B798-96EDF898C5D7}"/>
            </c:ext>
          </c:extLst>
        </c:ser>
        <c:ser>
          <c:idx val="3"/>
          <c:order val="3"/>
          <c:tx>
            <c:strRef>
              <c:f>問51年齢層!$W$5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1.4279777195755974E-3"/>
                  <c:y val="-1.8834885915900142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D8-489F-AF8A-11DDE47F7A6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問51年齢層!$W$6:$W$14</c:f>
              <c:numCache>
                <c:formatCode>0.0</c:formatCode>
                <c:ptCount val="9"/>
                <c:pt idx="0">
                  <c:v>3.3333333333333335</c:v>
                </c:pt>
                <c:pt idx="1">
                  <c:v>6.666666666666667</c:v>
                </c:pt>
                <c:pt idx="2">
                  <c:v>9.0909090909090917</c:v>
                </c:pt>
                <c:pt idx="3">
                  <c:v>6.132075471698113</c:v>
                </c:pt>
                <c:pt idx="4">
                  <c:v>6.666666666666667</c:v>
                </c:pt>
                <c:pt idx="5">
                  <c:v>4</c:v>
                </c:pt>
                <c:pt idx="6">
                  <c:v>5.825242718446602</c:v>
                </c:pt>
                <c:pt idx="7">
                  <c:v>8.1395348837209305</c:v>
                </c:pt>
                <c:pt idx="8">
                  <c:v>7.2538860103626934</c:v>
                </c:pt>
              </c:numCache>
            </c:numRef>
          </c:val>
          <c:extLst>
            <c:ext xmlns:c16="http://schemas.microsoft.com/office/drawing/2014/chart" uri="{C3380CC4-5D6E-409C-BE32-E72D297353CC}">
              <c16:uniqueId val="{00000006-3036-4E3B-B798-96EDF898C5D7}"/>
            </c:ext>
          </c:extLst>
        </c:ser>
        <c:ser>
          <c:idx val="4"/>
          <c:order val="4"/>
          <c:tx>
            <c:strRef>
              <c:f>問51年齢層!$X$5</c:f>
              <c:strCache>
                <c:ptCount val="1"/>
                <c:pt idx="0">
                  <c:v>（無効回答）</c:v>
                </c:pt>
              </c:strCache>
            </c:strRef>
          </c:tx>
          <c:spPr>
            <a:solidFill>
              <a:schemeClr val="bg1"/>
            </a:solidFill>
            <a:ln>
              <a:solidFill>
                <a:schemeClr val="tx1"/>
              </a:solidFill>
            </a:ln>
            <a:effectLst/>
          </c:spPr>
          <c:invertIfNegative val="0"/>
          <c:dLbls>
            <c:dLbl>
              <c:idx val="0"/>
              <c:layout>
                <c:manualLayout>
                  <c:x val="2.2353279166352876E-2"/>
                  <c:y val="-3.7982191764849736E-3"/>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1D0C-4848-AC9E-534D64FEA87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問51年齢層!$X$6:$X$14</c:f>
              <c:numCache>
                <c:formatCode>0.0</c:formatCode>
                <c:ptCount val="9"/>
                <c:pt idx="0">
                  <c:v>0</c:v>
                </c:pt>
                <c:pt idx="1">
                  <c:v>3.3333333333333335</c:v>
                </c:pt>
                <c:pt idx="2">
                  <c:v>0.60606060606060608</c:v>
                </c:pt>
                <c:pt idx="3">
                  <c:v>0.94339622641509435</c:v>
                </c:pt>
                <c:pt idx="4">
                  <c:v>0.37037037037037041</c:v>
                </c:pt>
                <c:pt idx="5">
                  <c:v>0.8</c:v>
                </c:pt>
                <c:pt idx="6">
                  <c:v>1.9417475728155338</c:v>
                </c:pt>
                <c:pt idx="7">
                  <c:v>0</c:v>
                </c:pt>
                <c:pt idx="8">
                  <c:v>3.1088082901554404</c:v>
                </c:pt>
              </c:numCache>
            </c:numRef>
          </c:val>
          <c:extLst>
            <c:ext xmlns:c16="http://schemas.microsoft.com/office/drawing/2014/chart" uri="{C3380CC4-5D6E-409C-BE32-E72D297353CC}">
              <c16:uniqueId val="{0000000A-3036-4E3B-B798-96EDF898C5D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問51年齢層!$T$5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2D9-4615-953F-8087C054AE6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2D9-4615-953F-8087C054AE6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問51年齢層!$S$4</c:f>
              <c:strCache>
                <c:ptCount val="1"/>
                <c:pt idx="0">
                  <c:v>凡例</c:v>
                </c:pt>
              </c:strCache>
            </c:strRef>
          </c:cat>
          <c:val>
            <c:numRef>
              <c:f>問51年齢層!$T$4</c:f>
              <c:numCache>
                <c:formatCode>General</c:formatCode>
                <c:ptCount val="1"/>
                <c:pt idx="0">
                  <c:v>1</c:v>
                </c:pt>
              </c:numCache>
            </c:numRef>
          </c:val>
          <c:extLst>
            <c:ext xmlns:c16="http://schemas.microsoft.com/office/drawing/2014/chart" uri="{C3380CC4-5D6E-409C-BE32-E72D297353CC}">
              <c16:uniqueId val="{00000002-F2D9-4615-953F-8087C054AE65}"/>
            </c:ext>
          </c:extLst>
        </c:ser>
        <c:ser>
          <c:idx val="1"/>
          <c:order val="1"/>
          <c:tx>
            <c:strRef>
              <c:f>問51年齢層!$U$5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2D9-4615-953F-8087C054AE6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問51年齢層!$S$4</c:f>
              <c:strCache>
                <c:ptCount val="1"/>
                <c:pt idx="0">
                  <c:v>凡例</c:v>
                </c:pt>
              </c:strCache>
            </c:strRef>
          </c:cat>
          <c:val>
            <c:numRef>
              <c:f>問51年齢層!$U$4</c:f>
              <c:numCache>
                <c:formatCode>General</c:formatCode>
                <c:ptCount val="1"/>
                <c:pt idx="0">
                  <c:v>1</c:v>
                </c:pt>
              </c:numCache>
            </c:numRef>
          </c:val>
          <c:extLst>
            <c:ext xmlns:c16="http://schemas.microsoft.com/office/drawing/2014/chart" uri="{C3380CC4-5D6E-409C-BE32-E72D297353CC}">
              <c16:uniqueId val="{00000004-F2D9-4615-953F-8087C054AE65}"/>
            </c:ext>
          </c:extLst>
        </c:ser>
        <c:ser>
          <c:idx val="2"/>
          <c:order val="2"/>
          <c:tx>
            <c:strRef>
              <c:f>問51年齢層!$V$5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2D9-4615-953F-8087C054AE6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問51年齢層!$S$4</c:f>
              <c:strCache>
                <c:ptCount val="1"/>
                <c:pt idx="0">
                  <c:v>凡例</c:v>
                </c:pt>
              </c:strCache>
            </c:strRef>
          </c:cat>
          <c:val>
            <c:numRef>
              <c:f>問51年齢層!$V$4</c:f>
              <c:numCache>
                <c:formatCode>General</c:formatCode>
                <c:ptCount val="1"/>
                <c:pt idx="0">
                  <c:v>1</c:v>
                </c:pt>
              </c:numCache>
            </c:numRef>
          </c:val>
          <c:extLst>
            <c:ext xmlns:c16="http://schemas.microsoft.com/office/drawing/2014/chart" uri="{C3380CC4-5D6E-409C-BE32-E72D297353CC}">
              <c16:uniqueId val="{00000007-F2D9-4615-953F-8087C054AE65}"/>
            </c:ext>
          </c:extLst>
        </c:ser>
        <c:ser>
          <c:idx val="3"/>
          <c:order val="3"/>
          <c:tx>
            <c:strRef>
              <c:f>問51年齢層!$W$5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問51年齢層!$S$4</c:f>
              <c:strCache>
                <c:ptCount val="1"/>
                <c:pt idx="0">
                  <c:v>凡例</c:v>
                </c:pt>
              </c:strCache>
            </c:strRef>
          </c:cat>
          <c:val>
            <c:numRef>
              <c:f>問51年齢層!$W$4</c:f>
              <c:numCache>
                <c:formatCode>General</c:formatCode>
                <c:ptCount val="1"/>
                <c:pt idx="0">
                  <c:v>1</c:v>
                </c:pt>
              </c:numCache>
            </c:numRef>
          </c:val>
          <c:extLst>
            <c:ext xmlns:c16="http://schemas.microsoft.com/office/drawing/2014/chart" uri="{C3380CC4-5D6E-409C-BE32-E72D297353CC}">
              <c16:uniqueId val="{00000008-F2D9-4615-953F-8087C054AE65}"/>
            </c:ext>
          </c:extLst>
        </c:ser>
        <c:ser>
          <c:idx val="4"/>
          <c:order val="4"/>
          <c:tx>
            <c:strRef>
              <c:f>問51年齢層!$X$5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2D9-4615-953F-8087C054AE6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問51年齢層!$S$4</c:f>
              <c:strCache>
                <c:ptCount val="1"/>
                <c:pt idx="0">
                  <c:v>凡例</c:v>
                </c:pt>
              </c:strCache>
            </c:strRef>
          </c:cat>
          <c:val>
            <c:numRef>
              <c:f>問51年齢層!$X$4</c:f>
              <c:numCache>
                <c:formatCode>General</c:formatCode>
                <c:ptCount val="1"/>
                <c:pt idx="0">
                  <c:v>1</c:v>
                </c:pt>
              </c:numCache>
            </c:numRef>
          </c:val>
          <c:extLst>
            <c:ext xmlns:c16="http://schemas.microsoft.com/office/drawing/2014/chart" uri="{C3380CC4-5D6E-409C-BE32-E72D297353CC}">
              <c16:uniqueId val="{0000000B-F2D9-4615-953F-8087C054AE6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24278695932238"/>
          <c:w val="0.74166005768331478"/>
          <c:h val="0.71589416707526943"/>
        </c:manualLayout>
      </c:layout>
      <c:barChart>
        <c:barDir val="bar"/>
        <c:grouping val="percentStacked"/>
        <c:varyColors val="0"/>
        <c:ser>
          <c:idx val="0"/>
          <c:order val="0"/>
          <c:tx>
            <c:strRef>
              <c:f>問51地域!$T$5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問51地域!$T$6:$T$10</c:f>
              <c:numCache>
                <c:formatCode>0.0</c:formatCode>
                <c:ptCount val="5"/>
                <c:pt idx="0">
                  <c:v>25.590551181102363</c:v>
                </c:pt>
                <c:pt idx="1">
                  <c:v>21.694915254237287</c:v>
                </c:pt>
                <c:pt idx="2">
                  <c:v>33.624454148471614</c:v>
                </c:pt>
                <c:pt idx="3">
                  <c:v>31.620553359683797</c:v>
                </c:pt>
                <c:pt idx="4">
                  <c:v>25.846153846153847</c:v>
                </c:pt>
              </c:numCache>
            </c:numRef>
          </c:val>
          <c:extLst>
            <c:ext xmlns:c16="http://schemas.microsoft.com/office/drawing/2014/chart" uri="{C3380CC4-5D6E-409C-BE32-E72D297353CC}">
              <c16:uniqueId val="{00000000-96E9-47AF-BF8F-9A596590282B}"/>
            </c:ext>
          </c:extLst>
        </c:ser>
        <c:ser>
          <c:idx val="1"/>
          <c:order val="1"/>
          <c:tx>
            <c:strRef>
              <c:f>問51地域!$U$5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問51地域!$U$6:$U$10</c:f>
              <c:numCache>
                <c:formatCode>0.0</c:formatCode>
                <c:ptCount val="5"/>
                <c:pt idx="0">
                  <c:v>46.8503937007874</c:v>
                </c:pt>
                <c:pt idx="1">
                  <c:v>50.169491525423723</c:v>
                </c:pt>
                <c:pt idx="2">
                  <c:v>51.965065502183407</c:v>
                </c:pt>
                <c:pt idx="3">
                  <c:v>52.569169960474305</c:v>
                </c:pt>
                <c:pt idx="4">
                  <c:v>52.923076923076927</c:v>
                </c:pt>
              </c:numCache>
            </c:numRef>
          </c:val>
          <c:extLst>
            <c:ext xmlns:c16="http://schemas.microsoft.com/office/drawing/2014/chart" uri="{C3380CC4-5D6E-409C-BE32-E72D297353CC}">
              <c16:uniqueId val="{00000001-96E9-47AF-BF8F-9A596590282B}"/>
            </c:ext>
          </c:extLst>
        </c:ser>
        <c:ser>
          <c:idx val="2"/>
          <c:order val="2"/>
          <c:tx>
            <c:strRef>
              <c:f>問51地域!$V$5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問51地域!$V$6:$V$10</c:f>
              <c:numCache>
                <c:formatCode>0.0</c:formatCode>
                <c:ptCount val="5"/>
                <c:pt idx="0">
                  <c:v>18.110236220472441</c:v>
                </c:pt>
                <c:pt idx="1">
                  <c:v>16.271186440677965</c:v>
                </c:pt>
                <c:pt idx="2">
                  <c:v>9.1703056768558966</c:v>
                </c:pt>
                <c:pt idx="3">
                  <c:v>11.462450592885375</c:v>
                </c:pt>
                <c:pt idx="4">
                  <c:v>13.538461538461538</c:v>
                </c:pt>
              </c:numCache>
            </c:numRef>
          </c:val>
          <c:extLst>
            <c:ext xmlns:c16="http://schemas.microsoft.com/office/drawing/2014/chart" uri="{C3380CC4-5D6E-409C-BE32-E72D297353CC}">
              <c16:uniqueId val="{00000002-96E9-47AF-BF8F-9A596590282B}"/>
            </c:ext>
          </c:extLst>
        </c:ser>
        <c:ser>
          <c:idx val="3"/>
          <c:order val="3"/>
          <c:tx>
            <c:strRef>
              <c:f>問51地域!$W$5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問51地域!$W$6:$W$10</c:f>
              <c:numCache>
                <c:formatCode>0.0</c:formatCode>
                <c:ptCount val="5"/>
                <c:pt idx="0">
                  <c:v>8.6614173228346463</c:v>
                </c:pt>
                <c:pt idx="1">
                  <c:v>10.16949152542373</c:v>
                </c:pt>
                <c:pt idx="2">
                  <c:v>4.3668122270742353</c:v>
                </c:pt>
                <c:pt idx="3">
                  <c:v>3.1620553359683794</c:v>
                </c:pt>
                <c:pt idx="4">
                  <c:v>6.4615384615384617</c:v>
                </c:pt>
              </c:numCache>
            </c:numRef>
          </c:val>
          <c:extLst>
            <c:ext xmlns:c16="http://schemas.microsoft.com/office/drawing/2014/chart" uri="{C3380CC4-5D6E-409C-BE32-E72D297353CC}">
              <c16:uniqueId val="{00000003-96E9-47AF-BF8F-9A596590282B}"/>
            </c:ext>
          </c:extLst>
        </c:ser>
        <c:ser>
          <c:idx val="4"/>
          <c:order val="4"/>
          <c:tx>
            <c:strRef>
              <c:f>問51地域!$X$5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問51地域!$S$6:$S$10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問51地域!$X$6:$X$10</c:f>
              <c:numCache>
                <c:formatCode>0.0</c:formatCode>
                <c:ptCount val="5"/>
                <c:pt idx="0">
                  <c:v>0.78740157480314954</c:v>
                </c:pt>
                <c:pt idx="1">
                  <c:v>1.6949152542372881</c:v>
                </c:pt>
                <c:pt idx="2">
                  <c:v>0.87336244541484709</c:v>
                </c:pt>
                <c:pt idx="3">
                  <c:v>1.1857707509881421</c:v>
                </c:pt>
                <c:pt idx="4">
                  <c:v>1.2307692307692308</c:v>
                </c:pt>
              </c:numCache>
            </c:numRef>
          </c:val>
          <c:extLst>
            <c:ext xmlns:c16="http://schemas.microsoft.com/office/drawing/2014/chart" uri="{C3380CC4-5D6E-409C-BE32-E72D297353CC}">
              <c16:uniqueId val="{0000000A-96E9-47AF-BF8F-9A596590282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295851091701642"/>
          <c:h val="0.80241995015305134"/>
        </c:manualLayout>
      </c:layout>
      <c:barChart>
        <c:barDir val="bar"/>
        <c:grouping val="percentStacked"/>
        <c:varyColors val="0"/>
        <c:ser>
          <c:idx val="0"/>
          <c:order val="0"/>
          <c:tx>
            <c:strRef>
              <c:f>問51地域!$T$5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D5D-4A83-A079-211D6C08B2A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D5D-4A83-A079-211D6C08B2A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問51地域!$S$4</c:f>
              <c:strCache>
                <c:ptCount val="1"/>
                <c:pt idx="0">
                  <c:v>凡例</c:v>
                </c:pt>
              </c:strCache>
            </c:strRef>
          </c:cat>
          <c:val>
            <c:numRef>
              <c:f>問51地域!$T$4</c:f>
              <c:numCache>
                <c:formatCode>General</c:formatCode>
                <c:ptCount val="1"/>
                <c:pt idx="0">
                  <c:v>1</c:v>
                </c:pt>
              </c:numCache>
            </c:numRef>
          </c:val>
          <c:extLst>
            <c:ext xmlns:c16="http://schemas.microsoft.com/office/drawing/2014/chart" uri="{C3380CC4-5D6E-409C-BE32-E72D297353CC}">
              <c16:uniqueId val="{00000002-4D5D-4A83-A079-211D6C08B2A7}"/>
            </c:ext>
          </c:extLst>
        </c:ser>
        <c:ser>
          <c:idx val="1"/>
          <c:order val="1"/>
          <c:tx>
            <c:strRef>
              <c:f>問51地域!$U$5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D5D-4A83-A079-211D6C08B2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問51地域!$S$4</c:f>
              <c:strCache>
                <c:ptCount val="1"/>
                <c:pt idx="0">
                  <c:v>凡例</c:v>
                </c:pt>
              </c:strCache>
            </c:strRef>
          </c:cat>
          <c:val>
            <c:numRef>
              <c:f>問51地域!$U$4</c:f>
              <c:numCache>
                <c:formatCode>General</c:formatCode>
                <c:ptCount val="1"/>
                <c:pt idx="0">
                  <c:v>1</c:v>
                </c:pt>
              </c:numCache>
            </c:numRef>
          </c:val>
          <c:extLst>
            <c:ext xmlns:c16="http://schemas.microsoft.com/office/drawing/2014/chart" uri="{C3380CC4-5D6E-409C-BE32-E72D297353CC}">
              <c16:uniqueId val="{00000004-4D5D-4A83-A079-211D6C08B2A7}"/>
            </c:ext>
          </c:extLst>
        </c:ser>
        <c:ser>
          <c:idx val="2"/>
          <c:order val="2"/>
          <c:tx>
            <c:strRef>
              <c:f>問51地域!$V$5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D5D-4A83-A079-211D6C08B2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問51地域!$S$4</c:f>
              <c:strCache>
                <c:ptCount val="1"/>
                <c:pt idx="0">
                  <c:v>凡例</c:v>
                </c:pt>
              </c:strCache>
            </c:strRef>
          </c:cat>
          <c:val>
            <c:numRef>
              <c:f>問51地域!$V$4</c:f>
              <c:numCache>
                <c:formatCode>General</c:formatCode>
                <c:ptCount val="1"/>
                <c:pt idx="0">
                  <c:v>1</c:v>
                </c:pt>
              </c:numCache>
            </c:numRef>
          </c:val>
          <c:extLst>
            <c:ext xmlns:c16="http://schemas.microsoft.com/office/drawing/2014/chart" uri="{C3380CC4-5D6E-409C-BE32-E72D297353CC}">
              <c16:uniqueId val="{00000007-4D5D-4A83-A079-211D6C08B2A7}"/>
            </c:ext>
          </c:extLst>
        </c:ser>
        <c:ser>
          <c:idx val="3"/>
          <c:order val="3"/>
          <c:tx>
            <c:strRef>
              <c:f>問51地域!$W$5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問51地域!$S$4</c:f>
              <c:strCache>
                <c:ptCount val="1"/>
                <c:pt idx="0">
                  <c:v>凡例</c:v>
                </c:pt>
              </c:strCache>
            </c:strRef>
          </c:cat>
          <c:val>
            <c:numRef>
              <c:f>問51地域!$W$4</c:f>
              <c:numCache>
                <c:formatCode>General</c:formatCode>
                <c:ptCount val="1"/>
                <c:pt idx="0">
                  <c:v>1</c:v>
                </c:pt>
              </c:numCache>
            </c:numRef>
          </c:val>
          <c:extLst>
            <c:ext xmlns:c16="http://schemas.microsoft.com/office/drawing/2014/chart" uri="{C3380CC4-5D6E-409C-BE32-E72D297353CC}">
              <c16:uniqueId val="{00000008-4D5D-4A83-A079-211D6C08B2A7}"/>
            </c:ext>
          </c:extLst>
        </c:ser>
        <c:ser>
          <c:idx val="4"/>
          <c:order val="4"/>
          <c:tx>
            <c:strRef>
              <c:f>問51地域!$X$5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D5D-4A83-A079-211D6C08B2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問51地域!$S$4</c:f>
              <c:strCache>
                <c:ptCount val="1"/>
                <c:pt idx="0">
                  <c:v>凡例</c:v>
                </c:pt>
              </c:strCache>
            </c:strRef>
          </c:cat>
          <c:val>
            <c:numRef>
              <c:f>問51地域!$X$4</c:f>
              <c:numCache>
                <c:formatCode>General</c:formatCode>
                <c:ptCount val="1"/>
                <c:pt idx="0">
                  <c:v>1</c:v>
                </c:pt>
              </c:numCache>
            </c:numRef>
          </c:val>
          <c:extLst>
            <c:ext xmlns:c16="http://schemas.microsoft.com/office/drawing/2014/chart" uri="{C3380CC4-5D6E-409C-BE32-E72D297353CC}">
              <c16:uniqueId val="{0000000B-4D5D-4A83-A079-211D6C08B2A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問51利用駅!$T$5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問51利用駅!$T$6:$T$14</c:f>
              <c:numCache>
                <c:formatCode>0.0</c:formatCode>
                <c:ptCount val="9"/>
                <c:pt idx="0">
                  <c:v>25.531914893617021</c:v>
                </c:pt>
                <c:pt idx="1">
                  <c:v>26.666666666666668</c:v>
                </c:pt>
                <c:pt idx="2">
                  <c:v>28.761904761904759</c:v>
                </c:pt>
                <c:pt idx="3">
                  <c:v>31.578947368421051</c:v>
                </c:pt>
                <c:pt idx="4">
                  <c:v>36.734693877551024</c:v>
                </c:pt>
                <c:pt idx="5">
                  <c:v>24.324324324324326</c:v>
                </c:pt>
                <c:pt idx="6">
                  <c:v>13.043478260869565</c:v>
                </c:pt>
                <c:pt idx="7">
                  <c:v>27.102803738317753</c:v>
                </c:pt>
                <c:pt idx="8">
                  <c:v>28.057553956834528</c:v>
                </c:pt>
              </c:numCache>
            </c:numRef>
          </c:val>
          <c:extLst>
            <c:ext xmlns:c16="http://schemas.microsoft.com/office/drawing/2014/chart" uri="{C3380CC4-5D6E-409C-BE32-E72D297353CC}">
              <c16:uniqueId val="{00000000-08BD-4637-85CE-C8A9CC4C69CF}"/>
            </c:ext>
          </c:extLst>
        </c:ser>
        <c:ser>
          <c:idx val="1"/>
          <c:order val="1"/>
          <c:tx>
            <c:strRef>
              <c:f>問51利用駅!$U$5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問51利用駅!$U$6:$U$14</c:f>
              <c:numCache>
                <c:formatCode>0.0</c:formatCode>
                <c:ptCount val="9"/>
                <c:pt idx="0">
                  <c:v>42.553191489361701</c:v>
                </c:pt>
                <c:pt idx="1">
                  <c:v>41.904761904761905</c:v>
                </c:pt>
                <c:pt idx="2">
                  <c:v>51.809523809523803</c:v>
                </c:pt>
                <c:pt idx="3">
                  <c:v>50.877192982456144</c:v>
                </c:pt>
                <c:pt idx="4">
                  <c:v>34.693877551020407</c:v>
                </c:pt>
                <c:pt idx="5">
                  <c:v>58.783783783783782</c:v>
                </c:pt>
                <c:pt idx="6">
                  <c:v>60.869565217391312</c:v>
                </c:pt>
                <c:pt idx="7">
                  <c:v>50.934579439252339</c:v>
                </c:pt>
                <c:pt idx="8">
                  <c:v>53.237410071942449</c:v>
                </c:pt>
              </c:numCache>
            </c:numRef>
          </c:val>
          <c:extLst>
            <c:ext xmlns:c16="http://schemas.microsoft.com/office/drawing/2014/chart" uri="{C3380CC4-5D6E-409C-BE32-E72D297353CC}">
              <c16:uniqueId val="{00000001-08BD-4637-85CE-C8A9CC4C69CF}"/>
            </c:ext>
          </c:extLst>
        </c:ser>
        <c:ser>
          <c:idx val="2"/>
          <c:order val="2"/>
          <c:tx>
            <c:strRef>
              <c:f>問51利用駅!$V$5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問51利用駅!$V$6:$V$14</c:f>
              <c:numCache>
                <c:formatCode>0.0</c:formatCode>
                <c:ptCount val="9"/>
                <c:pt idx="0">
                  <c:v>21.276595744680851</c:v>
                </c:pt>
                <c:pt idx="1">
                  <c:v>22.857142857142858</c:v>
                </c:pt>
                <c:pt idx="2">
                  <c:v>12.952380952380951</c:v>
                </c:pt>
                <c:pt idx="3">
                  <c:v>10.526315789473683</c:v>
                </c:pt>
                <c:pt idx="4">
                  <c:v>16.326530612244898</c:v>
                </c:pt>
                <c:pt idx="5">
                  <c:v>9.4594594594594597</c:v>
                </c:pt>
                <c:pt idx="6">
                  <c:v>11.594202898550725</c:v>
                </c:pt>
                <c:pt idx="7">
                  <c:v>14.485981308411214</c:v>
                </c:pt>
                <c:pt idx="8">
                  <c:v>13.669064748201439</c:v>
                </c:pt>
              </c:numCache>
            </c:numRef>
          </c:val>
          <c:extLst>
            <c:ext xmlns:c16="http://schemas.microsoft.com/office/drawing/2014/chart" uri="{C3380CC4-5D6E-409C-BE32-E72D297353CC}">
              <c16:uniqueId val="{00000002-08BD-4637-85CE-C8A9CC4C69CF}"/>
            </c:ext>
          </c:extLst>
        </c:ser>
        <c:ser>
          <c:idx val="3"/>
          <c:order val="3"/>
          <c:tx>
            <c:strRef>
              <c:f>問51利用駅!$W$5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問51利用駅!$W$6:$W$14</c:f>
              <c:numCache>
                <c:formatCode>0.0</c:formatCode>
                <c:ptCount val="9"/>
                <c:pt idx="0">
                  <c:v>8.5106382978723403</c:v>
                </c:pt>
                <c:pt idx="1">
                  <c:v>8.5714285714285712</c:v>
                </c:pt>
                <c:pt idx="2">
                  <c:v>5.7142857142857144</c:v>
                </c:pt>
                <c:pt idx="3">
                  <c:v>5.2631578947368416</c:v>
                </c:pt>
                <c:pt idx="4">
                  <c:v>10.204081632653061</c:v>
                </c:pt>
                <c:pt idx="5">
                  <c:v>6.0810810810810816</c:v>
                </c:pt>
                <c:pt idx="6">
                  <c:v>13.043478260869565</c:v>
                </c:pt>
                <c:pt idx="7">
                  <c:v>7.009345794392523</c:v>
                </c:pt>
                <c:pt idx="8">
                  <c:v>4.3165467625899279</c:v>
                </c:pt>
              </c:numCache>
            </c:numRef>
          </c:val>
          <c:extLst>
            <c:ext xmlns:c16="http://schemas.microsoft.com/office/drawing/2014/chart" uri="{C3380CC4-5D6E-409C-BE32-E72D297353CC}">
              <c16:uniqueId val="{00000003-08BD-4637-85CE-C8A9CC4C69CF}"/>
            </c:ext>
          </c:extLst>
        </c:ser>
        <c:ser>
          <c:idx val="4"/>
          <c:order val="4"/>
          <c:tx>
            <c:strRef>
              <c:f>問51利用駅!$X$5</c:f>
              <c:strCache>
                <c:ptCount val="1"/>
                <c:pt idx="0">
                  <c:v>（無効回答）</c:v>
                </c:pt>
              </c:strCache>
            </c:strRef>
          </c:tx>
          <c:spPr>
            <a:solidFill>
              <a:schemeClr val="bg1"/>
            </a:solidFill>
            <a:ln>
              <a:solidFill>
                <a:schemeClr val="tx1"/>
              </a:solidFill>
            </a:ln>
            <a:effectLst/>
          </c:spPr>
          <c:invertIfNegative val="0"/>
          <c:dLbls>
            <c:dLbl>
              <c:idx val="1"/>
              <c:layout>
                <c:manualLayout>
                  <c:x val="2.092006779276174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72-40EC-9462-A38CF963EC2B}"/>
                </c:ext>
              </c:extLst>
            </c:dLbl>
            <c:dLbl>
              <c:idx val="7"/>
              <c:layout>
                <c:manualLayout>
                  <c:x val="2.2556716970625841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72-40EC-9462-A38CF963EC2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問51利用駅!$S$6:$S$14</c:f>
              <c:strCache>
                <c:ptCount val="9"/>
                <c:pt idx="0">
                  <c:v>飛田給駅(n=47)</c:v>
                </c:pt>
                <c:pt idx="1">
                  <c:v>西調布駅(n=105)</c:v>
                </c:pt>
                <c:pt idx="2">
                  <c:v>調布駅(n=525)</c:v>
                </c:pt>
                <c:pt idx="3">
                  <c:v>京王多摩川駅(n=57)</c:v>
                </c:pt>
                <c:pt idx="4">
                  <c:v>布田駅(n=49)</c:v>
                </c:pt>
                <c:pt idx="5">
                  <c:v>国領駅(n=148)</c:v>
                </c:pt>
                <c:pt idx="6">
                  <c:v>柴崎駅(n=69)</c:v>
                </c:pt>
                <c:pt idx="7">
                  <c:v>つつじヶ丘駅(n=214)</c:v>
                </c:pt>
                <c:pt idx="8">
                  <c:v>仙川駅(n=139)</c:v>
                </c:pt>
              </c:strCache>
            </c:strRef>
          </c:cat>
          <c:val>
            <c:numRef>
              <c:f>問51利用駅!$X$6:$X$14</c:f>
              <c:numCache>
                <c:formatCode>0.0</c:formatCode>
                <c:ptCount val="9"/>
                <c:pt idx="0">
                  <c:v>2.1276595744680851</c:v>
                </c:pt>
                <c:pt idx="1">
                  <c:v>0</c:v>
                </c:pt>
                <c:pt idx="2">
                  <c:v>0.76190476190476186</c:v>
                </c:pt>
                <c:pt idx="3">
                  <c:v>1.7543859649122806</c:v>
                </c:pt>
                <c:pt idx="4">
                  <c:v>2.0408163265306123</c:v>
                </c:pt>
                <c:pt idx="5">
                  <c:v>1.3513513513513513</c:v>
                </c:pt>
                <c:pt idx="6">
                  <c:v>1.4492753623188406</c:v>
                </c:pt>
                <c:pt idx="7">
                  <c:v>0.46728971962616817</c:v>
                </c:pt>
                <c:pt idx="8">
                  <c:v>0.71942446043165476</c:v>
                </c:pt>
              </c:numCache>
            </c:numRef>
          </c:val>
          <c:extLst>
            <c:ext xmlns:c16="http://schemas.microsoft.com/office/drawing/2014/chart" uri="{C3380CC4-5D6E-409C-BE32-E72D297353CC}">
              <c16:uniqueId val="{00000009-08BD-4637-85CE-C8A9CC4C69C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78853104607507229"/>
        </c:manualLayout>
      </c:layout>
      <c:barChart>
        <c:barDir val="bar"/>
        <c:grouping val="percentStacked"/>
        <c:varyColors val="0"/>
        <c:ser>
          <c:idx val="0"/>
          <c:order val="0"/>
          <c:tx>
            <c:strRef>
              <c:f>問51利用駅!$T$5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573-4598-8B6E-8AA09587BB9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573-4598-8B6E-8AA09587BB9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問51利用駅!$S$4</c:f>
              <c:strCache>
                <c:ptCount val="1"/>
                <c:pt idx="0">
                  <c:v>凡例</c:v>
                </c:pt>
              </c:strCache>
            </c:strRef>
          </c:cat>
          <c:val>
            <c:numRef>
              <c:f>問51利用駅!$T$4</c:f>
              <c:numCache>
                <c:formatCode>General</c:formatCode>
                <c:ptCount val="1"/>
                <c:pt idx="0">
                  <c:v>1</c:v>
                </c:pt>
              </c:numCache>
            </c:numRef>
          </c:val>
          <c:extLst>
            <c:ext xmlns:c16="http://schemas.microsoft.com/office/drawing/2014/chart" uri="{C3380CC4-5D6E-409C-BE32-E72D297353CC}">
              <c16:uniqueId val="{00000002-A573-4598-8B6E-8AA09587BB9D}"/>
            </c:ext>
          </c:extLst>
        </c:ser>
        <c:ser>
          <c:idx val="1"/>
          <c:order val="1"/>
          <c:tx>
            <c:strRef>
              <c:f>問51利用駅!$U$5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573-4598-8B6E-8AA09587BB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問51利用駅!$S$4</c:f>
              <c:strCache>
                <c:ptCount val="1"/>
                <c:pt idx="0">
                  <c:v>凡例</c:v>
                </c:pt>
              </c:strCache>
            </c:strRef>
          </c:cat>
          <c:val>
            <c:numRef>
              <c:f>問51利用駅!$U$4</c:f>
              <c:numCache>
                <c:formatCode>General</c:formatCode>
                <c:ptCount val="1"/>
                <c:pt idx="0">
                  <c:v>1</c:v>
                </c:pt>
              </c:numCache>
            </c:numRef>
          </c:val>
          <c:extLst>
            <c:ext xmlns:c16="http://schemas.microsoft.com/office/drawing/2014/chart" uri="{C3380CC4-5D6E-409C-BE32-E72D297353CC}">
              <c16:uniqueId val="{00000004-A573-4598-8B6E-8AA09587BB9D}"/>
            </c:ext>
          </c:extLst>
        </c:ser>
        <c:ser>
          <c:idx val="2"/>
          <c:order val="2"/>
          <c:tx>
            <c:strRef>
              <c:f>問51利用駅!$V$5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573-4598-8B6E-8AA09587BB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問51利用駅!$S$4</c:f>
              <c:strCache>
                <c:ptCount val="1"/>
                <c:pt idx="0">
                  <c:v>凡例</c:v>
                </c:pt>
              </c:strCache>
            </c:strRef>
          </c:cat>
          <c:val>
            <c:numRef>
              <c:f>問51利用駅!$V$4</c:f>
              <c:numCache>
                <c:formatCode>General</c:formatCode>
                <c:ptCount val="1"/>
                <c:pt idx="0">
                  <c:v>1</c:v>
                </c:pt>
              </c:numCache>
            </c:numRef>
          </c:val>
          <c:extLst>
            <c:ext xmlns:c16="http://schemas.microsoft.com/office/drawing/2014/chart" uri="{C3380CC4-5D6E-409C-BE32-E72D297353CC}">
              <c16:uniqueId val="{00000007-A573-4598-8B6E-8AA09587BB9D}"/>
            </c:ext>
          </c:extLst>
        </c:ser>
        <c:ser>
          <c:idx val="3"/>
          <c:order val="3"/>
          <c:tx>
            <c:strRef>
              <c:f>問51利用駅!$W$5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問51利用駅!$S$4</c:f>
              <c:strCache>
                <c:ptCount val="1"/>
                <c:pt idx="0">
                  <c:v>凡例</c:v>
                </c:pt>
              </c:strCache>
            </c:strRef>
          </c:cat>
          <c:val>
            <c:numRef>
              <c:f>問51利用駅!$W$4</c:f>
              <c:numCache>
                <c:formatCode>General</c:formatCode>
                <c:ptCount val="1"/>
                <c:pt idx="0">
                  <c:v>1</c:v>
                </c:pt>
              </c:numCache>
            </c:numRef>
          </c:val>
          <c:extLst>
            <c:ext xmlns:c16="http://schemas.microsoft.com/office/drawing/2014/chart" uri="{C3380CC4-5D6E-409C-BE32-E72D297353CC}">
              <c16:uniqueId val="{00000008-A573-4598-8B6E-8AA09587BB9D}"/>
            </c:ext>
          </c:extLst>
        </c:ser>
        <c:ser>
          <c:idx val="4"/>
          <c:order val="4"/>
          <c:tx>
            <c:strRef>
              <c:f>問51利用駅!$X$5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573-4598-8B6E-8AA09587BB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問51利用駅!$S$4</c:f>
              <c:strCache>
                <c:ptCount val="1"/>
                <c:pt idx="0">
                  <c:v>凡例</c:v>
                </c:pt>
              </c:strCache>
            </c:strRef>
          </c:cat>
          <c:val>
            <c:numRef>
              <c:f>問51利用駅!$X$4</c:f>
              <c:numCache>
                <c:formatCode>General</c:formatCode>
                <c:ptCount val="1"/>
                <c:pt idx="0">
                  <c:v>1</c:v>
                </c:pt>
              </c:numCache>
            </c:numRef>
          </c:val>
          <c:extLst>
            <c:ext xmlns:c16="http://schemas.microsoft.com/office/drawing/2014/chart" uri="{C3380CC4-5D6E-409C-BE32-E72D297353CC}">
              <c16:uniqueId val="{0000000B-A573-4598-8B6E-8AA09587BB9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FE3C-4650-840F-5D99417F206C}"/>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FE3C-4650-840F-5D99417F206C}"/>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FE3C-4650-840F-5D99417F206C}"/>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FE3C-4650-840F-5D99417F206C}"/>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FE3C-4650-840F-5D99417F206C}"/>
              </c:ext>
            </c:extLst>
          </c:dPt>
          <c:dLbls>
            <c:dLbl>
              <c:idx val="0"/>
              <c:layout>
                <c:manualLayout>
                  <c:x val="-8.5306035402004689E-3"/>
                  <c:y val="-2.5621316935690377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FE3C-4650-840F-5D99417F206C}"/>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FE3C-4650-840F-5D99417F206C}"/>
                </c:ext>
              </c:extLst>
            </c:dLbl>
            <c:dLbl>
              <c:idx val="2"/>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outEnd"/>
              <c:showLegendKey val="0"/>
              <c:showVal val="1"/>
              <c:showCatName val="1"/>
              <c:showSerName val="0"/>
              <c:showPercent val="0"/>
              <c:showBubbleSize val="0"/>
              <c:separator>
</c:separator>
              <c:extLst>
                <c:ext xmlns:c15="http://schemas.microsoft.com/office/drawing/2012/chart" uri="{CE6537A1-D6FC-4f65-9D91-7224C49458BB}">
                  <c15:layout>
                    <c:manualLayout>
                      <c:w val="0.25294297425873585"/>
                      <c:h val="0.14450422751729436"/>
                    </c:manualLayout>
                  </c15:layout>
                  <c15:dlblFieldTable/>
                  <c15:showDataLabelsRange val="0"/>
                </c:ext>
                <c:ext xmlns:c16="http://schemas.microsoft.com/office/drawing/2014/chart" uri="{C3380CC4-5D6E-409C-BE32-E72D297353CC}">
                  <c16:uniqueId val="{00000005-FE3C-4650-840F-5D99417F206C}"/>
                </c:ext>
              </c:extLst>
            </c:dLbl>
            <c:dLbl>
              <c:idx val="3"/>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FE3C-4650-840F-5D99417F206C}"/>
                </c:ext>
              </c:extLst>
            </c:dLbl>
            <c:dLbl>
              <c:idx val="4"/>
              <c:layout>
                <c:manualLayout>
                  <c:x val="-4.6918319471102657E-2"/>
                  <c:y val="-1.0248526774276198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FE3C-4650-840F-5D99417F206C}"/>
                </c:ext>
              </c:extLst>
            </c:dLbl>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問52!$N$4:$N$8</c:f>
              <c:strCache>
                <c:ptCount val="5"/>
                <c:pt idx="0">
                  <c:v>着用している</c:v>
                </c:pt>
                <c:pt idx="1">
                  <c:v>着用していない</c:v>
                </c:pt>
                <c:pt idx="2">
                  <c:v>着用していないが，
所持する予定</c:v>
                </c:pt>
                <c:pt idx="3">
                  <c:v>自転車を利用
していない</c:v>
                </c:pt>
                <c:pt idx="4">
                  <c:v>（無効回答）</c:v>
                </c:pt>
              </c:strCache>
            </c:strRef>
          </c:cat>
          <c:val>
            <c:numRef>
              <c:f>問52!$P$4:$P$8</c:f>
              <c:numCache>
                <c:formatCode>0.0"%"</c:formatCode>
                <c:ptCount val="5"/>
                <c:pt idx="0">
                  <c:v>7.7372262773722627</c:v>
                </c:pt>
                <c:pt idx="1">
                  <c:v>42.554744525547441</c:v>
                </c:pt>
                <c:pt idx="2">
                  <c:v>12.262773722627736</c:v>
                </c:pt>
                <c:pt idx="3">
                  <c:v>35.766423357664237</c:v>
                </c:pt>
                <c:pt idx="4">
                  <c:v>1.6788321167883213</c:v>
                </c:pt>
              </c:numCache>
            </c:numRef>
          </c:val>
          <c:extLst>
            <c:ext xmlns:c16="http://schemas.microsoft.com/office/drawing/2014/chart" uri="{C3380CC4-5D6E-409C-BE32-E72D297353CC}">
              <c16:uniqueId val="{0000000A-FE3C-4650-840F-5D99417F206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問52年齢層!$T$5</c:f>
              <c:strCache>
                <c:ptCount val="1"/>
                <c:pt idx="0">
                  <c:v>着用している</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問52年齢層!$T$6:$T$14</c:f>
              <c:numCache>
                <c:formatCode>0.0</c:formatCode>
                <c:ptCount val="9"/>
                <c:pt idx="0">
                  <c:v>13.333333333333334</c:v>
                </c:pt>
                <c:pt idx="1">
                  <c:v>5.5555555555555554</c:v>
                </c:pt>
                <c:pt idx="2">
                  <c:v>7.878787878787878</c:v>
                </c:pt>
                <c:pt idx="3">
                  <c:v>9.433962264150944</c:v>
                </c:pt>
                <c:pt idx="4">
                  <c:v>3.7037037037037033</c:v>
                </c:pt>
                <c:pt idx="5">
                  <c:v>6.4</c:v>
                </c:pt>
                <c:pt idx="6">
                  <c:v>8.7378640776699026</c:v>
                </c:pt>
                <c:pt idx="7">
                  <c:v>9.3023255813953494</c:v>
                </c:pt>
                <c:pt idx="8">
                  <c:v>10.362694300518134</c:v>
                </c:pt>
              </c:numCache>
            </c:numRef>
          </c:val>
          <c:extLst>
            <c:ext xmlns:c16="http://schemas.microsoft.com/office/drawing/2014/chart" uri="{C3380CC4-5D6E-409C-BE32-E72D297353CC}">
              <c16:uniqueId val="{00000000-D2F5-44AA-A71C-7ECACBC46B69}"/>
            </c:ext>
          </c:extLst>
        </c:ser>
        <c:ser>
          <c:idx val="1"/>
          <c:order val="1"/>
          <c:tx>
            <c:strRef>
              <c:f>問52年齢層!$U$5</c:f>
              <c:strCache>
                <c:ptCount val="1"/>
                <c:pt idx="0">
                  <c:v>着用していない</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問52年齢層!$U$6:$U$14</c:f>
              <c:numCache>
                <c:formatCode>0.0</c:formatCode>
                <c:ptCount val="9"/>
                <c:pt idx="0">
                  <c:v>40</c:v>
                </c:pt>
                <c:pt idx="1">
                  <c:v>53.333333333333336</c:v>
                </c:pt>
                <c:pt idx="2">
                  <c:v>37.575757575757571</c:v>
                </c:pt>
                <c:pt idx="3">
                  <c:v>50.943396226415096</c:v>
                </c:pt>
                <c:pt idx="4">
                  <c:v>50</c:v>
                </c:pt>
                <c:pt idx="5">
                  <c:v>47.199999999999996</c:v>
                </c:pt>
                <c:pt idx="6">
                  <c:v>31.067961165048541</c:v>
                </c:pt>
                <c:pt idx="7">
                  <c:v>37.209302325581397</c:v>
                </c:pt>
                <c:pt idx="8">
                  <c:v>31.606217616580313</c:v>
                </c:pt>
              </c:numCache>
            </c:numRef>
          </c:val>
          <c:extLst>
            <c:ext xmlns:c16="http://schemas.microsoft.com/office/drawing/2014/chart" uri="{C3380CC4-5D6E-409C-BE32-E72D297353CC}">
              <c16:uniqueId val="{00000001-D2F5-44AA-A71C-7ECACBC46B69}"/>
            </c:ext>
          </c:extLst>
        </c:ser>
        <c:ser>
          <c:idx val="2"/>
          <c:order val="2"/>
          <c:tx>
            <c:strRef>
              <c:f>問52年齢層!$V$5</c:f>
              <c:strCache>
                <c:ptCount val="1"/>
                <c:pt idx="0">
                  <c:v>着用していないが，
所持する予定</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問52年齢層!$V$6:$V$14</c:f>
              <c:numCache>
                <c:formatCode>0.0</c:formatCode>
                <c:ptCount val="9"/>
                <c:pt idx="0">
                  <c:v>26.666666666666668</c:v>
                </c:pt>
                <c:pt idx="1">
                  <c:v>6.666666666666667</c:v>
                </c:pt>
                <c:pt idx="2">
                  <c:v>15.151515151515152</c:v>
                </c:pt>
                <c:pt idx="3">
                  <c:v>11.79245283018868</c:v>
                </c:pt>
                <c:pt idx="4">
                  <c:v>12.962962962962962</c:v>
                </c:pt>
                <c:pt idx="5">
                  <c:v>8.7999999999999989</c:v>
                </c:pt>
                <c:pt idx="6">
                  <c:v>15.53398058252427</c:v>
                </c:pt>
                <c:pt idx="7">
                  <c:v>10.465116279069768</c:v>
                </c:pt>
                <c:pt idx="8">
                  <c:v>12.435233160621761</c:v>
                </c:pt>
              </c:numCache>
            </c:numRef>
          </c:val>
          <c:extLst>
            <c:ext xmlns:c16="http://schemas.microsoft.com/office/drawing/2014/chart" uri="{C3380CC4-5D6E-409C-BE32-E72D297353CC}">
              <c16:uniqueId val="{00000002-D2F5-44AA-A71C-7ECACBC46B69}"/>
            </c:ext>
          </c:extLst>
        </c:ser>
        <c:ser>
          <c:idx val="3"/>
          <c:order val="3"/>
          <c:tx>
            <c:strRef>
              <c:f>問52年齢層!$W$5</c:f>
              <c:strCache>
                <c:ptCount val="1"/>
                <c:pt idx="0">
                  <c:v>自転車を利用
していない</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問52年齢層!$W$6:$W$14</c:f>
              <c:numCache>
                <c:formatCode>0.0</c:formatCode>
                <c:ptCount val="9"/>
                <c:pt idx="0">
                  <c:v>20</c:v>
                </c:pt>
                <c:pt idx="1">
                  <c:v>32.222222222222221</c:v>
                </c:pt>
                <c:pt idx="2">
                  <c:v>38.787878787878789</c:v>
                </c:pt>
                <c:pt idx="3">
                  <c:v>27.830188679245282</c:v>
                </c:pt>
                <c:pt idx="4">
                  <c:v>32.592592592592595</c:v>
                </c:pt>
                <c:pt idx="5">
                  <c:v>35.199999999999996</c:v>
                </c:pt>
                <c:pt idx="6">
                  <c:v>42.718446601941743</c:v>
                </c:pt>
                <c:pt idx="7">
                  <c:v>41.860465116279073</c:v>
                </c:pt>
                <c:pt idx="8">
                  <c:v>40.932642487046635</c:v>
                </c:pt>
              </c:numCache>
            </c:numRef>
          </c:val>
          <c:extLst>
            <c:ext xmlns:c16="http://schemas.microsoft.com/office/drawing/2014/chart" uri="{C3380CC4-5D6E-409C-BE32-E72D297353CC}">
              <c16:uniqueId val="{00000003-D2F5-44AA-A71C-7ECACBC46B69}"/>
            </c:ext>
          </c:extLst>
        </c:ser>
        <c:ser>
          <c:idx val="4"/>
          <c:order val="4"/>
          <c:tx>
            <c:strRef>
              <c:f>問52年齢層!$X$5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問52年齢層!$X$6:$X$14</c:f>
              <c:numCache>
                <c:formatCode>0.0</c:formatCode>
                <c:ptCount val="9"/>
                <c:pt idx="0">
                  <c:v>0</c:v>
                </c:pt>
                <c:pt idx="1">
                  <c:v>2.2222222222222223</c:v>
                </c:pt>
                <c:pt idx="2">
                  <c:v>0.60606060606060608</c:v>
                </c:pt>
                <c:pt idx="3">
                  <c:v>0</c:v>
                </c:pt>
                <c:pt idx="4">
                  <c:v>0.74074074074074081</c:v>
                </c:pt>
                <c:pt idx="5">
                  <c:v>2.4</c:v>
                </c:pt>
                <c:pt idx="6">
                  <c:v>1.9417475728155338</c:v>
                </c:pt>
                <c:pt idx="7">
                  <c:v>1.1627906976744187</c:v>
                </c:pt>
                <c:pt idx="8">
                  <c:v>4.6632124352331603</c:v>
                </c:pt>
              </c:numCache>
            </c:numRef>
          </c:val>
          <c:extLst>
            <c:ext xmlns:c16="http://schemas.microsoft.com/office/drawing/2014/chart" uri="{C3380CC4-5D6E-409C-BE32-E72D297353CC}">
              <c16:uniqueId val="{00000006-D2F5-44AA-A71C-7ECACBC46B6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問35年齢層!$T$155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問35年齢層!$T$156:$T$164</c:f>
              <c:numCache>
                <c:formatCode>0.0</c:formatCode>
                <c:ptCount val="9"/>
                <c:pt idx="0">
                  <c:v>10</c:v>
                </c:pt>
                <c:pt idx="1">
                  <c:v>5.5555555555555554</c:v>
                </c:pt>
                <c:pt idx="2">
                  <c:v>12.727272727272727</c:v>
                </c:pt>
                <c:pt idx="3">
                  <c:v>16.037735849056602</c:v>
                </c:pt>
                <c:pt idx="4">
                  <c:v>15.185185185185185</c:v>
                </c:pt>
                <c:pt idx="5">
                  <c:v>16</c:v>
                </c:pt>
                <c:pt idx="6">
                  <c:v>31.067961165048541</c:v>
                </c:pt>
                <c:pt idx="7">
                  <c:v>23.255813953488371</c:v>
                </c:pt>
                <c:pt idx="8">
                  <c:v>35.233160621761655</c:v>
                </c:pt>
              </c:numCache>
            </c:numRef>
          </c:val>
          <c:extLst>
            <c:ext xmlns:c16="http://schemas.microsoft.com/office/drawing/2014/chart" uri="{C3380CC4-5D6E-409C-BE32-E72D297353CC}">
              <c16:uniqueId val="{00000003-2728-400C-B76D-D62334CD139D}"/>
            </c:ext>
          </c:extLst>
        </c:ser>
        <c:ser>
          <c:idx val="1"/>
          <c:order val="1"/>
          <c:tx>
            <c:strRef>
              <c:f>問35年齢層!$U$155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1.4169323414806943E-3"/>
                  <c:y val="-2.38466477116389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CE-43D9-BDE6-A0D82BD3D3FA}"/>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問35年齢層!$U$156:$U$164</c:f>
              <c:numCache>
                <c:formatCode>0.0</c:formatCode>
                <c:ptCount val="9"/>
                <c:pt idx="0">
                  <c:v>0</c:v>
                </c:pt>
                <c:pt idx="1">
                  <c:v>7.7777777777777777</c:v>
                </c:pt>
                <c:pt idx="2">
                  <c:v>3.6363636363636362</c:v>
                </c:pt>
                <c:pt idx="3">
                  <c:v>6.132075471698113</c:v>
                </c:pt>
                <c:pt idx="4">
                  <c:v>2.9629629629629632</c:v>
                </c:pt>
                <c:pt idx="5">
                  <c:v>7.1999999999999993</c:v>
                </c:pt>
                <c:pt idx="6">
                  <c:v>4.8543689320388346</c:v>
                </c:pt>
                <c:pt idx="7">
                  <c:v>7.5581395348837201</c:v>
                </c:pt>
                <c:pt idx="8">
                  <c:v>4.6632124352331603</c:v>
                </c:pt>
              </c:numCache>
            </c:numRef>
          </c:val>
          <c:extLst>
            <c:ext xmlns:c16="http://schemas.microsoft.com/office/drawing/2014/chart" uri="{C3380CC4-5D6E-409C-BE32-E72D297353CC}">
              <c16:uniqueId val="{0000000B-2728-400C-B76D-D62334CD139D}"/>
            </c:ext>
          </c:extLst>
        </c:ser>
        <c:ser>
          <c:idx val="3"/>
          <c:order val="2"/>
          <c:tx>
            <c:strRef>
              <c:f>問35年齢層!$V$155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0"/>
              <c:layout>
                <c:manualLayout>
                  <c:x val="-1.4169323414807463E-3"/>
                  <c:y val="-1.8124030011244466E-3"/>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C723-4299-81A9-DFD50872359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問35年齢層!$V$156:$V$164</c:f>
              <c:numCache>
                <c:formatCode>0.0</c:formatCode>
                <c:ptCount val="9"/>
                <c:pt idx="0">
                  <c:v>13.333333333333334</c:v>
                </c:pt>
                <c:pt idx="1">
                  <c:v>17.777777777777779</c:v>
                </c:pt>
                <c:pt idx="2">
                  <c:v>23.636363636363637</c:v>
                </c:pt>
                <c:pt idx="3">
                  <c:v>25.943396226415093</c:v>
                </c:pt>
                <c:pt idx="4">
                  <c:v>30.74074074074074</c:v>
                </c:pt>
                <c:pt idx="5">
                  <c:v>30.4</c:v>
                </c:pt>
                <c:pt idx="6">
                  <c:v>30.097087378640776</c:v>
                </c:pt>
                <c:pt idx="7">
                  <c:v>24.418604651162788</c:v>
                </c:pt>
                <c:pt idx="8">
                  <c:v>18.652849740932641</c:v>
                </c:pt>
              </c:numCache>
            </c:numRef>
          </c:val>
          <c:extLst>
            <c:ext xmlns:c16="http://schemas.microsoft.com/office/drawing/2014/chart" uri="{C3380CC4-5D6E-409C-BE32-E72D297353CC}">
              <c16:uniqueId val="{0000000D-2728-400C-B76D-D62334CD139D}"/>
            </c:ext>
          </c:extLst>
        </c:ser>
        <c:ser>
          <c:idx val="4"/>
          <c:order val="3"/>
          <c:tx>
            <c:strRef>
              <c:f>問35年齢層!$W$155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問35年齢層!$W$156:$W$164</c:f>
              <c:numCache>
                <c:formatCode>0.0</c:formatCode>
                <c:ptCount val="9"/>
                <c:pt idx="0">
                  <c:v>26.666666666666668</c:v>
                </c:pt>
                <c:pt idx="1">
                  <c:v>22.222222222222221</c:v>
                </c:pt>
                <c:pt idx="2">
                  <c:v>19.393939393939394</c:v>
                </c:pt>
                <c:pt idx="3">
                  <c:v>26.886792452830189</c:v>
                </c:pt>
                <c:pt idx="4">
                  <c:v>33.333333333333329</c:v>
                </c:pt>
                <c:pt idx="5">
                  <c:v>28.799999999999997</c:v>
                </c:pt>
                <c:pt idx="6">
                  <c:v>19.417475728155338</c:v>
                </c:pt>
                <c:pt idx="7">
                  <c:v>28.488372093023255</c:v>
                </c:pt>
                <c:pt idx="8">
                  <c:v>21.243523316062177</c:v>
                </c:pt>
              </c:numCache>
            </c:numRef>
          </c:val>
          <c:extLst>
            <c:ext xmlns:c16="http://schemas.microsoft.com/office/drawing/2014/chart" uri="{C3380CC4-5D6E-409C-BE32-E72D297353CC}">
              <c16:uniqueId val="{0000000E-2728-400C-B76D-D62334CD139D}"/>
            </c:ext>
          </c:extLst>
        </c:ser>
        <c:ser>
          <c:idx val="5"/>
          <c:order val="4"/>
          <c:tx>
            <c:strRef>
              <c:f>問35年齢層!$X$155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問35年齢層!$X$156:$X$164</c:f>
              <c:numCache>
                <c:formatCode>0.0</c:formatCode>
                <c:ptCount val="9"/>
                <c:pt idx="0">
                  <c:v>46.666666666666664</c:v>
                </c:pt>
                <c:pt idx="1">
                  <c:v>45.555555555555557</c:v>
                </c:pt>
                <c:pt idx="2">
                  <c:v>40</c:v>
                </c:pt>
                <c:pt idx="3">
                  <c:v>25</c:v>
                </c:pt>
                <c:pt idx="4">
                  <c:v>15.555555555555555</c:v>
                </c:pt>
                <c:pt idx="5">
                  <c:v>14.399999999999999</c:v>
                </c:pt>
                <c:pt idx="6">
                  <c:v>13.592233009708737</c:v>
                </c:pt>
                <c:pt idx="7">
                  <c:v>9.8837209302325579</c:v>
                </c:pt>
                <c:pt idx="8">
                  <c:v>12.435233160621761</c:v>
                </c:pt>
              </c:numCache>
            </c:numRef>
          </c:val>
          <c:extLst>
            <c:ext xmlns:c16="http://schemas.microsoft.com/office/drawing/2014/chart" uri="{C3380CC4-5D6E-409C-BE32-E72D297353CC}">
              <c16:uniqueId val="{0000000F-2728-400C-B76D-D62334CD139D}"/>
            </c:ext>
          </c:extLst>
        </c:ser>
        <c:ser>
          <c:idx val="6"/>
          <c:order val="5"/>
          <c:tx>
            <c:strRef>
              <c:f>問35年齢層!$Y$155</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23-4299-81A9-DFD508723594}"/>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23-4299-81A9-DFD50872359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問35年齢層!$Y$156:$Y$164</c:f>
              <c:numCache>
                <c:formatCode>0.0</c:formatCode>
                <c:ptCount val="9"/>
                <c:pt idx="0">
                  <c:v>3.3333333333333335</c:v>
                </c:pt>
                <c:pt idx="1">
                  <c:v>1.1111111111111112</c:v>
                </c:pt>
                <c:pt idx="2">
                  <c:v>0.60606060606060608</c:v>
                </c:pt>
                <c:pt idx="3">
                  <c:v>0</c:v>
                </c:pt>
                <c:pt idx="4">
                  <c:v>2.2222222222222223</c:v>
                </c:pt>
                <c:pt idx="5">
                  <c:v>3.2</c:v>
                </c:pt>
                <c:pt idx="6">
                  <c:v>0.97087378640776689</c:v>
                </c:pt>
                <c:pt idx="7">
                  <c:v>6.395348837209303</c:v>
                </c:pt>
                <c:pt idx="8">
                  <c:v>7.7720207253886011</c:v>
                </c:pt>
              </c:numCache>
            </c:numRef>
          </c:val>
          <c:extLst>
            <c:ext xmlns:c16="http://schemas.microsoft.com/office/drawing/2014/chart" uri="{C3380CC4-5D6E-409C-BE32-E72D297353CC}">
              <c16:uniqueId val="{00000010-2728-400C-B76D-D62334CD139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問52年齢層!$T$5</c:f>
              <c:strCache>
                <c:ptCount val="1"/>
                <c:pt idx="0">
                  <c:v>着用している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B473-404F-929D-B60FD6C5EBA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473-404F-929D-B60FD6C5EBA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問52年齢層!$S$4</c:f>
              <c:strCache>
                <c:ptCount val="1"/>
                <c:pt idx="0">
                  <c:v>凡例</c:v>
                </c:pt>
              </c:strCache>
            </c:strRef>
          </c:cat>
          <c:val>
            <c:numRef>
              <c:f>問52年齢層!$T$4</c:f>
              <c:numCache>
                <c:formatCode>General</c:formatCode>
                <c:ptCount val="1"/>
                <c:pt idx="0">
                  <c:v>1</c:v>
                </c:pt>
              </c:numCache>
            </c:numRef>
          </c:val>
          <c:extLst>
            <c:ext xmlns:c16="http://schemas.microsoft.com/office/drawing/2014/chart" uri="{C3380CC4-5D6E-409C-BE32-E72D297353CC}">
              <c16:uniqueId val="{00000002-B473-404F-929D-B60FD6C5EBA9}"/>
            </c:ext>
          </c:extLst>
        </c:ser>
        <c:ser>
          <c:idx val="1"/>
          <c:order val="1"/>
          <c:tx>
            <c:strRef>
              <c:f>問52年齢層!$U$5</c:f>
              <c:strCache>
                <c:ptCount val="1"/>
                <c:pt idx="0">
                  <c:v>着用していない</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問52年齢層!$S$4</c:f>
              <c:strCache>
                <c:ptCount val="1"/>
                <c:pt idx="0">
                  <c:v>凡例</c:v>
                </c:pt>
              </c:strCache>
            </c:strRef>
          </c:cat>
          <c:val>
            <c:numRef>
              <c:f>問52年齢層!$U$4</c:f>
              <c:numCache>
                <c:formatCode>General</c:formatCode>
                <c:ptCount val="1"/>
                <c:pt idx="0">
                  <c:v>1</c:v>
                </c:pt>
              </c:numCache>
            </c:numRef>
          </c:val>
          <c:extLst>
            <c:ext xmlns:c16="http://schemas.microsoft.com/office/drawing/2014/chart" uri="{C3380CC4-5D6E-409C-BE32-E72D297353CC}">
              <c16:uniqueId val="{00000003-B473-404F-929D-B60FD6C5EBA9}"/>
            </c:ext>
          </c:extLst>
        </c:ser>
        <c:ser>
          <c:idx val="2"/>
          <c:order val="2"/>
          <c:tx>
            <c:strRef>
              <c:f>問52年齢層!$V$5</c:f>
              <c:strCache>
                <c:ptCount val="1"/>
                <c:pt idx="0">
                  <c:v>着用していないが，
所持する予定</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問52年齢層!$S$4</c:f>
              <c:strCache>
                <c:ptCount val="1"/>
                <c:pt idx="0">
                  <c:v>凡例</c:v>
                </c:pt>
              </c:strCache>
            </c:strRef>
          </c:cat>
          <c:val>
            <c:numRef>
              <c:f>問52年齢層!$V$4</c:f>
              <c:numCache>
                <c:formatCode>General</c:formatCode>
                <c:ptCount val="1"/>
                <c:pt idx="0">
                  <c:v>1</c:v>
                </c:pt>
              </c:numCache>
            </c:numRef>
          </c:val>
          <c:extLst>
            <c:ext xmlns:c16="http://schemas.microsoft.com/office/drawing/2014/chart" uri="{C3380CC4-5D6E-409C-BE32-E72D297353CC}">
              <c16:uniqueId val="{00000004-B473-404F-929D-B60FD6C5EBA9}"/>
            </c:ext>
          </c:extLst>
        </c:ser>
        <c:ser>
          <c:idx val="3"/>
          <c:order val="3"/>
          <c:tx>
            <c:strRef>
              <c:f>問52年齢層!$W$5</c:f>
              <c:strCache>
                <c:ptCount val="1"/>
                <c:pt idx="0">
                  <c:v>自転車を利用
していない</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問52年齢層!$S$4</c:f>
              <c:strCache>
                <c:ptCount val="1"/>
                <c:pt idx="0">
                  <c:v>凡例</c:v>
                </c:pt>
              </c:strCache>
            </c:strRef>
          </c:cat>
          <c:val>
            <c:numRef>
              <c:f>問52年齢層!$W$4</c:f>
              <c:numCache>
                <c:formatCode>General</c:formatCode>
                <c:ptCount val="1"/>
                <c:pt idx="0">
                  <c:v>1</c:v>
                </c:pt>
              </c:numCache>
            </c:numRef>
          </c:val>
          <c:extLst>
            <c:ext xmlns:c16="http://schemas.microsoft.com/office/drawing/2014/chart" uri="{C3380CC4-5D6E-409C-BE32-E72D297353CC}">
              <c16:uniqueId val="{00000005-B473-404F-929D-B60FD6C5EBA9}"/>
            </c:ext>
          </c:extLst>
        </c:ser>
        <c:ser>
          <c:idx val="4"/>
          <c:order val="4"/>
          <c:tx>
            <c:strRef>
              <c:f>問52年齢層!$X$5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問52年齢層!$S$4</c:f>
              <c:strCache>
                <c:ptCount val="1"/>
                <c:pt idx="0">
                  <c:v>凡例</c:v>
                </c:pt>
              </c:strCache>
            </c:strRef>
          </c:cat>
          <c:val>
            <c:numRef>
              <c:f>問52年齢層!$X$4</c:f>
              <c:numCache>
                <c:formatCode>General</c:formatCode>
                <c:ptCount val="1"/>
                <c:pt idx="0">
                  <c:v>1</c:v>
                </c:pt>
              </c:numCache>
            </c:numRef>
          </c:val>
          <c:extLst>
            <c:ext xmlns:c16="http://schemas.microsoft.com/office/drawing/2014/chart" uri="{C3380CC4-5D6E-409C-BE32-E72D297353CC}">
              <c16:uniqueId val="{00000006-B473-404F-929D-B60FD6C5EBA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16D3-48D1-85E9-55040AB3377D}"/>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16D3-48D1-85E9-55040AB3377D}"/>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16D3-48D1-85E9-55040AB3377D}"/>
              </c:ext>
            </c:extLst>
          </c:dPt>
          <c:dPt>
            <c:idx val="3"/>
            <c:bubble3D val="0"/>
            <c:spPr>
              <a:solidFill>
                <a:schemeClr val="bg1"/>
              </a:solidFill>
              <a:ln w="9525">
                <a:solidFill>
                  <a:schemeClr val="tx1"/>
                </a:solidFill>
              </a:ln>
              <a:effectLst/>
            </c:spPr>
            <c:extLst>
              <c:ext xmlns:c16="http://schemas.microsoft.com/office/drawing/2014/chart" uri="{C3380CC4-5D6E-409C-BE32-E72D297353CC}">
                <c16:uniqueId val="{00000007-16D3-48D1-85E9-55040AB3377D}"/>
              </c:ext>
            </c:extLst>
          </c:dPt>
          <c:dLbls>
            <c:dLbl>
              <c:idx val="0"/>
              <c:layout>
                <c:manualLayout>
                  <c:x val="-4.9050970356152773E-2"/>
                  <c:y val="3.5869944581293209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7520784949865912"/>
                      <c:h val="0.13169356904944912"/>
                    </c:manualLayout>
                  </c15:layout>
                  <c15:dlblFieldTable/>
                  <c15:showDataLabelsRange val="0"/>
                </c:ext>
                <c:ext xmlns:c16="http://schemas.microsoft.com/office/drawing/2014/chart" uri="{C3380CC4-5D6E-409C-BE32-E72D297353CC}">
                  <c16:uniqueId val="{00000001-16D3-48D1-85E9-55040AB3377D}"/>
                </c:ext>
              </c:extLst>
            </c:dLbl>
            <c:dLbl>
              <c:idx val="1"/>
              <c:layout>
                <c:manualLayout>
                  <c:x val="-4.0520450778585577E-2"/>
                  <c:y val="1.5372891032740815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237355647242746"/>
                      <c:h val="0.1675634127594158"/>
                    </c:manualLayout>
                  </c15:layout>
                  <c15:dlblFieldTable/>
                  <c15:showDataLabelsRange val="0"/>
                </c:ext>
                <c:ext xmlns:c16="http://schemas.microsoft.com/office/drawing/2014/chart" uri="{C3380CC4-5D6E-409C-BE32-E72D297353CC}">
                  <c16:uniqueId val="{00000003-16D3-48D1-85E9-55040AB3377D}"/>
                </c:ext>
              </c:extLst>
            </c:dLbl>
            <c:dLbl>
              <c:idx val="2"/>
              <c:layout>
                <c:manualLayout>
                  <c:x val="3.0341492822034483E-2"/>
                  <c:y val="3.715101042807764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311580294305818"/>
                      <c:h val="0.26236228542147061"/>
                    </c:manualLayout>
                  </c15:layout>
                  <c15:dlblFieldTable/>
                  <c15:showDataLabelsRange val="0"/>
                </c:ext>
                <c:ext xmlns:c16="http://schemas.microsoft.com/office/drawing/2014/chart" uri="{C3380CC4-5D6E-409C-BE32-E72D297353CC}">
                  <c16:uniqueId val="{00000005-16D3-48D1-85E9-55040AB3377D}"/>
                </c:ext>
              </c:extLst>
            </c:dLbl>
            <c:dLbl>
              <c:idx val="3"/>
              <c:layout>
                <c:manualLayout>
                  <c:x val="-6.3979526551504297E-3"/>
                  <c:y val="-1.5372790161414308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16D3-48D1-85E9-55040AB3377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noFill/>
                  <a:round/>
                </a:ln>
                <a:effectLst/>
              </c:spPr>
            </c:leaderLines>
            <c:extLst>
              <c:ext xmlns:c15="http://schemas.microsoft.com/office/drawing/2012/chart" uri="{CE6537A1-D6FC-4f65-9D91-7224C49458BB}"/>
            </c:extLst>
          </c:dLbls>
          <c:cat>
            <c:strRef>
              <c:f>問53!$N$4:$N$7</c:f>
              <c:strCache>
                <c:ptCount val="4"/>
                <c:pt idx="0">
                  <c:v>バリアフリー対応に
なっている</c:v>
                </c:pt>
                <c:pt idx="1">
                  <c:v>一部，
バリアフリー対応に
なっている</c:v>
                </c:pt>
                <c:pt idx="2">
                  <c:v>ほとんど
バリアフリー
対応には
なっていない</c:v>
                </c:pt>
                <c:pt idx="3">
                  <c:v>（無効回答）</c:v>
                </c:pt>
              </c:strCache>
            </c:strRef>
          </c:cat>
          <c:val>
            <c:numRef>
              <c:f>問53!$P$4:$P$7</c:f>
              <c:numCache>
                <c:formatCode>0.0"%"</c:formatCode>
                <c:ptCount val="4"/>
                <c:pt idx="0">
                  <c:v>16.788321167883211</c:v>
                </c:pt>
                <c:pt idx="1">
                  <c:v>32.846715328467155</c:v>
                </c:pt>
                <c:pt idx="2">
                  <c:v>49.708029197080293</c:v>
                </c:pt>
                <c:pt idx="3">
                  <c:v>0.65693430656934304</c:v>
                </c:pt>
              </c:numCache>
            </c:numRef>
          </c:val>
          <c:extLst>
            <c:ext xmlns:c16="http://schemas.microsoft.com/office/drawing/2014/chart" uri="{C3380CC4-5D6E-409C-BE32-E72D297353CC}">
              <c16:uniqueId val="{00000008-16D3-48D1-85E9-55040AB3377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問53経年!$T$5</c:f>
              <c:strCache>
                <c:ptCount val="1"/>
                <c:pt idx="0">
                  <c:v>バリアフリー対応になっている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問53経年!$S$7:$S$12</c:f>
              <c:strCache>
                <c:ptCount val="6"/>
                <c:pt idx="0">
                  <c:v>R２(n=1,378)</c:v>
                </c:pt>
                <c:pt idx="1">
                  <c:v>R3(n=1,105)</c:v>
                </c:pt>
                <c:pt idx="2">
                  <c:v>R4(n=1,193)</c:v>
                </c:pt>
                <c:pt idx="3">
                  <c:v>R5(n=1,211)</c:v>
                </c:pt>
                <c:pt idx="4">
                  <c:v>R６(n=1,210)</c:v>
                </c:pt>
                <c:pt idx="5">
                  <c:v>R７(n=1,370)</c:v>
                </c:pt>
              </c:strCache>
            </c:strRef>
          </c:cat>
          <c:val>
            <c:numRef>
              <c:f>問53経年!$T$7:$T$12</c:f>
              <c:numCache>
                <c:formatCode>0.0</c:formatCode>
                <c:ptCount val="6"/>
                <c:pt idx="0">
                  <c:v>17.198838896952104</c:v>
                </c:pt>
                <c:pt idx="1">
                  <c:v>19</c:v>
                </c:pt>
                <c:pt idx="2">
                  <c:v>20.5</c:v>
                </c:pt>
                <c:pt idx="3">
                  <c:v>17.899999999999999</c:v>
                </c:pt>
                <c:pt idx="4">
                  <c:v>17.600000000000001</c:v>
                </c:pt>
                <c:pt idx="5">
                  <c:v>16.788321167883211</c:v>
                </c:pt>
              </c:numCache>
            </c:numRef>
          </c:val>
          <c:extLst>
            <c:ext xmlns:c16="http://schemas.microsoft.com/office/drawing/2014/chart" uri="{C3380CC4-5D6E-409C-BE32-E72D297353CC}">
              <c16:uniqueId val="{00000000-6FB7-4369-89B5-BF3C93C90CDB}"/>
            </c:ext>
          </c:extLst>
        </c:ser>
        <c:ser>
          <c:idx val="1"/>
          <c:order val="1"/>
          <c:tx>
            <c:strRef>
              <c:f>問53経年!$U$5</c:f>
              <c:strCache>
                <c:ptCount val="1"/>
                <c:pt idx="0">
                  <c:v>一部，バリアフリー
対応になっている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問53経年!$S$7:$S$12</c:f>
              <c:strCache>
                <c:ptCount val="6"/>
                <c:pt idx="0">
                  <c:v>R２(n=1,378)</c:v>
                </c:pt>
                <c:pt idx="1">
                  <c:v>R3(n=1,105)</c:v>
                </c:pt>
                <c:pt idx="2">
                  <c:v>R4(n=1,193)</c:v>
                </c:pt>
                <c:pt idx="3">
                  <c:v>R5(n=1,211)</c:v>
                </c:pt>
                <c:pt idx="4">
                  <c:v>R６(n=1,210)</c:v>
                </c:pt>
                <c:pt idx="5">
                  <c:v>R７(n=1,370)</c:v>
                </c:pt>
              </c:strCache>
            </c:strRef>
          </c:cat>
          <c:val>
            <c:numRef>
              <c:f>問53経年!$U$7:$U$12</c:f>
              <c:numCache>
                <c:formatCode>0.0</c:formatCode>
                <c:ptCount val="6"/>
                <c:pt idx="0">
                  <c:v>31.930333817126272</c:v>
                </c:pt>
                <c:pt idx="1">
                  <c:v>31.3</c:v>
                </c:pt>
                <c:pt idx="2">
                  <c:v>32.200000000000003</c:v>
                </c:pt>
                <c:pt idx="3">
                  <c:v>30.4</c:v>
                </c:pt>
                <c:pt idx="4">
                  <c:v>31.9</c:v>
                </c:pt>
                <c:pt idx="5">
                  <c:v>32.846715328467155</c:v>
                </c:pt>
              </c:numCache>
            </c:numRef>
          </c:val>
          <c:extLst>
            <c:ext xmlns:c16="http://schemas.microsoft.com/office/drawing/2014/chart" uri="{C3380CC4-5D6E-409C-BE32-E72D297353CC}">
              <c16:uniqueId val="{00000001-6FB7-4369-89B5-BF3C93C90CDB}"/>
            </c:ext>
          </c:extLst>
        </c:ser>
        <c:ser>
          <c:idx val="2"/>
          <c:order val="2"/>
          <c:tx>
            <c:strRef>
              <c:f>問53経年!$V$5</c:f>
              <c:strCache>
                <c:ptCount val="1"/>
                <c:pt idx="0">
                  <c:v>ほとんどバリアフリー
対応にはなっていない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問53経年!$S$7:$S$12</c:f>
              <c:strCache>
                <c:ptCount val="6"/>
                <c:pt idx="0">
                  <c:v>R２(n=1,378)</c:v>
                </c:pt>
                <c:pt idx="1">
                  <c:v>R3(n=1,105)</c:v>
                </c:pt>
                <c:pt idx="2">
                  <c:v>R4(n=1,193)</c:v>
                </c:pt>
                <c:pt idx="3">
                  <c:v>R5(n=1,211)</c:v>
                </c:pt>
                <c:pt idx="4">
                  <c:v>R６(n=1,210)</c:v>
                </c:pt>
                <c:pt idx="5">
                  <c:v>R７(n=1,370)</c:v>
                </c:pt>
              </c:strCache>
            </c:strRef>
          </c:cat>
          <c:val>
            <c:numRef>
              <c:f>問53経年!$V$7:$V$12</c:f>
              <c:numCache>
                <c:formatCode>0.0</c:formatCode>
                <c:ptCount val="6"/>
                <c:pt idx="0">
                  <c:v>48.258345428156751</c:v>
                </c:pt>
                <c:pt idx="1">
                  <c:v>46.4</c:v>
                </c:pt>
                <c:pt idx="2">
                  <c:v>44.7</c:v>
                </c:pt>
                <c:pt idx="3">
                  <c:v>50.5</c:v>
                </c:pt>
                <c:pt idx="4">
                  <c:v>49.8</c:v>
                </c:pt>
                <c:pt idx="5">
                  <c:v>49.708029197080293</c:v>
                </c:pt>
              </c:numCache>
            </c:numRef>
          </c:val>
          <c:extLst>
            <c:ext xmlns:c16="http://schemas.microsoft.com/office/drawing/2014/chart" uri="{C3380CC4-5D6E-409C-BE32-E72D297353CC}">
              <c16:uniqueId val="{00000002-6FB7-4369-89B5-BF3C93C90CDB}"/>
            </c:ext>
          </c:extLst>
        </c:ser>
        <c:ser>
          <c:idx val="3"/>
          <c:order val="3"/>
          <c:tx>
            <c:strRef>
              <c:f>問53経年!$W$5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問53経年!$S$7:$S$12</c:f>
              <c:strCache>
                <c:ptCount val="6"/>
                <c:pt idx="0">
                  <c:v>R２(n=1,378)</c:v>
                </c:pt>
                <c:pt idx="1">
                  <c:v>R3(n=1,105)</c:v>
                </c:pt>
                <c:pt idx="2">
                  <c:v>R4(n=1,193)</c:v>
                </c:pt>
                <c:pt idx="3">
                  <c:v>R5(n=1,211)</c:v>
                </c:pt>
                <c:pt idx="4">
                  <c:v>R６(n=1,210)</c:v>
                </c:pt>
                <c:pt idx="5">
                  <c:v>R７(n=1,370)</c:v>
                </c:pt>
              </c:strCache>
            </c:strRef>
          </c:cat>
          <c:val>
            <c:numRef>
              <c:f>問53経年!$W$7:$W$12</c:f>
              <c:numCache>
                <c:formatCode>0.0</c:formatCode>
                <c:ptCount val="6"/>
                <c:pt idx="0">
                  <c:v>2.6124818577648767</c:v>
                </c:pt>
                <c:pt idx="1">
                  <c:v>3.3</c:v>
                </c:pt>
                <c:pt idx="2">
                  <c:v>2.6</c:v>
                </c:pt>
                <c:pt idx="3">
                  <c:v>1.2</c:v>
                </c:pt>
                <c:pt idx="4">
                  <c:v>0.7</c:v>
                </c:pt>
                <c:pt idx="5">
                  <c:v>0.65693430656934304</c:v>
                </c:pt>
              </c:numCache>
            </c:numRef>
          </c:val>
          <c:extLst>
            <c:ext xmlns:c16="http://schemas.microsoft.com/office/drawing/2014/chart" uri="{C3380CC4-5D6E-409C-BE32-E72D297353CC}">
              <c16:uniqueId val="{00000003-6FB7-4369-89B5-BF3C93C90CD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295851091701642"/>
          <c:h val="0.83019775830900955"/>
        </c:manualLayout>
      </c:layout>
      <c:barChart>
        <c:barDir val="bar"/>
        <c:grouping val="percentStacked"/>
        <c:varyColors val="0"/>
        <c:ser>
          <c:idx val="0"/>
          <c:order val="0"/>
          <c:tx>
            <c:strRef>
              <c:f>問53経年!$T$5</c:f>
              <c:strCache>
                <c:ptCount val="1"/>
                <c:pt idx="0">
                  <c:v>バリアフリー対応になっている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3FD-4C91-9A97-BE01161E34B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3FD-4C91-9A97-BE01161E34B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問53経年!$S$4</c:f>
              <c:strCache>
                <c:ptCount val="1"/>
                <c:pt idx="0">
                  <c:v>凡例</c:v>
                </c:pt>
              </c:strCache>
            </c:strRef>
          </c:cat>
          <c:val>
            <c:numRef>
              <c:f>問53経年!$T$4</c:f>
              <c:numCache>
                <c:formatCode>General</c:formatCode>
                <c:ptCount val="1"/>
                <c:pt idx="0">
                  <c:v>1</c:v>
                </c:pt>
              </c:numCache>
            </c:numRef>
          </c:val>
          <c:extLst>
            <c:ext xmlns:c16="http://schemas.microsoft.com/office/drawing/2014/chart" uri="{C3380CC4-5D6E-409C-BE32-E72D297353CC}">
              <c16:uniqueId val="{00000002-13FD-4C91-9A97-BE01161E34BF}"/>
            </c:ext>
          </c:extLst>
        </c:ser>
        <c:ser>
          <c:idx val="1"/>
          <c:order val="1"/>
          <c:tx>
            <c:strRef>
              <c:f>問53経年!$U$5</c:f>
              <c:strCache>
                <c:ptCount val="1"/>
                <c:pt idx="0">
                  <c:v>一部，バリアフリー
対応になっている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3FD-4C91-9A97-BE01161E34B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問53経年!$S$4</c:f>
              <c:strCache>
                <c:ptCount val="1"/>
                <c:pt idx="0">
                  <c:v>凡例</c:v>
                </c:pt>
              </c:strCache>
            </c:strRef>
          </c:cat>
          <c:val>
            <c:numRef>
              <c:f>問53経年!$U$4</c:f>
              <c:numCache>
                <c:formatCode>General</c:formatCode>
                <c:ptCount val="1"/>
                <c:pt idx="0">
                  <c:v>1</c:v>
                </c:pt>
              </c:numCache>
            </c:numRef>
          </c:val>
          <c:extLst>
            <c:ext xmlns:c16="http://schemas.microsoft.com/office/drawing/2014/chart" uri="{C3380CC4-5D6E-409C-BE32-E72D297353CC}">
              <c16:uniqueId val="{00000004-13FD-4C91-9A97-BE01161E34BF}"/>
            </c:ext>
          </c:extLst>
        </c:ser>
        <c:ser>
          <c:idx val="2"/>
          <c:order val="2"/>
          <c:tx>
            <c:strRef>
              <c:f>問53経年!$V$5</c:f>
              <c:strCache>
                <c:ptCount val="1"/>
                <c:pt idx="0">
                  <c:v>ほとんどバリアフリー
対応にはなっていない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chemeClr val="bg1"/>
                </a:fgClr>
                <a:bgClr>
                  <a:srgbClr val="FF5050"/>
                </a:bgClr>
              </a:pattFill>
              <a:ln>
                <a:solidFill>
                  <a:srgbClr val="000000"/>
                </a:solidFill>
              </a:ln>
              <a:effectLst/>
            </c:spPr>
            <c:extLst>
              <c:ext xmlns:c16="http://schemas.microsoft.com/office/drawing/2014/chart" uri="{C3380CC4-5D6E-409C-BE32-E72D297353CC}">
                <c16:uniqueId val="{00000006-13FD-4C91-9A97-BE01161E34BF}"/>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1327420349174608"/>
                      <c:h val="0.49304245983005102"/>
                    </c:manualLayout>
                  </c15:layout>
                </c:ext>
                <c:ext xmlns:c16="http://schemas.microsoft.com/office/drawing/2014/chart" uri="{C3380CC4-5D6E-409C-BE32-E72D297353CC}">
                  <c16:uniqueId val="{00000006-13FD-4C91-9A97-BE01161E34B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問53経年!$S$4</c:f>
              <c:strCache>
                <c:ptCount val="1"/>
                <c:pt idx="0">
                  <c:v>凡例</c:v>
                </c:pt>
              </c:strCache>
            </c:strRef>
          </c:cat>
          <c:val>
            <c:numRef>
              <c:f>問53経年!$V$4</c:f>
              <c:numCache>
                <c:formatCode>General</c:formatCode>
                <c:ptCount val="1"/>
                <c:pt idx="0">
                  <c:v>1</c:v>
                </c:pt>
              </c:numCache>
            </c:numRef>
          </c:val>
          <c:extLst>
            <c:ext xmlns:c16="http://schemas.microsoft.com/office/drawing/2014/chart" uri="{C3380CC4-5D6E-409C-BE32-E72D297353CC}">
              <c16:uniqueId val="{00000007-13FD-4C91-9A97-BE01161E34BF}"/>
            </c:ext>
          </c:extLst>
        </c:ser>
        <c:ser>
          <c:idx val="3"/>
          <c:order val="3"/>
          <c:tx>
            <c:strRef>
              <c:f>問53経年!$W$5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問53経年!$S$4</c:f>
              <c:strCache>
                <c:ptCount val="1"/>
                <c:pt idx="0">
                  <c:v>凡例</c:v>
                </c:pt>
              </c:strCache>
            </c:strRef>
          </c:cat>
          <c:val>
            <c:numRef>
              <c:f>問53経年!$W$4</c:f>
              <c:numCache>
                <c:formatCode>General</c:formatCode>
                <c:ptCount val="1"/>
                <c:pt idx="0">
                  <c:v>1</c:v>
                </c:pt>
              </c:numCache>
            </c:numRef>
          </c:val>
          <c:extLst>
            <c:ext xmlns:c16="http://schemas.microsoft.com/office/drawing/2014/chart" uri="{C3380CC4-5D6E-409C-BE32-E72D297353CC}">
              <c16:uniqueId val="{00000008-13FD-4C91-9A97-BE01161E34B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問53年齢層!$T$5</c:f>
              <c:strCache>
                <c:ptCount val="1"/>
                <c:pt idx="0">
                  <c:v>バリアフリー対応になっている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問53年齢層!$T$6:$T$14</c:f>
              <c:numCache>
                <c:formatCode>0.0</c:formatCode>
                <c:ptCount val="9"/>
                <c:pt idx="0">
                  <c:v>3.3333333333333335</c:v>
                </c:pt>
                <c:pt idx="1">
                  <c:v>15.555555555555555</c:v>
                </c:pt>
                <c:pt idx="2">
                  <c:v>11.515151515151516</c:v>
                </c:pt>
                <c:pt idx="3">
                  <c:v>12.735849056603774</c:v>
                </c:pt>
                <c:pt idx="4">
                  <c:v>17.777777777777779</c:v>
                </c:pt>
                <c:pt idx="5">
                  <c:v>22.400000000000002</c:v>
                </c:pt>
                <c:pt idx="6">
                  <c:v>20.388349514563107</c:v>
                </c:pt>
                <c:pt idx="7">
                  <c:v>18.023255813953487</c:v>
                </c:pt>
                <c:pt idx="8">
                  <c:v>19.689119170984455</c:v>
                </c:pt>
              </c:numCache>
            </c:numRef>
          </c:val>
          <c:extLst>
            <c:ext xmlns:c16="http://schemas.microsoft.com/office/drawing/2014/chart" uri="{C3380CC4-5D6E-409C-BE32-E72D297353CC}">
              <c16:uniqueId val="{00000000-6EC8-45C3-8A0F-13EE18DD524D}"/>
            </c:ext>
          </c:extLst>
        </c:ser>
        <c:ser>
          <c:idx val="1"/>
          <c:order val="1"/>
          <c:tx>
            <c:strRef>
              <c:f>問53年齢層!$U$5</c:f>
              <c:strCache>
                <c:ptCount val="1"/>
                <c:pt idx="0">
                  <c:v>一部，バリアフリー
対応になっている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問53年齢層!$U$6:$U$14</c:f>
              <c:numCache>
                <c:formatCode>0.0</c:formatCode>
                <c:ptCount val="9"/>
                <c:pt idx="0">
                  <c:v>43.333333333333336</c:v>
                </c:pt>
                <c:pt idx="1">
                  <c:v>25.555555555555554</c:v>
                </c:pt>
                <c:pt idx="2">
                  <c:v>28.484848484848484</c:v>
                </c:pt>
                <c:pt idx="3">
                  <c:v>30.188679245283019</c:v>
                </c:pt>
                <c:pt idx="4">
                  <c:v>35.555555555555557</c:v>
                </c:pt>
                <c:pt idx="5">
                  <c:v>36</c:v>
                </c:pt>
                <c:pt idx="6">
                  <c:v>36.893203883495147</c:v>
                </c:pt>
                <c:pt idx="7">
                  <c:v>34.302325581395351</c:v>
                </c:pt>
                <c:pt idx="8">
                  <c:v>32.642487046632127</c:v>
                </c:pt>
              </c:numCache>
            </c:numRef>
          </c:val>
          <c:extLst>
            <c:ext xmlns:c16="http://schemas.microsoft.com/office/drawing/2014/chart" uri="{C3380CC4-5D6E-409C-BE32-E72D297353CC}">
              <c16:uniqueId val="{00000001-6EC8-45C3-8A0F-13EE18DD524D}"/>
            </c:ext>
          </c:extLst>
        </c:ser>
        <c:ser>
          <c:idx val="2"/>
          <c:order val="2"/>
          <c:tx>
            <c:strRef>
              <c:f>問53年齢層!$V$5</c:f>
              <c:strCache>
                <c:ptCount val="1"/>
                <c:pt idx="0">
                  <c:v>ほとんどバリアフリー
対応にはなっていない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問53年齢層!$V$6:$V$14</c:f>
              <c:numCache>
                <c:formatCode>0.0</c:formatCode>
                <c:ptCount val="9"/>
                <c:pt idx="0">
                  <c:v>53.333333333333336</c:v>
                </c:pt>
                <c:pt idx="1">
                  <c:v>56.666666666666664</c:v>
                </c:pt>
                <c:pt idx="2">
                  <c:v>59.393939393939398</c:v>
                </c:pt>
                <c:pt idx="3">
                  <c:v>57.075471698113212</c:v>
                </c:pt>
                <c:pt idx="4">
                  <c:v>46.666666666666664</c:v>
                </c:pt>
                <c:pt idx="5">
                  <c:v>41.6</c:v>
                </c:pt>
                <c:pt idx="6">
                  <c:v>41.747572815533978</c:v>
                </c:pt>
                <c:pt idx="7">
                  <c:v>47.674418604651166</c:v>
                </c:pt>
                <c:pt idx="8">
                  <c:v>45.077720207253883</c:v>
                </c:pt>
              </c:numCache>
            </c:numRef>
          </c:val>
          <c:extLst>
            <c:ext xmlns:c16="http://schemas.microsoft.com/office/drawing/2014/chart" uri="{C3380CC4-5D6E-409C-BE32-E72D297353CC}">
              <c16:uniqueId val="{00000002-6EC8-45C3-8A0F-13EE18DD524D}"/>
            </c:ext>
          </c:extLst>
        </c:ser>
        <c:ser>
          <c:idx val="3"/>
          <c:order val="3"/>
          <c:tx>
            <c:strRef>
              <c:f>問53年齢層!$W$5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問53年齢層!$W$6:$W$14</c:f>
              <c:numCache>
                <c:formatCode>0.0</c:formatCode>
                <c:ptCount val="9"/>
                <c:pt idx="0">
                  <c:v>0</c:v>
                </c:pt>
                <c:pt idx="1">
                  <c:v>2.2222222222222223</c:v>
                </c:pt>
                <c:pt idx="2">
                  <c:v>0.60606060606060608</c:v>
                </c:pt>
                <c:pt idx="3">
                  <c:v>0</c:v>
                </c:pt>
                <c:pt idx="4">
                  <c:v>0</c:v>
                </c:pt>
                <c:pt idx="5">
                  <c:v>0</c:v>
                </c:pt>
                <c:pt idx="6">
                  <c:v>0.97087378640776689</c:v>
                </c:pt>
                <c:pt idx="7">
                  <c:v>0</c:v>
                </c:pt>
                <c:pt idx="8">
                  <c:v>2.5906735751295336</c:v>
                </c:pt>
              </c:numCache>
            </c:numRef>
          </c:val>
          <c:extLst>
            <c:ext xmlns:c16="http://schemas.microsoft.com/office/drawing/2014/chart" uri="{C3380CC4-5D6E-409C-BE32-E72D297353CC}">
              <c16:uniqueId val="{00000005-6EC8-45C3-8A0F-13EE18DD524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3.5842121437140669E-2"/>
          <c:w val="0.92793969849246227"/>
          <c:h val="0.94130899093284226"/>
        </c:manualLayout>
      </c:layout>
      <c:barChart>
        <c:barDir val="bar"/>
        <c:grouping val="percentStacked"/>
        <c:varyColors val="0"/>
        <c:ser>
          <c:idx val="0"/>
          <c:order val="0"/>
          <c:tx>
            <c:strRef>
              <c:f>問53年齢層!$T$5</c:f>
              <c:strCache>
                <c:ptCount val="1"/>
                <c:pt idx="0">
                  <c:v>バリアフリー対応になっている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B59-44BA-B714-1A52AD67239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B59-44BA-B714-1A52AD67239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問53年齢層!$S$4</c:f>
              <c:strCache>
                <c:ptCount val="1"/>
                <c:pt idx="0">
                  <c:v>凡例</c:v>
                </c:pt>
              </c:strCache>
            </c:strRef>
          </c:cat>
          <c:val>
            <c:numRef>
              <c:f>問53年齢層!$T$4</c:f>
              <c:numCache>
                <c:formatCode>General</c:formatCode>
                <c:ptCount val="1"/>
                <c:pt idx="0">
                  <c:v>1</c:v>
                </c:pt>
              </c:numCache>
            </c:numRef>
          </c:val>
          <c:extLst>
            <c:ext xmlns:c16="http://schemas.microsoft.com/office/drawing/2014/chart" uri="{C3380CC4-5D6E-409C-BE32-E72D297353CC}">
              <c16:uniqueId val="{00000002-AB59-44BA-B714-1A52AD67239B}"/>
            </c:ext>
          </c:extLst>
        </c:ser>
        <c:ser>
          <c:idx val="1"/>
          <c:order val="1"/>
          <c:tx>
            <c:strRef>
              <c:f>問53年齢層!$U$5</c:f>
              <c:strCache>
                <c:ptCount val="1"/>
                <c:pt idx="0">
                  <c:v>一部，バリアフリー
対応になっている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B59-44BA-B714-1A52AD67239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問53年齢層!$S$4</c:f>
              <c:strCache>
                <c:ptCount val="1"/>
                <c:pt idx="0">
                  <c:v>凡例</c:v>
                </c:pt>
              </c:strCache>
            </c:strRef>
          </c:cat>
          <c:val>
            <c:numRef>
              <c:f>問53年齢層!$U$4</c:f>
              <c:numCache>
                <c:formatCode>General</c:formatCode>
                <c:ptCount val="1"/>
                <c:pt idx="0">
                  <c:v>1</c:v>
                </c:pt>
              </c:numCache>
            </c:numRef>
          </c:val>
          <c:extLst>
            <c:ext xmlns:c16="http://schemas.microsoft.com/office/drawing/2014/chart" uri="{C3380CC4-5D6E-409C-BE32-E72D297353CC}">
              <c16:uniqueId val="{00000004-AB59-44BA-B714-1A52AD67239B}"/>
            </c:ext>
          </c:extLst>
        </c:ser>
        <c:ser>
          <c:idx val="2"/>
          <c:order val="2"/>
          <c:tx>
            <c:strRef>
              <c:f>問53年齢層!$V$5</c:f>
              <c:strCache>
                <c:ptCount val="1"/>
                <c:pt idx="0">
                  <c:v>ほとんどバリアフリー
対応にはなっていない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AB59-44BA-B714-1A52AD67239B}"/>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1259975811470372"/>
                      <c:h val="0.5075669191919191"/>
                    </c:manualLayout>
                  </c15:layout>
                </c:ext>
                <c:ext xmlns:c16="http://schemas.microsoft.com/office/drawing/2014/chart" uri="{C3380CC4-5D6E-409C-BE32-E72D297353CC}">
                  <c16:uniqueId val="{00000005-AB59-44BA-B714-1A52AD67239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問53年齢層!$S$4</c:f>
              <c:strCache>
                <c:ptCount val="1"/>
                <c:pt idx="0">
                  <c:v>凡例</c:v>
                </c:pt>
              </c:strCache>
            </c:strRef>
          </c:cat>
          <c:val>
            <c:numRef>
              <c:f>問53年齢層!$V$4</c:f>
              <c:numCache>
                <c:formatCode>General</c:formatCode>
                <c:ptCount val="1"/>
                <c:pt idx="0">
                  <c:v>1</c:v>
                </c:pt>
              </c:numCache>
            </c:numRef>
          </c:val>
          <c:extLst>
            <c:ext xmlns:c16="http://schemas.microsoft.com/office/drawing/2014/chart" uri="{C3380CC4-5D6E-409C-BE32-E72D297353CC}">
              <c16:uniqueId val="{00000006-AB59-44BA-B714-1A52AD67239B}"/>
            </c:ext>
          </c:extLst>
        </c:ser>
        <c:ser>
          <c:idx val="3"/>
          <c:order val="3"/>
          <c:tx>
            <c:strRef>
              <c:f>問53年齢層!$W$5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8-AB59-44BA-B714-1A52AD67239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問53年齢層!$S$4</c:f>
              <c:strCache>
                <c:ptCount val="1"/>
                <c:pt idx="0">
                  <c:v>凡例</c:v>
                </c:pt>
              </c:strCache>
            </c:strRef>
          </c:cat>
          <c:val>
            <c:numRef>
              <c:f>問53年齢層!$W$4</c:f>
              <c:numCache>
                <c:formatCode>General</c:formatCode>
                <c:ptCount val="1"/>
                <c:pt idx="0">
                  <c:v>1</c:v>
                </c:pt>
              </c:numCache>
            </c:numRef>
          </c:val>
          <c:extLst>
            <c:ext xmlns:c16="http://schemas.microsoft.com/office/drawing/2014/chart" uri="{C3380CC4-5D6E-409C-BE32-E72D297353CC}">
              <c16:uniqueId val="{00000009-AB59-44BA-B714-1A52AD67239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6859196446598021"/>
          <c:w val="0.74166005768331478"/>
          <c:h val="0.80045588532202705"/>
        </c:manualLayout>
      </c:layout>
      <c:barChart>
        <c:barDir val="bar"/>
        <c:grouping val="percentStacked"/>
        <c:varyColors val="0"/>
        <c:ser>
          <c:idx val="0"/>
          <c:order val="0"/>
          <c:tx>
            <c:strRef>
              <c:f>問53同居人!$T$5</c:f>
              <c:strCache>
                <c:ptCount val="1"/>
                <c:pt idx="0">
                  <c:v>バリアフリー対応に
なっている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問53同居人!$S$6:$S$13</c:f>
              <c:strCache>
                <c:ptCount val="8"/>
                <c:pt idx="0">
                  <c:v>配偶者(n=797)</c:v>
                </c:pt>
                <c:pt idx="1">
                  <c:v>０歳～２歳の子ども(n=69)</c:v>
                </c:pt>
                <c:pt idx="2">
                  <c:v>３歳～５歳の子ども(n=80)</c:v>
                </c:pt>
                <c:pt idx="3">
                  <c:v>小・中学生の子ども(n=194)</c:v>
                </c:pt>
                <c:pt idx="4">
                  <c:v>高校生世代～64歳の
家族・同居人(n=447)</c:v>
                </c:pt>
                <c:pt idx="5">
                  <c:v>65歳～74歳の家族・
同居人(n=72)</c:v>
                </c:pt>
                <c:pt idx="6">
                  <c:v>75歳以上の家族・同居人(n=93)</c:v>
                </c:pt>
                <c:pt idx="7">
                  <c:v>家族・同居人はいない(n=220)</c:v>
                </c:pt>
              </c:strCache>
            </c:strRef>
          </c:cat>
          <c:val>
            <c:numRef>
              <c:f>問53同居人!$T$6:$T$13</c:f>
              <c:numCache>
                <c:formatCode>0.0</c:formatCode>
                <c:ptCount val="8"/>
                <c:pt idx="0">
                  <c:v>17.189460476787954</c:v>
                </c:pt>
                <c:pt idx="1">
                  <c:v>15.942028985507244</c:v>
                </c:pt>
                <c:pt idx="2">
                  <c:v>6.25</c:v>
                </c:pt>
                <c:pt idx="3">
                  <c:v>12.371134020618557</c:v>
                </c:pt>
                <c:pt idx="4">
                  <c:v>16.331096196868007</c:v>
                </c:pt>
                <c:pt idx="5">
                  <c:v>20.833333333333336</c:v>
                </c:pt>
                <c:pt idx="6">
                  <c:v>18.27956989247312</c:v>
                </c:pt>
                <c:pt idx="7">
                  <c:v>13.18181818181818</c:v>
                </c:pt>
              </c:numCache>
            </c:numRef>
          </c:val>
          <c:extLst>
            <c:ext xmlns:c16="http://schemas.microsoft.com/office/drawing/2014/chart" uri="{C3380CC4-5D6E-409C-BE32-E72D297353CC}">
              <c16:uniqueId val="{00000000-F2F3-4E0D-9930-1DE1E0192B21}"/>
            </c:ext>
          </c:extLst>
        </c:ser>
        <c:ser>
          <c:idx val="1"/>
          <c:order val="1"/>
          <c:tx>
            <c:strRef>
              <c:f>問53同居人!$U$5</c:f>
              <c:strCache>
                <c:ptCount val="1"/>
                <c:pt idx="0">
                  <c:v>一部，バリアフリー
対応になっている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問53同居人!$S$6:$S$13</c:f>
              <c:strCache>
                <c:ptCount val="8"/>
                <c:pt idx="0">
                  <c:v>配偶者(n=797)</c:v>
                </c:pt>
                <c:pt idx="1">
                  <c:v>０歳～２歳の子ども(n=69)</c:v>
                </c:pt>
                <c:pt idx="2">
                  <c:v>３歳～５歳の子ども(n=80)</c:v>
                </c:pt>
                <c:pt idx="3">
                  <c:v>小・中学生の子ども(n=194)</c:v>
                </c:pt>
                <c:pt idx="4">
                  <c:v>高校生世代～64歳の
家族・同居人(n=447)</c:v>
                </c:pt>
                <c:pt idx="5">
                  <c:v>65歳～74歳の家族・
同居人(n=72)</c:v>
                </c:pt>
                <c:pt idx="6">
                  <c:v>75歳以上の家族・同居人(n=93)</c:v>
                </c:pt>
                <c:pt idx="7">
                  <c:v>家族・同居人はいない(n=220)</c:v>
                </c:pt>
              </c:strCache>
            </c:strRef>
          </c:cat>
          <c:val>
            <c:numRef>
              <c:f>問53同居人!$U$6:$U$13</c:f>
              <c:numCache>
                <c:formatCode>0.0</c:formatCode>
                <c:ptCount val="8"/>
                <c:pt idx="0">
                  <c:v>35.257214554579676</c:v>
                </c:pt>
                <c:pt idx="1">
                  <c:v>31.884057971014489</c:v>
                </c:pt>
                <c:pt idx="2">
                  <c:v>37.5</c:v>
                </c:pt>
                <c:pt idx="3">
                  <c:v>25.257731958762886</c:v>
                </c:pt>
                <c:pt idx="4">
                  <c:v>36.017897091722595</c:v>
                </c:pt>
                <c:pt idx="5">
                  <c:v>44.444444444444443</c:v>
                </c:pt>
                <c:pt idx="6">
                  <c:v>33.333333333333329</c:v>
                </c:pt>
                <c:pt idx="7">
                  <c:v>25.90909090909091</c:v>
                </c:pt>
              </c:numCache>
            </c:numRef>
          </c:val>
          <c:extLst>
            <c:ext xmlns:c16="http://schemas.microsoft.com/office/drawing/2014/chart" uri="{C3380CC4-5D6E-409C-BE32-E72D297353CC}">
              <c16:uniqueId val="{00000001-F2F3-4E0D-9930-1DE1E0192B21}"/>
            </c:ext>
          </c:extLst>
        </c:ser>
        <c:ser>
          <c:idx val="2"/>
          <c:order val="2"/>
          <c:tx>
            <c:strRef>
              <c:f>問53同居人!$V$5</c:f>
              <c:strCache>
                <c:ptCount val="1"/>
                <c:pt idx="0">
                  <c:v>ほとんどバリアフリー
対応にはなっていない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問53同居人!$S$6:$S$13</c:f>
              <c:strCache>
                <c:ptCount val="8"/>
                <c:pt idx="0">
                  <c:v>配偶者(n=797)</c:v>
                </c:pt>
                <c:pt idx="1">
                  <c:v>０歳～２歳の子ども(n=69)</c:v>
                </c:pt>
                <c:pt idx="2">
                  <c:v>３歳～５歳の子ども(n=80)</c:v>
                </c:pt>
                <c:pt idx="3">
                  <c:v>小・中学生の子ども(n=194)</c:v>
                </c:pt>
                <c:pt idx="4">
                  <c:v>高校生世代～64歳の
家族・同居人(n=447)</c:v>
                </c:pt>
                <c:pt idx="5">
                  <c:v>65歳～74歳の家族・
同居人(n=72)</c:v>
                </c:pt>
                <c:pt idx="6">
                  <c:v>75歳以上の家族・同居人(n=93)</c:v>
                </c:pt>
                <c:pt idx="7">
                  <c:v>家族・同居人はいない(n=220)</c:v>
                </c:pt>
              </c:strCache>
            </c:strRef>
          </c:cat>
          <c:val>
            <c:numRef>
              <c:f>問53同居人!$V$6:$V$13</c:f>
              <c:numCache>
                <c:formatCode>0.0</c:formatCode>
                <c:ptCount val="8"/>
                <c:pt idx="0">
                  <c:v>47.051442910915938</c:v>
                </c:pt>
                <c:pt idx="1">
                  <c:v>50.724637681159422</c:v>
                </c:pt>
                <c:pt idx="2">
                  <c:v>56.25</c:v>
                </c:pt>
                <c:pt idx="3">
                  <c:v>61.855670103092784</c:v>
                </c:pt>
                <c:pt idx="4">
                  <c:v>47.427293064876956</c:v>
                </c:pt>
                <c:pt idx="5">
                  <c:v>33.333333333333329</c:v>
                </c:pt>
                <c:pt idx="6">
                  <c:v>47.311827956989248</c:v>
                </c:pt>
                <c:pt idx="7">
                  <c:v>60</c:v>
                </c:pt>
              </c:numCache>
            </c:numRef>
          </c:val>
          <c:extLst>
            <c:ext xmlns:c16="http://schemas.microsoft.com/office/drawing/2014/chart" uri="{C3380CC4-5D6E-409C-BE32-E72D297353CC}">
              <c16:uniqueId val="{00000002-F2F3-4E0D-9930-1DE1E0192B21}"/>
            </c:ext>
          </c:extLst>
        </c:ser>
        <c:ser>
          <c:idx val="3"/>
          <c:order val="3"/>
          <c:tx>
            <c:strRef>
              <c:f>問53同居人!$W$5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問53同居人!$S$6:$S$13</c:f>
              <c:strCache>
                <c:ptCount val="8"/>
                <c:pt idx="0">
                  <c:v>配偶者(n=797)</c:v>
                </c:pt>
                <c:pt idx="1">
                  <c:v>０歳～２歳の子ども(n=69)</c:v>
                </c:pt>
                <c:pt idx="2">
                  <c:v>３歳～５歳の子ども(n=80)</c:v>
                </c:pt>
                <c:pt idx="3">
                  <c:v>小・中学生の子ども(n=194)</c:v>
                </c:pt>
                <c:pt idx="4">
                  <c:v>高校生世代～64歳の
家族・同居人(n=447)</c:v>
                </c:pt>
                <c:pt idx="5">
                  <c:v>65歳～74歳の家族・
同居人(n=72)</c:v>
                </c:pt>
                <c:pt idx="6">
                  <c:v>75歳以上の家族・同居人(n=93)</c:v>
                </c:pt>
                <c:pt idx="7">
                  <c:v>家族・同居人はいない(n=220)</c:v>
                </c:pt>
              </c:strCache>
            </c:strRef>
          </c:cat>
          <c:val>
            <c:numRef>
              <c:f>問53同居人!$W$6:$W$13</c:f>
              <c:numCache>
                <c:formatCode>0.0</c:formatCode>
                <c:ptCount val="8"/>
                <c:pt idx="0">
                  <c:v>0.50188205771643657</c:v>
                </c:pt>
                <c:pt idx="1">
                  <c:v>1.4492753623188406</c:v>
                </c:pt>
                <c:pt idx="2">
                  <c:v>0</c:v>
                </c:pt>
                <c:pt idx="3">
                  <c:v>0.51546391752577314</c:v>
                </c:pt>
                <c:pt idx="4">
                  <c:v>0.22371364653243847</c:v>
                </c:pt>
                <c:pt idx="5">
                  <c:v>1.3888888888888888</c:v>
                </c:pt>
                <c:pt idx="6">
                  <c:v>1.0752688172043012</c:v>
                </c:pt>
                <c:pt idx="7">
                  <c:v>0.90909090909090906</c:v>
                </c:pt>
              </c:numCache>
            </c:numRef>
          </c:val>
          <c:extLst>
            <c:ext xmlns:c16="http://schemas.microsoft.com/office/drawing/2014/chart" uri="{C3380CC4-5D6E-409C-BE32-E72D297353CC}">
              <c16:uniqueId val="{00000004-F2F3-4E0D-9930-1DE1E0192B2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0241995015305134"/>
        </c:manualLayout>
      </c:layout>
      <c:barChart>
        <c:barDir val="bar"/>
        <c:grouping val="percentStacked"/>
        <c:varyColors val="0"/>
        <c:ser>
          <c:idx val="0"/>
          <c:order val="0"/>
          <c:tx>
            <c:strRef>
              <c:f>問53同居人!$T$5</c:f>
              <c:strCache>
                <c:ptCount val="1"/>
                <c:pt idx="0">
                  <c:v>バリアフリー対応に
なっている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29B-4A89-B005-FBE81133AB3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29B-4A89-B005-FBE81133AB3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問53同居人!$S$4</c:f>
              <c:strCache>
                <c:ptCount val="1"/>
                <c:pt idx="0">
                  <c:v>凡例</c:v>
                </c:pt>
              </c:strCache>
            </c:strRef>
          </c:cat>
          <c:val>
            <c:numRef>
              <c:f>問53同居人!$T$4</c:f>
              <c:numCache>
                <c:formatCode>General</c:formatCode>
                <c:ptCount val="1"/>
                <c:pt idx="0">
                  <c:v>1</c:v>
                </c:pt>
              </c:numCache>
            </c:numRef>
          </c:val>
          <c:extLst>
            <c:ext xmlns:c16="http://schemas.microsoft.com/office/drawing/2014/chart" uri="{C3380CC4-5D6E-409C-BE32-E72D297353CC}">
              <c16:uniqueId val="{00000002-029B-4A89-B005-FBE81133AB3B}"/>
            </c:ext>
          </c:extLst>
        </c:ser>
        <c:ser>
          <c:idx val="1"/>
          <c:order val="1"/>
          <c:tx>
            <c:strRef>
              <c:f>問53同居人!$U$5</c:f>
              <c:strCache>
                <c:ptCount val="1"/>
                <c:pt idx="0">
                  <c:v>一部，バリアフリー
対応になっている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29B-4A89-B005-FBE81133AB3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問53同居人!$S$4</c:f>
              <c:strCache>
                <c:ptCount val="1"/>
                <c:pt idx="0">
                  <c:v>凡例</c:v>
                </c:pt>
              </c:strCache>
            </c:strRef>
          </c:cat>
          <c:val>
            <c:numRef>
              <c:f>問53同居人!$U$4</c:f>
              <c:numCache>
                <c:formatCode>General</c:formatCode>
                <c:ptCount val="1"/>
                <c:pt idx="0">
                  <c:v>1</c:v>
                </c:pt>
              </c:numCache>
            </c:numRef>
          </c:val>
          <c:extLst>
            <c:ext xmlns:c16="http://schemas.microsoft.com/office/drawing/2014/chart" uri="{C3380CC4-5D6E-409C-BE32-E72D297353CC}">
              <c16:uniqueId val="{00000004-029B-4A89-B005-FBE81133AB3B}"/>
            </c:ext>
          </c:extLst>
        </c:ser>
        <c:ser>
          <c:idx val="2"/>
          <c:order val="2"/>
          <c:tx>
            <c:strRef>
              <c:f>問53同居人!$V$5</c:f>
              <c:strCache>
                <c:ptCount val="1"/>
                <c:pt idx="0">
                  <c:v>ほとんどバリアフリー
対応にはなっていない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029B-4A89-B005-FBE81133AB3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問53同居人!$S$4</c:f>
              <c:strCache>
                <c:ptCount val="1"/>
                <c:pt idx="0">
                  <c:v>凡例</c:v>
                </c:pt>
              </c:strCache>
            </c:strRef>
          </c:cat>
          <c:val>
            <c:numRef>
              <c:f>問53同居人!$V$4</c:f>
              <c:numCache>
                <c:formatCode>General</c:formatCode>
                <c:ptCount val="1"/>
                <c:pt idx="0">
                  <c:v>1</c:v>
                </c:pt>
              </c:numCache>
            </c:numRef>
          </c:val>
          <c:extLst>
            <c:ext xmlns:c16="http://schemas.microsoft.com/office/drawing/2014/chart" uri="{C3380CC4-5D6E-409C-BE32-E72D297353CC}">
              <c16:uniqueId val="{00000006-029B-4A89-B005-FBE81133AB3B}"/>
            </c:ext>
          </c:extLst>
        </c:ser>
        <c:ser>
          <c:idx val="3"/>
          <c:order val="3"/>
          <c:tx>
            <c:strRef>
              <c:f>問53同居人!$W$5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8-029B-4A89-B005-FBE81133AB3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問53同居人!$S$4</c:f>
              <c:strCache>
                <c:ptCount val="1"/>
                <c:pt idx="0">
                  <c:v>凡例</c:v>
                </c:pt>
              </c:strCache>
            </c:strRef>
          </c:cat>
          <c:val>
            <c:numRef>
              <c:f>問53同居人!$W$4</c:f>
              <c:numCache>
                <c:formatCode>General</c:formatCode>
                <c:ptCount val="1"/>
                <c:pt idx="0">
                  <c:v>1</c:v>
                </c:pt>
              </c:numCache>
            </c:numRef>
          </c:val>
          <c:extLst>
            <c:ext xmlns:c16="http://schemas.microsoft.com/office/drawing/2014/chart" uri="{C3380CC4-5D6E-409C-BE32-E72D297353CC}">
              <c16:uniqueId val="{00000009-029B-4A89-B005-FBE81133AB3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567475940507438"/>
          <c:y val="0.10492034235651848"/>
          <c:w val="0.50178186060075824"/>
          <c:h val="0.842964436366130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問54!$R$4:$R$11</c:f>
              <c:strCache>
                <c:ptCount val="8"/>
                <c:pt idx="0">
                  <c:v>太陽光発電設備（蓄電池あり）を設置している</c:v>
                </c:pt>
                <c:pt idx="1">
                  <c:v>家庭用燃料電池（エネファーム等）を設置している</c:v>
                </c:pt>
                <c:pt idx="2">
                  <c:v>太陽光発電設備（蓄電池なし）を設置している</c:v>
                </c:pt>
                <c:pt idx="3">
                  <c:v>再生可能エネルギー由来の電力を購入している</c:v>
                </c:pt>
                <c:pt idx="4">
                  <c:v>いずれも利用していないが，今後利用したい</c:v>
                </c:pt>
                <c:pt idx="5">
                  <c:v>いずれも利用していないし，今後も利用予定はない</c:v>
                </c:pt>
                <c:pt idx="6">
                  <c:v>その他</c:v>
                </c:pt>
                <c:pt idx="7">
                  <c:v>（無効回答）</c:v>
                </c:pt>
              </c:strCache>
            </c:strRef>
          </c:cat>
          <c:val>
            <c:numRef>
              <c:f>問54!$T$4:$T$11</c:f>
              <c:numCache>
                <c:formatCode>0.0"%"</c:formatCode>
                <c:ptCount val="8"/>
                <c:pt idx="0">
                  <c:v>5.0364963503649633</c:v>
                </c:pt>
                <c:pt idx="1">
                  <c:v>2.335766423357664</c:v>
                </c:pt>
                <c:pt idx="2">
                  <c:v>1.9708029197080292</c:v>
                </c:pt>
                <c:pt idx="3">
                  <c:v>1.824817518248175</c:v>
                </c:pt>
                <c:pt idx="4">
                  <c:v>26.350364963503647</c:v>
                </c:pt>
                <c:pt idx="5">
                  <c:v>56.715328467153284</c:v>
                </c:pt>
                <c:pt idx="6">
                  <c:v>5.766423357664233</c:v>
                </c:pt>
                <c:pt idx="7">
                  <c:v>2.0437956204379564</c:v>
                </c:pt>
              </c:numCache>
            </c:numRef>
          </c:val>
          <c:extLst>
            <c:ext xmlns:c16="http://schemas.microsoft.com/office/drawing/2014/chart" uri="{C3380CC4-5D6E-409C-BE32-E72D297353CC}">
              <c16:uniqueId val="{00000000-798D-4ED6-84A2-BEA6B3CDB6C9}"/>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CEB9-4C3D-AB51-D9F66C022088}"/>
              </c:ext>
            </c:extLst>
          </c:dPt>
          <c:dPt>
            <c:idx val="1"/>
            <c:bubble3D val="0"/>
            <c:spPr>
              <a:solidFill>
                <a:schemeClr val="accent5">
                  <a:lumMod val="60000"/>
                  <a:lumOff val="40000"/>
                </a:schemeClr>
              </a:solidFill>
              <a:ln w="9525">
                <a:solidFill>
                  <a:schemeClr val="tx1"/>
                </a:solidFill>
              </a:ln>
              <a:effectLst/>
            </c:spPr>
            <c:extLst>
              <c:ext xmlns:c16="http://schemas.microsoft.com/office/drawing/2014/chart" uri="{C3380CC4-5D6E-409C-BE32-E72D297353CC}">
                <c16:uniqueId val="{00000003-CEB9-4C3D-AB51-D9F66C022088}"/>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CEB9-4C3D-AB51-D9F66C022088}"/>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CEB9-4C3D-AB51-D9F66C022088}"/>
              </c:ext>
            </c:extLst>
          </c:dPt>
          <c:dPt>
            <c:idx val="4"/>
            <c:bubble3D val="0"/>
            <c:spPr>
              <a:pattFill prst="wdDnDiag">
                <a:fgClr>
                  <a:srgbClr val="FFC000"/>
                </a:fgClr>
                <a:bgClr>
                  <a:schemeClr val="bg1"/>
                </a:bgClr>
              </a:pattFill>
              <a:ln w="9525">
                <a:solidFill>
                  <a:schemeClr val="tx1"/>
                </a:solidFill>
              </a:ln>
              <a:effectLst/>
            </c:spPr>
            <c:extLst>
              <c:ext xmlns:c16="http://schemas.microsoft.com/office/drawing/2014/chart" uri="{C3380CC4-5D6E-409C-BE32-E72D297353CC}">
                <c16:uniqueId val="{00000009-CEB9-4C3D-AB51-D9F66C022088}"/>
              </c:ext>
            </c:extLst>
          </c:dPt>
          <c:dPt>
            <c:idx val="5"/>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B-CEB9-4C3D-AB51-D9F66C022088}"/>
              </c:ext>
            </c:extLst>
          </c:dPt>
          <c:dPt>
            <c:idx val="6"/>
            <c:bubble3D val="0"/>
            <c:spPr>
              <a:solidFill>
                <a:schemeClr val="bg1"/>
              </a:solidFill>
              <a:ln w="9525">
                <a:solidFill>
                  <a:schemeClr val="tx1"/>
                </a:solidFill>
              </a:ln>
              <a:effectLst/>
            </c:spPr>
            <c:extLst>
              <c:ext xmlns:c16="http://schemas.microsoft.com/office/drawing/2014/chart" uri="{C3380CC4-5D6E-409C-BE32-E72D297353CC}">
                <c16:uniqueId val="{0000000D-CEB9-4C3D-AB51-D9F66C022088}"/>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CEB9-4C3D-AB51-D9F66C022088}"/>
                </c:ext>
              </c:extLst>
            </c:dLbl>
            <c:dLbl>
              <c:idx val="1"/>
              <c:layout>
                <c:manualLayout>
                  <c:x val="8.5306875028337194E-3"/>
                  <c:y val="-1.5372790161414202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800383877159306"/>
                      <c:h val="0.13425570074301818"/>
                    </c:manualLayout>
                  </c15:layout>
                  <c15:dlblFieldTable/>
                  <c15:showDataLabelsRange val="0"/>
                </c:ext>
                <c:ext xmlns:c16="http://schemas.microsoft.com/office/drawing/2014/chart" uri="{C3380CC4-5D6E-409C-BE32-E72D297353CC}">
                  <c16:uniqueId val="{00000003-CEB9-4C3D-AB51-D9F66C022088}"/>
                </c:ext>
              </c:extLst>
            </c:dLbl>
            <c:dLbl>
              <c:idx val="2"/>
              <c:layout>
                <c:manualLayout>
                  <c:x val="4.2653017701002344E-3"/>
                  <c:y val="5.124273474270750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596707321373697"/>
                      <c:h val="0.13681783243658721"/>
                    </c:manualLayout>
                  </c15:layout>
                  <c15:dlblFieldTable/>
                  <c15:showDataLabelsRange val="0"/>
                </c:ext>
                <c:ext xmlns:c16="http://schemas.microsoft.com/office/drawing/2014/chart" uri="{C3380CC4-5D6E-409C-BE32-E72D297353CC}">
                  <c16:uniqueId val="{00000005-CEB9-4C3D-AB51-D9F66C022088}"/>
                </c:ext>
              </c:extLst>
            </c:dLbl>
            <c:dLbl>
              <c:idx val="3"/>
              <c:layout>
                <c:manualLayout>
                  <c:x val="-2.1326508850501174E-2"/>
                  <c:y val="-3.074558032282864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CEB9-4C3D-AB51-D9F66C022088}"/>
                </c:ext>
              </c:extLst>
            </c:dLbl>
            <c:dLbl>
              <c:idx val="4"/>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CEB9-4C3D-AB51-D9F66C022088}"/>
                </c:ext>
              </c:extLst>
            </c:dLbl>
            <c:dLbl>
              <c:idx val="5"/>
              <c:layout>
                <c:manualLayout>
                  <c:x val="-4.2653017701002424E-2"/>
                  <c:y val="5.1242633871380989E-3"/>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CEB9-4C3D-AB51-D9F66C022088}"/>
                </c:ext>
              </c:extLst>
            </c:dLbl>
            <c:dLbl>
              <c:idx val="6"/>
              <c:layout>
                <c:manualLayout>
                  <c:x val="3.6255065045851992E-2"/>
                  <c:y val="-3.843197540353574E-2"/>
                </c:manualLayout>
              </c:layout>
              <c:tx>
                <c:rich>
                  <a:bodyPr/>
                  <a:lstStyle/>
                  <a:p>
                    <a:fld id="{365AEF95-21B5-45EE-A56C-CF313989D9B9}" type="CATEGORYNAME">
                      <a:rPr lang="ja-JP" altLang="en-US"/>
                      <a:pPr/>
                      <a:t>[分類名]</a:t>
                    </a:fld>
                    <a:endParaRPr lang="ja-JP" altLang="en-US" baseline="0"/>
                  </a:p>
                  <a:p>
                    <a:fld id="{FDC47749-F271-41C8-8F13-C349830FE47A}"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CEB9-4C3D-AB51-D9F66C02208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問55!$N$4:$N$10</c:f>
              <c:strCache>
                <c:ptCount val="7"/>
                <c:pt idx="0">
                  <c:v>そう思う</c:v>
                </c:pt>
                <c:pt idx="1">
                  <c:v>どちらかといえば
そう思う</c:v>
                </c:pt>
                <c:pt idx="2">
                  <c:v>どちらかといえば
そう思わない</c:v>
                </c:pt>
                <c:pt idx="3">
                  <c:v>そう思わない</c:v>
                </c:pt>
                <c:pt idx="4">
                  <c:v>対象となる
物件がない</c:v>
                </c:pt>
                <c:pt idx="5">
                  <c:v>その他</c:v>
                </c:pt>
                <c:pt idx="6">
                  <c:v>（無効回答）</c:v>
                </c:pt>
              </c:strCache>
            </c:strRef>
          </c:cat>
          <c:val>
            <c:numRef>
              <c:f>問55!$P$4:$P$10</c:f>
              <c:numCache>
                <c:formatCode>0.0"%"</c:formatCode>
                <c:ptCount val="7"/>
                <c:pt idx="0">
                  <c:v>42.262773722627742</c:v>
                </c:pt>
                <c:pt idx="1">
                  <c:v>25.839416058394161</c:v>
                </c:pt>
                <c:pt idx="2">
                  <c:v>2.1897810218978102</c:v>
                </c:pt>
                <c:pt idx="3">
                  <c:v>2.5547445255474455</c:v>
                </c:pt>
                <c:pt idx="4">
                  <c:v>24.5985401459854</c:v>
                </c:pt>
                <c:pt idx="5">
                  <c:v>0.72992700729927007</c:v>
                </c:pt>
                <c:pt idx="6">
                  <c:v>1.824817518248175</c:v>
                </c:pt>
              </c:numCache>
            </c:numRef>
          </c:val>
          <c:extLst>
            <c:ext xmlns:c16="http://schemas.microsoft.com/office/drawing/2014/chart" uri="{C3380CC4-5D6E-409C-BE32-E72D297353CC}">
              <c16:uniqueId val="{0000000E-CEB9-4C3D-AB51-D9F66C02208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問35年齢層!$T$155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0F4-408F-8DBC-5FE403471CC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0F4-408F-8DBC-5FE403471CC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問35年齢層!$S$154</c:f>
              <c:strCache>
                <c:ptCount val="1"/>
                <c:pt idx="0">
                  <c:v>凡例</c:v>
                </c:pt>
              </c:strCache>
            </c:strRef>
          </c:cat>
          <c:val>
            <c:numRef>
              <c:f>問35年齢層!$T$154</c:f>
              <c:numCache>
                <c:formatCode>General</c:formatCode>
                <c:ptCount val="1"/>
                <c:pt idx="0">
                  <c:v>1</c:v>
                </c:pt>
              </c:numCache>
            </c:numRef>
          </c:val>
          <c:extLst>
            <c:ext xmlns:c16="http://schemas.microsoft.com/office/drawing/2014/chart" uri="{C3380CC4-5D6E-409C-BE32-E72D297353CC}">
              <c16:uniqueId val="{00000002-30F4-408F-8DBC-5FE403471CC0}"/>
            </c:ext>
          </c:extLst>
        </c:ser>
        <c:ser>
          <c:idx val="1"/>
          <c:order val="1"/>
          <c:tx>
            <c:strRef>
              <c:f>問35年齢層!$U$155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0F4-408F-8DBC-5FE403471CC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問35年齢層!$S$154</c:f>
              <c:strCache>
                <c:ptCount val="1"/>
                <c:pt idx="0">
                  <c:v>凡例</c:v>
                </c:pt>
              </c:strCache>
            </c:strRef>
          </c:cat>
          <c:val>
            <c:numRef>
              <c:f>問35年齢層!$U$154</c:f>
              <c:numCache>
                <c:formatCode>General</c:formatCode>
                <c:ptCount val="1"/>
                <c:pt idx="0">
                  <c:v>1</c:v>
                </c:pt>
              </c:numCache>
            </c:numRef>
          </c:val>
          <c:extLst>
            <c:ext xmlns:c16="http://schemas.microsoft.com/office/drawing/2014/chart" uri="{C3380CC4-5D6E-409C-BE32-E72D297353CC}">
              <c16:uniqueId val="{00000004-30F4-408F-8DBC-5FE403471CC0}"/>
            </c:ext>
          </c:extLst>
        </c:ser>
        <c:ser>
          <c:idx val="3"/>
          <c:order val="2"/>
          <c:tx>
            <c:strRef>
              <c:f>問35年齢層!$V$155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問35年齢層!$S$154</c:f>
              <c:strCache>
                <c:ptCount val="1"/>
                <c:pt idx="0">
                  <c:v>凡例</c:v>
                </c:pt>
              </c:strCache>
            </c:strRef>
          </c:cat>
          <c:val>
            <c:numRef>
              <c:f>問35年齢層!$V$154</c:f>
              <c:numCache>
                <c:formatCode>General</c:formatCode>
                <c:ptCount val="1"/>
                <c:pt idx="0">
                  <c:v>1</c:v>
                </c:pt>
              </c:numCache>
            </c:numRef>
          </c:val>
          <c:extLst>
            <c:ext xmlns:c16="http://schemas.microsoft.com/office/drawing/2014/chart" uri="{C3380CC4-5D6E-409C-BE32-E72D297353CC}">
              <c16:uniqueId val="{00000006-30F4-408F-8DBC-5FE403471CC0}"/>
            </c:ext>
          </c:extLst>
        </c:ser>
        <c:ser>
          <c:idx val="4"/>
          <c:order val="3"/>
          <c:tx>
            <c:strRef>
              <c:f>問35年齢層!$W$155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問35年齢層!$S$154</c:f>
              <c:strCache>
                <c:ptCount val="1"/>
                <c:pt idx="0">
                  <c:v>凡例</c:v>
                </c:pt>
              </c:strCache>
            </c:strRef>
          </c:cat>
          <c:val>
            <c:numRef>
              <c:f>問35年齢層!$W$154</c:f>
              <c:numCache>
                <c:formatCode>General</c:formatCode>
                <c:ptCount val="1"/>
                <c:pt idx="0">
                  <c:v>1</c:v>
                </c:pt>
              </c:numCache>
            </c:numRef>
          </c:val>
          <c:extLst>
            <c:ext xmlns:c16="http://schemas.microsoft.com/office/drawing/2014/chart" uri="{C3380CC4-5D6E-409C-BE32-E72D297353CC}">
              <c16:uniqueId val="{00000007-30F4-408F-8DBC-5FE403471CC0}"/>
            </c:ext>
          </c:extLst>
        </c:ser>
        <c:ser>
          <c:idx val="5"/>
          <c:order val="4"/>
          <c:tx>
            <c:strRef>
              <c:f>問35年齢層!$X$155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問35年齢層!$S$154</c:f>
              <c:strCache>
                <c:ptCount val="1"/>
                <c:pt idx="0">
                  <c:v>凡例</c:v>
                </c:pt>
              </c:strCache>
            </c:strRef>
          </c:cat>
          <c:val>
            <c:numRef>
              <c:f>問35年齢層!$X$154</c:f>
              <c:numCache>
                <c:formatCode>General</c:formatCode>
                <c:ptCount val="1"/>
                <c:pt idx="0">
                  <c:v>1</c:v>
                </c:pt>
              </c:numCache>
            </c:numRef>
          </c:val>
          <c:extLst>
            <c:ext xmlns:c16="http://schemas.microsoft.com/office/drawing/2014/chart" uri="{C3380CC4-5D6E-409C-BE32-E72D297353CC}">
              <c16:uniqueId val="{00000008-30F4-408F-8DBC-5FE403471CC0}"/>
            </c:ext>
          </c:extLst>
        </c:ser>
        <c:ser>
          <c:idx val="6"/>
          <c:order val="5"/>
          <c:tx>
            <c:strRef>
              <c:f>問35年齢層!$Y$155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問35年齢層!$S$154</c:f>
              <c:strCache>
                <c:ptCount val="1"/>
                <c:pt idx="0">
                  <c:v>凡例</c:v>
                </c:pt>
              </c:strCache>
            </c:strRef>
          </c:cat>
          <c:val>
            <c:numRef>
              <c:f>問35年齢層!$Y$154</c:f>
              <c:numCache>
                <c:formatCode>General</c:formatCode>
                <c:ptCount val="1"/>
                <c:pt idx="0">
                  <c:v>1</c:v>
                </c:pt>
              </c:numCache>
            </c:numRef>
          </c:val>
          <c:extLst>
            <c:ext xmlns:c16="http://schemas.microsoft.com/office/drawing/2014/chart" uri="{C3380CC4-5D6E-409C-BE32-E72D297353CC}">
              <c16:uniqueId val="{00000009-30F4-408F-8DBC-5FE403471CC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問55年齢層!$T$5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問55年齢層!$T$6:$T$14</c:f>
              <c:numCache>
                <c:formatCode>0.0</c:formatCode>
                <c:ptCount val="9"/>
                <c:pt idx="0">
                  <c:v>50</c:v>
                </c:pt>
                <c:pt idx="1">
                  <c:v>38.888888888888893</c:v>
                </c:pt>
                <c:pt idx="2">
                  <c:v>44.848484848484851</c:v>
                </c:pt>
                <c:pt idx="3">
                  <c:v>35.849056603773583</c:v>
                </c:pt>
                <c:pt idx="4">
                  <c:v>48.148148148148145</c:v>
                </c:pt>
                <c:pt idx="5">
                  <c:v>43.2</c:v>
                </c:pt>
                <c:pt idx="6">
                  <c:v>36.893203883495147</c:v>
                </c:pt>
                <c:pt idx="7">
                  <c:v>40.697674418604649</c:v>
                </c:pt>
                <c:pt idx="8">
                  <c:v>41.968911917098445</c:v>
                </c:pt>
              </c:numCache>
            </c:numRef>
          </c:val>
          <c:extLst>
            <c:ext xmlns:c16="http://schemas.microsoft.com/office/drawing/2014/chart" uri="{C3380CC4-5D6E-409C-BE32-E72D297353CC}">
              <c16:uniqueId val="{00000000-D839-4307-9F05-84C80589072C}"/>
            </c:ext>
          </c:extLst>
        </c:ser>
        <c:ser>
          <c:idx val="1"/>
          <c:order val="1"/>
          <c:tx>
            <c:strRef>
              <c:f>問55年齢層!$U$5</c:f>
              <c:strCache>
                <c:ptCount val="1"/>
                <c:pt idx="0">
                  <c:v>どちらかと
いえばそう
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問55年齢層!$U$6:$U$14</c:f>
              <c:numCache>
                <c:formatCode>0.0</c:formatCode>
                <c:ptCount val="9"/>
                <c:pt idx="0">
                  <c:v>13.333333333333334</c:v>
                </c:pt>
                <c:pt idx="1">
                  <c:v>31.111111111111111</c:v>
                </c:pt>
                <c:pt idx="2">
                  <c:v>21.818181818181817</c:v>
                </c:pt>
                <c:pt idx="3">
                  <c:v>26.886792452830189</c:v>
                </c:pt>
                <c:pt idx="4">
                  <c:v>25.925925925925924</c:v>
                </c:pt>
                <c:pt idx="5">
                  <c:v>35.199999999999996</c:v>
                </c:pt>
                <c:pt idx="6">
                  <c:v>24.271844660194176</c:v>
                </c:pt>
                <c:pt idx="7">
                  <c:v>21.511627906976745</c:v>
                </c:pt>
                <c:pt idx="8">
                  <c:v>26.94300518134715</c:v>
                </c:pt>
              </c:numCache>
            </c:numRef>
          </c:val>
          <c:extLst>
            <c:ext xmlns:c16="http://schemas.microsoft.com/office/drawing/2014/chart" uri="{C3380CC4-5D6E-409C-BE32-E72D297353CC}">
              <c16:uniqueId val="{00000001-D839-4307-9F05-84C80589072C}"/>
            </c:ext>
          </c:extLst>
        </c:ser>
        <c:ser>
          <c:idx val="2"/>
          <c:order val="2"/>
          <c:tx>
            <c:strRef>
              <c:f>問55年齢層!$V$5</c:f>
              <c:strCache>
                <c:ptCount val="1"/>
                <c:pt idx="0">
                  <c:v>どちらかと
いえばそう
思わない</c:v>
                </c:pt>
              </c:strCache>
            </c:strRef>
          </c:tx>
          <c:spPr>
            <a:pattFill prst="smGrid">
              <a:fgClr>
                <a:srgbClr val="FF9999"/>
              </a:fgClr>
              <a:bgClr>
                <a:schemeClr val="bg1"/>
              </a:bgClr>
            </a:pattFill>
            <a:ln>
              <a:solidFill>
                <a:schemeClr val="tx1"/>
              </a:solidFill>
            </a:ln>
            <a:effectLst/>
          </c:spPr>
          <c:invertIfNegative val="0"/>
          <c:dLbls>
            <c:dLbl>
              <c:idx val="0"/>
              <c:layout>
                <c:manualLayout>
                  <c:x val="-3.9387372008892084E-3"/>
                  <c:y val="-1.81341406432242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FF-4AC8-95B6-4305C8227D18}"/>
                </c:ext>
              </c:extLst>
            </c:dLbl>
            <c:dLbl>
              <c:idx val="1"/>
              <c:layout>
                <c:manualLayout>
                  <c:x val="-5.3500910685846496E-3"/>
                  <c:y val="-3.64820489340144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B7-437D-BC97-52988ADFA67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問55年齢層!$V$6:$V$14</c:f>
              <c:numCache>
                <c:formatCode>0.0</c:formatCode>
                <c:ptCount val="9"/>
                <c:pt idx="0">
                  <c:v>6.666666666666667</c:v>
                </c:pt>
                <c:pt idx="1">
                  <c:v>4.4444444444444446</c:v>
                </c:pt>
                <c:pt idx="2">
                  <c:v>3.0303030303030303</c:v>
                </c:pt>
                <c:pt idx="3">
                  <c:v>4.2452830188679247</c:v>
                </c:pt>
                <c:pt idx="4">
                  <c:v>1.1111111111111112</c:v>
                </c:pt>
                <c:pt idx="5">
                  <c:v>0.8</c:v>
                </c:pt>
                <c:pt idx="6">
                  <c:v>2.912621359223301</c:v>
                </c:pt>
                <c:pt idx="7">
                  <c:v>1.1627906976744187</c:v>
                </c:pt>
                <c:pt idx="8">
                  <c:v>0.5181347150259068</c:v>
                </c:pt>
              </c:numCache>
            </c:numRef>
          </c:val>
          <c:extLst>
            <c:ext xmlns:c16="http://schemas.microsoft.com/office/drawing/2014/chart" uri="{C3380CC4-5D6E-409C-BE32-E72D297353CC}">
              <c16:uniqueId val="{00000008-D839-4307-9F05-84C80589072C}"/>
            </c:ext>
          </c:extLst>
        </c:ser>
        <c:ser>
          <c:idx val="3"/>
          <c:order val="3"/>
          <c:tx>
            <c:strRef>
              <c:f>問55年齢層!$W$5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3.1763829733823121E-4"/>
                  <c:y val="-3.64820489340144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FF-4AC8-95B6-4305C8227D18}"/>
                </c:ext>
              </c:extLst>
            </c:dLbl>
            <c:dLbl>
              <c:idx val="1"/>
              <c:layout>
                <c:manualLayout>
                  <c:x val="-2.488445586172183E-3"/>
                  <c:y val="3.36294993076195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3E-4537-92F1-9E20FAAA0381}"/>
                </c:ext>
              </c:extLst>
            </c:dLbl>
            <c:dLbl>
              <c:idx val="2"/>
              <c:layout>
                <c:manualLayout>
                  <c:x val="1.4169323414806943E-2"/>
                  <c:y val="1.834357516279922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FF-4AC8-95B6-4305C8227D18}"/>
                </c:ext>
              </c:extLst>
            </c:dLbl>
            <c:dLbl>
              <c:idx val="5"/>
              <c:layout>
                <c:manualLayout>
                  <c:x val="9.5678635282172107E-3"/>
                  <c:y val="2.1087889557233759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86-4476-8366-AE0C8704483F}"/>
                </c:ext>
              </c:extLst>
            </c:dLbl>
            <c:dLbl>
              <c:idx val="8"/>
              <c:layout>
                <c:manualLayout>
                  <c:x val="1.0185623715207757E-2"/>
                  <c:y val="1.855300968237449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B7-437D-BC97-52988ADFA67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問55年齢層!$W$6:$W$14</c:f>
              <c:numCache>
                <c:formatCode>0.0</c:formatCode>
                <c:ptCount val="9"/>
                <c:pt idx="0">
                  <c:v>10</c:v>
                </c:pt>
                <c:pt idx="1">
                  <c:v>5.5555555555555554</c:v>
                </c:pt>
                <c:pt idx="2">
                  <c:v>1.8181818181818181</c:v>
                </c:pt>
                <c:pt idx="3">
                  <c:v>2.8301886792452833</c:v>
                </c:pt>
                <c:pt idx="4">
                  <c:v>1.1111111111111112</c:v>
                </c:pt>
                <c:pt idx="5">
                  <c:v>1.6</c:v>
                </c:pt>
                <c:pt idx="6">
                  <c:v>5.825242718446602</c:v>
                </c:pt>
                <c:pt idx="7">
                  <c:v>2.3255813953488373</c:v>
                </c:pt>
                <c:pt idx="8">
                  <c:v>1.5544041450777202</c:v>
                </c:pt>
              </c:numCache>
            </c:numRef>
          </c:val>
          <c:extLst>
            <c:ext xmlns:c16="http://schemas.microsoft.com/office/drawing/2014/chart" uri="{C3380CC4-5D6E-409C-BE32-E72D297353CC}">
              <c16:uniqueId val="{0000000E-D839-4307-9F05-84C80589072C}"/>
            </c:ext>
          </c:extLst>
        </c:ser>
        <c:ser>
          <c:idx val="4"/>
          <c:order val="4"/>
          <c:tx>
            <c:strRef>
              <c:f>問55年齢層!$X$5</c:f>
              <c:strCache>
                <c:ptCount val="1"/>
                <c:pt idx="0">
                  <c:v>対象となる
物件がない</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問55年齢層!$X$6:$X$14</c:f>
              <c:numCache>
                <c:formatCode>0.0</c:formatCode>
                <c:ptCount val="9"/>
                <c:pt idx="0">
                  <c:v>20</c:v>
                </c:pt>
                <c:pt idx="1">
                  <c:v>16.666666666666664</c:v>
                </c:pt>
                <c:pt idx="2">
                  <c:v>27.27272727272727</c:v>
                </c:pt>
                <c:pt idx="3">
                  <c:v>29.716981132075471</c:v>
                </c:pt>
                <c:pt idx="4">
                  <c:v>22.962962962962962</c:v>
                </c:pt>
                <c:pt idx="5">
                  <c:v>16.8</c:v>
                </c:pt>
                <c:pt idx="6">
                  <c:v>25.242718446601941</c:v>
                </c:pt>
                <c:pt idx="7">
                  <c:v>27.906976744186046</c:v>
                </c:pt>
                <c:pt idx="8">
                  <c:v>24.870466321243523</c:v>
                </c:pt>
              </c:numCache>
            </c:numRef>
          </c:val>
          <c:extLst>
            <c:ext xmlns:c16="http://schemas.microsoft.com/office/drawing/2014/chart" uri="{C3380CC4-5D6E-409C-BE32-E72D297353CC}">
              <c16:uniqueId val="{0000000F-D839-4307-9F05-84C80589072C}"/>
            </c:ext>
          </c:extLst>
        </c:ser>
        <c:ser>
          <c:idx val="5"/>
          <c:order val="5"/>
          <c:tx>
            <c:strRef>
              <c:f>問55年齢層!$Y$5</c:f>
              <c:strCache>
                <c:ptCount val="1"/>
                <c:pt idx="0">
                  <c:v>その他</c:v>
                </c:pt>
              </c:strCache>
            </c:strRef>
          </c:tx>
          <c:spPr>
            <a:pattFill prst="ltVert">
              <a:fgClr>
                <a:srgbClr val="92D050"/>
              </a:fgClr>
              <a:bgClr>
                <a:schemeClr val="bg1"/>
              </a:bgClr>
            </a:pattFill>
            <a:ln>
              <a:solidFill>
                <a:schemeClr val="tx1"/>
              </a:solidFill>
            </a:ln>
            <a:effectLst/>
          </c:spPr>
          <c:invertIfNegative val="0"/>
          <c:dLbls>
            <c:dLbl>
              <c:idx val="0"/>
              <c:layout>
                <c:manualLayout>
                  <c:x val="5.7223034135553096E-3"/>
                  <c:y val="-4.356536703539120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FF-4AC8-95B6-4305C8227D18}"/>
                </c:ext>
              </c:extLst>
            </c:dLbl>
            <c:dLbl>
              <c:idx val="1"/>
              <c:layout>
                <c:manualLayout>
                  <c:x val="4.2342978122794639E-3"/>
                  <c:y val="-4.507246000190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FF-4AC8-95B6-4305C8227D18}"/>
                </c:ext>
              </c:extLst>
            </c:dLbl>
            <c:dLbl>
              <c:idx val="2"/>
              <c:layout>
                <c:manualLayout>
                  <c:x val="4.5427013930950935E-3"/>
                  <c:y val="-4.36927026035936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FF-4AC8-95B6-4305C8227D18}"/>
                </c:ext>
              </c:extLst>
            </c:dLbl>
            <c:dLbl>
              <c:idx val="3"/>
              <c:layout>
                <c:manualLayout>
                  <c:x val="4.5783761856867397E-3"/>
                  <c:y val="-4.3692125118023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FF-4AC8-95B6-4305C8227D18}"/>
                </c:ext>
              </c:extLst>
            </c:dLbl>
            <c:dLbl>
              <c:idx val="4"/>
              <c:layout>
                <c:manualLayout>
                  <c:x val="1.7591784795425625E-3"/>
                  <c:y val="-4.40041116972589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FF-4AC8-95B6-4305C8227D18}"/>
                </c:ext>
              </c:extLst>
            </c:dLbl>
            <c:dLbl>
              <c:idx val="5"/>
              <c:layout>
                <c:manualLayout>
                  <c:x val="2.9560066459582458E-3"/>
                  <c:y val="-4.3692125118023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FF-4AC8-95B6-4305C8227D18}"/>
                </c:ext>
              </c:extLst>
            </c:dLbl>
            <c:dLbl>
              <c:idx val="6"/>
              <c:layout>
                <c:manualLayout>
                  <c:x val="2.8610961385646884E-3"/>
                  <c:y val="-4.50752030583635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FF-4AC8-95B6-4305C8227D18}"/>
                </c:ext>
              </c:extLst>
            </c:dLbl>
            <c:dLbl>
              <c:idx val="7"/>
              <c:layout>
                <c:manualLayout>
                  <c:x val="-2.1722576920180407E-4"/>
                  <c:y val="-4.3374219311694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1FF-4AC8-95B6-4305C8227D18}"/>
                </c:ext>
              </c:extLst>
            </c:dLbl>
            <c:dLbl>
              <c:idx val="8"/>
              <c:layout>
                <c:manualLayout>
                  <c:x val="1.0390717136407391E-16"/>
                  <c:y val="-4.21902228744380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3E-4537-92F1-9E20FAAA038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問55年齢層!$Y$6:$Y$14</c:f>
              <c:numCache>
                <c:formatCode>0.0</c:formatCode>
                <c:ptCount val="9"/>
                <c:pt idx="0">
                  <c:v>0</c:v>
                </c:pt>
                <c:pt idx="1">
                  <c:v>2.2222222222222223</c:v>
                </c:pt>
                <c:pt idx="2">
                  <c:v>0</c:v>
                </c:pt>
                <c:pt idx="3">
                  <c:v>0</c:v>
                </c:pt>
                <c:pt idx="4">
                  <c:v>0</c:v>
                </c:pt>
                <c:pt idx="5">
                  <c:v>1.6</c:v>
                </c:pt>
                <c:pt idx="6">
                  <c:v>2.912621359223301</c:v>
                </c:pt>
                <c:pt idx="7">
                  <c:v>1.7441860465116279</c:v>
                </c:pt>
                <c:pt idx="8">
                  <c:v>0</c:v>
                </c:pt>
              </c:numCache>
            </c:numRef>
          </c:val>
          <c:extLst>
            <c:ext xmlns:c16="http://schemas.microsoft.com/office/drawing/2014/chart" uri="{C3380CC4-5D6E-409C-BE32-E72D297353CC}">
              <c16:uniqueId val="{00000017-D839-4307-9F05-84C80589072C}"/>
            </c:ext>
          </c:extLst>
        </c:ser>
        <c:ser>
          <c:idx val="6"/>
          <c:order val="6"/>
          <c:tx>
            <c:strRef>
              <c:f>問55年齢層!$Z$5</c:f>
              <c:strCache>
                <c:ptCount val="1"/>
                <c:pt idx="0">
                  <c:v>（無効回答）</c:v>
                </c:pt>
              </c:strCache>
            </c:strRef>
          </c:tx>
          <c:spPr>
            <a:solidFill>
              <a:schemeClr val="bg1"/>
            </a:solidFill>
            <a:ln>
              <a:solidFill>
                <a:schemeClr val="tx1"/>
              </a:solidFill>
            </a:ln>
            <a:effectLst/>
          </c:spPr>
          <c:invertIfNegative val="0"/>
          <c:dLbls>
            <c:dLbl>
              <c:idx val="4"/>
              <c:layout>
                <c:manualLayout>
                  <c:x val="2.3633092622189288E-2"/>
                  <c:y val="2.887427850396588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B7-437D-BC97-52988ADFA67B}"/>
                </c:ext>
              </c:extLst>
            </c:dLbl>
            <c:dLbl>
              <c:idx val="5"/>
              <c:layout>
                <c:manualLayout>
                  <c:x val="2.3268372006102642E-2"/>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B7-437D-BC97-52988ADFA67B}"/>
                </c:ext>
              </c:extLst>
            </c:dLbl>
            <c:dLbl>
              <c:idx val="8"/>
              <c:layout>
                <c:manualLayout>
                  <c:x val="5.667729365922569E-3"/>
                  <c:y val="1.834646391479337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B7-437D-BC97-52988ADFA67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問55年齢層!$Z$6:$Z$14</c:f>
              <c:numCache>
                <c:formatCode>0.0</c:formatCode>
                <c:ptCount val="9"/>
                <c:pt idx="0">
                  <c:v>0</c:v>
                </c:pt>
                <c:pt idx="1">
                  <c:v>1.1111111111111112</c:v>
                </c:pt>
                <c:pt idx="2">
                  <c:v>1.2121212121212122</c:v>
                </c:pt>
                <c:pt idx="3">
                  <c:v>0.47169811320754718</c:v>
                </c:pt>
                <c:pt idx="4">
                  <c:v>0.74074074074074081</c:v>
                </c:pt>
                <c:pt idx="5">
                  <c:v>0.8</c:v>
                </c:pt>
                <c:pt idx="6">
                  <c:v>1.9417475728155338</c:v>
                </c:pt>
                <c:pt idx="7">
                  <c:v>4.6511627906976747</c:v>
                </c:pt>
                <c:pt idx="8">
                  <c:v>4.1450777202072544</c:v>
                </c:pt>
              </c:numCache>
            </c:numRef>
          </c:val>
          <c:extLst>
            <c:ext xmlns:c16="http://schemas.microsoft.com/office/drawing/2014/chart" uri="{C3380CC4-5D6E-409C-BE32-E72D297353CC}">
              <c16:uniqueId val="{0000001D-D839-4307-9F05-84C80589072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1.3440860215053764E-2"/>
          <c:w val="0.92128907289206263"/>
          <c:h val="0.9731182795698925"/>
        </c:manualLayout>
      </c:layout>
      <c:barChart>
        <c:barDir val="bar"/>
        <c:grouping val="percentStacked"/>
        <c:varyColors val="0"/>
        <c:ser>
          <c:idx val="0"/>
          <c:order val="0"/>
          <c:tx>
            <c:strRef>
              <c:f>問55年齢層!$T$5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D01-44B1-B7C2-57E5C56A3CC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01-44B1-B7C2-57E5C56A3CC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問55年齢層!$S$4</c:f>
              <c:strCache>
                <c:ptCount val="1"/>
                <c:pt idx="0">
                  <c:v>凡例</c:v>
                </c:pt>
              </c:strCache>
            </c:strRef>
          </c:cat>
          <c:val>
            <c:numRef>
              <c:f>問55年齢層!$T$4</c:f>
              <c:numCache>
                <c:formatCode>General</c:formatCode>
                <c:ptCount val="1"/>
                <c:pt idx="0">
                  <c:v>1</c:v>
                </c:pt>
              </c:numCache>
            </c:numRef>
          </c:val>
          <c:extLst>
            <c:ext xmlns:c16="http://schemas.microsoft.com/office/drawing/2014/chart" uri="{C3380CC4-5D6E-409C-BE32-E72D297353CC}">
              <c16:uniqueId val="{00000002-FD01-44B1-B7C2-57E5C56A3CC5}"/>
            </c:ext>
          </c:extLst>
        </c:ser>
        <c:ser>
          <c:idx val="1"/>
          <c:order val="1"/>
          <c:tx>
            <c:strRef>
              <c:f>問55年齢層!$U$5</c:f>
              <c:strCache>
                <c:ptCount val="1"/>
                <c:pt idx="0">
                  <c:v>どちらかと
いえばそう
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D01-44B1-B7C2-57E5C56A3C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問55年齢層!$S$4</c:f>
              <c:strCache>
                <c:ptCount val="1"/>
                <c:pt idx="0">
                  <c:v>凡例</c:v>
                </c:pt>
              </c:strCache>
            </c:strRef>
          </c:cat>
          <c:val>
            <c:numRef>
              <c:f>問55年齢層!$U$4</c:f>
              <c:numCache>
                <c:formatCode>General</c:formatCode>
                <c:ptCount val="1"/>
                <c:pt idx="0">
                  <c:v>1</c:v>
                </c:pt>
              </c:numCache>
            </c:numRef>
          </c:val>
          <c:extLst>
            <c:ext xmlns:c16="http://schemas.microsoft.com/office/drawing/2014/chart" uri="{C3380CC4-5D6E-409C-BE32-E72D297353CC}">
              <c16:uniqueId val="{00000004-FD01-44B1-B7C2-57E5C56A3CC5}"/>
            </c:ext>
          </c:extLst>
        </c:ser>
        <c:ser>
          <c:idx val="2"/>
          <c:order val="2"/>
          <c:tx>
            <c:strRef>
              <c:f>問55年齢層!$V$5</c:f>
              <c:strCache>
                <c:ptCount val="1"/>
                <c:pt idx="0">
                  <c:v>どちらかと
いえばそう
思わない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問55年齢層!$S$4</c:f>
              <c:strCache>
                <c:ptCount val="1"/>
                <c:pt idx="0">
                  <c:v>凡例</c:v>
                </c:pt>
              </c:strCache>
            </c:strRef>
          </c:cat>
          <c:val>
            <c:numRef>
              <c:f>問55年齢層!$V$4</c:f>
              <c:numCache>
                <c:formatCode>General</c:formatCode>
                <c:ptCount val="1"/>
                <c:pt idx="0">
                  <c:v>1</c:v>
                </c:pt>
              </c:numCache>
            </c:numRef>
          </c:val>
          <c:extLst>
            <c:ext xmlns:c16="http://schemas.microsoft.com/office/drawing/2014/chart" uri="{C3380CC4-5D6E-409C-BE32-E72D297353CC}">
              <c16:uniqueId val="{00000005-FD01-44B1-B7C2-57E5C56A3CC5}"/>
            </c:ext>
          </c:extLst>
        </c:ser>
        <c:ser>
          <c:idx val="3"/>
          <c:order val="3"/>
          <c:tx>
            <c:strRef>
              <c:f>問55年齢層!$W$5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問55年齢層!$S$4</c:f>
              <c:strCache>
                <c:ptCount val="1"/>
                <c:pt idx="0">
                  <c:v>凡例</c:v>
                </c:pt>
              </c:strCache>
            </c:strRef>
          </c:cat>
          <c:val>
            <c:numRef>
              <c:f>問55年齢層!$W$4</c:f>
              <c:numCache>
                <c:formatCode>General</c:formatCode>
                <c:ptCount val="1"/>
                <c:pt idx="0">
                  <c:v>1</c:v>
                </c:pt>
              </c:numCache>
            </c:numRef>
          </c:val>
          <c:extLst>
            <c:ext xmlns:c16="http://schemas.microsoft.com/office/drawing/2014/chart" uri="{C3380CC4-5D6E-409C-BE32-E72D297353CC}">
              <c16:uniqueId val="{00000006-FD01-44B1-B7C2-57E5C56A3CC5}"/>
            </c:ext>
          </c:extLst>
        </c:ser>
        <c:ser>
          <c:idx val="4"/>
          <c:order val="4"/>
          <c:tx>
            <c:strRef>
              <c:f>問55年齢層!$X$5</c:f>
              <c:strCache>
                <c:ptCount val="1"/>
                <c:pt idx="0">
                  <c:v>対象となる
物件がない</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問55年齢層!$S$4</c:f>
              <c:strCache>
                <c:ptCount val="1"/>
                <c:pt idx="0">
                  <c:v>凡例</c:v>
                </c:pt>
              </c:strCache>
            </c:strRef>
          </c:cat>
          <c:val>
            <c:numRef>
              <c:f>問55年齢層!$X$4</c:f>
              <c:numCache>
                <c:formatCode>General</c:formatCode>
                <c:ptCount val="1"/>
                <c:pt idx="0">
                  <c:v>1</c:v>
                </c:pt>
              </c:numCache>
            </c:numRef>
          </c:val>
          <c:extLst>
            <c:ext xmlns:c16="http://schemas.microsoft.com/office/drawing/2014/chart" uri="{C3380CC4-5D6E-409C-BE32-E72D297353CC}">
              <c16:uniqueId val="{00000007-FD01-44B1-B7C2-57E5C56A3CC5}"/>
            </c:ext>
          </c:extLst>
        </c:ser>
        <c:ser>
          <c:idx val="5"/>
          <c:order val="5"/>
          <c:tx>
            <c:strRef>
              <c:f>問55年齢層!$Y$5</c:f>
              <c:strCache>
                <c:ptCount val="1"/>
                <c:pt idx="0">
                  <c:v>その他</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問55年齢層!$S$4</c:f>
              <c:strCache>
                <c:ptCount val="1"/>
                <c:pt idx="0">
                  <c:v>凡例</c:v>
                </c:pt>
              </c:strCache>
            </c:strRef>
          </c:cat>
          <c:val>
            <c:numRef>
              <c:f>問55年齢層!$Y$4</c:f>
              <c:numCache>
                <c:formatCode>General</c:formatCode>
                <c:ptCount val="1"/>
                <c:pt idx="0">
                  <c:v>1</c:v>
                </c:pt>
              </c:numCache>
            </c:numRef>
          </c:val>
          <c:extLst>
            <c:ext xmlns:c16="http://schemas.microsoft.com/office/drawing/2014/chart" uri="{C3380CC4-5D6E-409C-BE32-E72D297353CC}">
              <c16:uniqueId val="{00000008-FD01-44B1-B7C2-57E5C56A3CC5}"/>
            </c:ext>
          </c:extLst>
        </c:ser>
        <c:ser>
          <c:idx val="6"/>
          <c:order val="6"/>
          <c:tx>
            <c:strRef>
              <c:f>問55年齢層!$Z$5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問55年齢層!$S$4</c:f>
              <c:strCache>
                <c:ptCount val="1"/>
                <c:pt idx="0">
                  <c:v>凡例</c:v>
                </c:pt>
              </c:strCache>
            </c:strRef>
          </c:cat>
          <c:val>
            <c:numRef>
              <c:f>問55年齢層!$Z$4</c:f>
              <c:numCache>
                <c:formatCode>General</c:formatCode>
                <c:ptCount val="1"/>
                <c:pt idx="0">
                  <c:v>1</c:v>
                </c:pt>
              </c:numCache>
            </c:numRef>
          </c:val>
          <c:extLst>
            <c:ext xmlns:c16="http://schemas.microsoft.com/office/drawing/2014/chart" uri="{C3380CC4-5D6E-409C-BE32-E72D297353CC}">
              <c16:uniqueId val="{00000009-FD01-44B1-B7C2-57E5C56A3CC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7005188831173266E-2"/>
          <c:w val="0.50178186060075824"/>
          <c:h val="0.87575371027506421"/>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'問55-1'!$R$4:$R$10</c:f>
              <c:strCache>
                <c:ptCount val="7"/>
                <c:pt idx="0">
                  <c:v>所有者による利活用の予定がない空き家の流通（転売）を促す取組</c:v>
                </c:pt>
                <c:pt idx="1">
                  <c:v>空き家を地域に役立てるための仕組みづくり（集会所やカフェ等にするなど）</c:v>
                </c:pt>
                <c:pt idx="2">
                  <c:v>空き家の発生を未然に防ぐための所有者との個別相談（リフォームや賃貸の提案など）</c:v>
                </c:pt>
                <c:pt idx="3">
                  <c:v>管理不全となっている空き家の管理適正化（除草，建物除却など）への支援</c:v>
                </c:pt>
                <c:pt idx="4">
                  <c:v>空き家の早期発見のための日常的な見回り</c:v>
                </c:pt>
                <c:pt idx="5">
                  <c:v>その他</c:v>
                </c:pt>
                <c:pt idx="6">
                  <c:v>（無効回答）</c:v>
                </c:pt>
              </c:strCache>
            </c:strRef>
          </c:cat>
          <c:val>
            <c:numRef>
              <c:f>'問55-1'!$T$4:$T$10</c:f>
              <c:numCache>
                <c:formatCode>0.0"%"</c:formatCode>
                <c:ptCount val="7"/>
                <c:pt idx="0">
                  <c:v>45.255474452554743</c:v>
                </c:pt>
                <c:pt idx="1">
                  <c:v>41.751824817518248</c:v>
                </c:pt>
                <c:pt idx="2">
                  <c:v>38.029197080291972</c:v>
                </c:pt>
                <c:pt idx="3">
                  <c:v>37.518248175182485</c:v>
                </c:pt>
                <c:pt idx="4">
                  <c:v>36.642335766423358</c:v>
                </c:pt>
                <c:pt idx="5">
                  <c:v>1.7518248175182483</c:v>
                </c:pt>
                <c:pt idx="6">
                  <c:v>2.335766423357664</c:v>
                </c:pt>
              </c:numCache>
            </c:numRef>
          </c:val>
          <c:extLst>
            <c:ext xmlns:c16="http://schemas.microsoft.com/office/drawing/2014/chart" uri="{C3380CC4-5D6E-409C-BE32-E72D297353CC}">
              <c16:uniqueId val="{00000000-FD54-4DF3-B6C0-EF3681DC4736}"/>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425500631865468"/>
          <c:y val="4.8124742214803971E-2"/>
          <c:w val="0.48943618158841251"/>
          <c:h val="0.92699434595754027"/>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問56!$R$4:$R$18</c:f>
              <c:strCache>
                <c:ptCount val="15"/>
                <c:pt idx="0">
                  <c:v>ごみを分別し，資源のリサイクルを心がけている</c:v>
                </c:pt>
                <c:pt idx="1">
                  <c:v>マイバッグ・マイボトルなど，繰り返し使ってごみの削減に寄与する商品を利用している</c:v>
                </c:pt>
                <c:pt idx="2">
                  <c:v>食品・飲料を使い切り，食品ロスの予防を心がけている</c:v>
                </c:pt>
                <c:pt idx="3">
                  <c:v>こまめに消灯したり，エアコンの設定温度に注意したりするなど，節電を心がけている</c:v>
                </c:pt>
                <c:pt idx="4">
                  <c:v>家の照明をLEDに交換している</c:v>
                </c:pt>
                <c:pt idx="5">
                  <c:v>使い捨てのプラスチック製品（ストローやスプーンなど）はなるべく使わない</c:v>
                </c:pt>
                <c:pt idx="6">
                  <c:v>買い替えの際に，省エネルギー型の製品を選ぶように心がけている</c:v>
                </c:pt>
                <c:pt idx="7">
                  <c:v>ゆっくり加速・減速などのエコドライブを実践している</c:v>
                </c:pt>
                <c:pt idx="8">
                  <c:v>エコマークなどがついた環境に配慮した商品・サービスを選んでいる</c:v>
                </c:pt>
                <c:pt idx="9">
                  <c:v>走行時に二酸化炭素を排出しない自動車（電気自動車やプラグインハイブリット自動車など）を利用している</c:v>
                </c:pt>
                <c:pt idx="10">
                  <c:v>太陽光発電システムなど再生可能エネルギーを利用する機器を導入している</c:v>
                </c:pt>
                <c:pt idx="11">
                  <c:v>家庭エコ診断，うちエコ診断WEBサービスなどを活用し，省エネ専門家の意見を聞いたことある</c:v>
                </c:pt>
                <c:pt idx="12">
                  <c:v>その他</c:v>
                </c:pt>
                <c:pt idx="13">
                  <c:v>特に取り組んでいない</c:v>
                </c:pt>
                <c:pt idx="14">
                  <c:v>（無効回答）</c:v>
                </c:pt>
              </c:strCache>
            </c:strRef>
          </c:cat>
          <c:val>
            <c:numRef>
              <c:f>問56!$T$4:$T$18</c:f>
              <c:numCache>
                <c:formatCode>0.0"%"</c:formatCode>
                <c:ptCount val="15"/>
                <c:pt idx="0">
                  <c:v>83.868613138686129</c:v>
                </c:pt>
                <c:pt idx="1">
                  <c:v>75.766423357664237</c:v>
                </c:pt>
                <c:pt idx="2">
                  <c:v>58.832116788321166</c:v>
                </c:pt>
                <c:pt idx="3">
                  <c:v>53.138686131386862</c:v>
                </c:pt>
                <c:pt idx="4">
                  <c:v>52.262773722627742</c:v>
                </c:pt>
                <c:pt idx="5">
                  <c:v>30.437956204379564</c:v>
                </c:pt>
                <c:pt idx="6">
                  <c:v>27.737226277372262</c:v>
                </c:pt>
                <c:pt idx="7">
                  <c:v>13.211678832116789</c:v>
                </c:pt>
                <c:pt idx="8">
                  <c:v>9.6350364963503647</c:v>
                </c:pt>
                <c:pt idx="9">
                  <c:v>4.8905109489051091</c:v>
                </c:pt>
                <c:pt idx="10">
                  <c:v>4.3795620437956204</c:v>
                </c:pt>
                <c:pt idx="11">
                  <c:v>0.94890510948905105</c:v>
                </c:pt>
                <c:pt idx="12">
                  <c:v>0.58394160583941601</c:v>
                </c:pt>
                <c:pt idx="13">
                  <c:v>2.4817518248175183</c:v>
                </c:pt>
                <c:pt idx="14">
                  <c:v>1.824817518248175</c:v>
                </c:pt>
              </c:numCache>
            </c:numRef>
          </c:val>
          <c:extLst>
            <c:ext xmlns:c16="http://schemas.microsoft.com/office/drawing/2014/chart" uri="{C3380CC4-5D6E-409C-BE32-E72D297353CC}">
              <c16:uniqueId val="{00000000-FAFC-479D-B7AA-2BD2270D3E16}"/>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問35年齢層!$T$185</c:f>
              <c:strCache>
                <c:ptCount val="1"/>
                <c:pt idx="0">
                  <c:v>何度か行った</c:v>
                </c:pt>
              </c:strCache>
            </c:strRef>
          </c:tx>
          <c:spPr>
            <a:solidFill>
              <a:schemeClr val="accent1"/>
            </a:solidFill>
            <a:ln w="9525">
              <a:solidFill>
                <a:schemeClr val="tx1"/>
              </a:solidFill>
            </a:ln>
            <a:effectLst/>
          </c:spPr>
          <c:invertIfNegative val="0"/>
          <c:dLbls>
            <c:dLbl>
              <c:idx val="7"/>
              <c:layout>
                <c:manualLayout>
                  <c:x val="-2.5174214277444271E-17"/>
                  <c:y val="-1.50930522271672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A6-4CFD-B9C7-A2203BD090F1}"/>
                </c:ext>
              </c:extLst>
            </c:dLbl>
            <c:dLbl>
              <c:idx val="8"/>
              <c:layout>
                <c:manualLayout>
                  <c:x val="-2.7463096464126835E-3"/>
                  <c:y val="5.9435505344440641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A6-4CFD-B9C7-A2203BD090F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問35年齢層!$T$186:$T$194</c:f>
              <c:numCache>
                <c:formatCode>0.0</c:formatCode>
                <c:ptCount val="9"/>
                <c:pt idx="0">
                  <c:v>76.666666666666671</c:v>
                </c:pt>
                <c:pt idx="1">
                  <c:v>90</c:v>
                </c:pt>
                <c:pt idx="2">
                  <c:v>90.303030303030312</c:v>
                </c:pt>
                <c:pt idx="3">
                  <c:v>90.566037735849065</c:v>
                </c:pt>
                <c:pt idx="4">
                  <c:v>91.111111111111114</c:v>
                </c:pt>
                <c:pt idx="5">
                  <c:v>85.6</c:v>
                </c:pt>
                <c:pt idx="6">
                  <c:v>87.378640776699029</c:v>
                </c:pt>
                <c:pt idx="7">
                  <c:v>73.837209302325576</c:v>
                </c:pt>
                <c:pt idx="8">
                  <c:v>68.911917098445599</c:v>
                </c:pt>
              </c:numCache>
            </c:numRef>
          </c:val>
          <c:extLst>
            <c:ext xmlns:c16="http://schemas.microsoft.com/office/drawing/2014/chart" uri="{C3380CC4-5D6E-409C-BE32-E72D297353CC}">
              <c16:uniqueId val="{00000002-34A6-4CFD-B9C7-A2203BD090F1}"/>
            </c:ext>
          </c:extLst>
        </c:ser>
        <c:ser>
          <c:idx val="3"/>
          <c:order val="1"/>
          <c:tx>
            <c:strRef>
              <c:f>問35年齢層!$U$185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1.5268617458949406E-2"/>
                  <c:y val="-1.813269626722689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A6-4CFD-B9C7-A2203BD090F1}"/>
                </c:ext>
              </c:extLst>
            </c:dLbl>
            <c:dLbl>
              <c:idx val="1"/>
              <c:layout>
                <c:manualLayout>
                  <c:x val="-5.6624856005645416E-2"/>
                  <c:y val="8.666255982761128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A6-4CFD-B9C7-A2203BD090F1}"/>
                </c:ext>
              </c:extLst>
            </c:dLbl>
            <c:dLbl>
              <c:idx val="2"/>
              <c:layout>
                <c:manualLayout>
                  <c:x val="-5.3525790678928258E-2"/>
                  <c:y val="-1.83377976588109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E2-4249-8037-986348612FB8}"/>
                </c:ext>
              </c:extLst>
            </c:dLbl>
            <c:dLbl>
              <c:idx val="3"/>
              <c:layout>
                <c:manualLayout>
                  <c:x val="-6.4198526725073396E-2"/>
                  <c:y val="8.666255983097422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2FD-4656-A461-7841D91DAA2C}"/>
                </c:ext>
              </c:extLst>
            </c:dLbl>
            <c:dLbl>
              <c:idx val="4"/>
              <c:layout>
                <c:manualLayout>
                  <c:x val="-6.7783477118495153E-2"/>
                  <c:y val="5.50350586163895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2FD-4656-A461-7841D91DAA2C}"/>
                </c:ext>
              </c:extLst>
            </c:dLbl>
            <c:dLbl>
              <c:idx val="5"/>
              <c:layout>
                <c:manualLayout>
                  <c:x val="-2.9306623600849045E-2"/>
                  <c:y val="1.444375998415985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4A6-4CFD-B9C7-A2203BD090F1}"/>
                </c:ext>
              </c:extLst>
            </c:dLbl>
            <c:dLbl>
              <c:idx val="6"/>
              <c:layout>
                <c:manualLayout>
                  <c:x val="-5.2648966169345834E-2"/>
                  <c:y val="1.834501953879630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FD-4656-A461-7841D91DAA2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問35年齢層!$U$186:$U$194</c:f>
              <c:numCache>
                <c:formatCode>0.0</c:formatCode>
                <c:ptCount val="9"/>
                <c:pt idx="0">
                  <c:v>6.666666666666667</c:v>
                </c:pt>
                <c:pt idx="1">
                  <c:v>2.2222222222222223</c:v>
                </c:pt>
                <c:pt idx="2">
                  <c:v>0</c:v>
                </c:pt>
                <c:pt idx="3">
                  <c:v>0.94339622641509435</c:v>
                </c:pt>
                <c:pt idx="4">
                  <c:v>0.74074074074074081</c:v>
                </c:pt>
                <c:pt idx="5">
                  <c:v>0.8</c:v>
                </c:pt>
                <c:pt idx="6">
                  <c:v>2.912621359223301</c:v>
                </c:pt>
                <c:pt idx="7">
                  <c:v>3.4883720930232558</c:v>
                </c:pt>
                <c:pt idx="8">
                  <c:v>3.1088082901554404</c:v>
                </c:pt>
              </c:numCache>
            </c:numRef>
          </c:val>
          <c:extLst>
            <c:ext xmlns:c16="http://schemas.microsoft.com/office/drawing/2014/chart" uri="{C3380CC4-5D6E-409C-BE32-E72D297353CC}">
              <c16:uniqueId val="{00000007-34A6-4CFD-B9C7-A2203BD090F1}"/>
            </c:ext>
          </c:extLst>
        </c:ser>
        <c:ser>
          <c:idx val="4"/>
          <c:order val="2"/>
          <c:tx>
            <c:strRef>
              <c:f>問35年齢層!$V$185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0"/>
              <c:layout>
                <c:manualLayout>
                  <c:x val="-1.4169323414807047E-2"/>
                  <c:y val="1.444375997070805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60-4519-A8A3-4CB8445B8B1F}"/>
                </c:ext>
              </c:extLst>
            </c:dLbl>
            <c:dLbl>
              <c:idx val="1"/>
              <c:layout>
                <c:manualLayout>
                  <c:x val="-3.2589443854055863E-2"/>
                  <c:y val="4.3331279915487113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A6-4CFD-B9C7-A2203BD090F1}"/>
                </c:ext>
              </c:extLst>
            </c:dLbl>
            <c:dLbl>
              <c:idx val="2"/>
              <c:layout>
                <c:manualLayout>
                  <c:x val="-3.1172511512575274E-2"/>
                  <c:y val="4.3331279918850067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A6-4CFD-B9C7-A2203BD090F1}"/>
                </c:ext>
              </c:extLst>
            </c:dLbl>
            <c:dLbl>
              <c:idx val="3"/>
              <c:layout>
                <c:manualLayout>
                  <c:x val="-4.250797024442083E-2"/>
                  <c:y val="2.888751994814201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E2-4249-8037-986348612FB8}"/>
                </c:ext>
              </c:extLst>
            </c:dLbl>
            <c:dLbl>
              <c:idx val="4"/>
              <c:layout>
                <c:manualLayout>
                  <c:x val="-4.2507970244420726E-2"/>
                  <c:y val="5.50365029923866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2FD-4656-A461-7841D91DAA2C}"/>
                </c:ext>
              </c:extLst>
            </c:dLbl>
            <c:dLbl>
              <c:idx val="5"/>
              <c:layout>
                <c:manualLayout>
                  <c:x val="-1.5586255756287637E-2"/>
                  <c:y val="2.888751994141610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E2-4249-8037-986348612FB8}"/>
                </c:ext>
              </c:extLst>
            </c:dLbl>
            <c:dLbl>
              <c:idx val="6"/>
              <c:layout>
                <c:manualLayout>
                  <c:x val="-3.5423308537017355E-2"/>
                  <c:y val="4.333127991212416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60-4519-A8A3-4CB8445B8B1F}"/>
                </c:ext>
              </c:extLst>
            </c:dLbl>
            <c:dLbl>
              <c:idx val="8"/>
              <c:layout>
                <c:manualLayout>
                  <c:x val="-2.833864682961388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E2-4249-8037-986348612FB8}"/>
                </c:ext>
              </c:extLst>
            </c:dLbl>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問35年齢層!$S$186:$S$194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問35年齢層!$V$186:$V$194</c:f>
              <c:numCache>
                <c:formatCode>0.0</c:formatCode>
                <c:ptCount val="9"/>
                <c:pt idx="0">
                  <c:v>3.3333333333333335</c:v>
                </c:pt>
                <c:pt idx="1">
                  <c:v>1.1111111111111112</c:v>
                </c:pt>
                <c:pt idx="2">
                  <c:v>4.2424242424242431</c:v>
                </c:pt>
                <c:pt idx="3">
                  <c:v>3.3018867924528301</c:v>
                </c:pt>
                <c:pt idx="4">
                  <c:v>3.3333333333333335</c:v>
                </c:pt>
                <c:pt idx="5">
                  <c:v>5.6000000000000005</c:v>
                </c:pt>
                <c:pt idx="6">
                  <c:v>2.912621359223301</c:v>
                </c:pt>
                <c:pt idx="7">
                  <c:v>7.5581395348837201</c:v>
                </c:pt>
                <c:pt idx="8">
                  <c:v>5.6994818652849739</c:v>
                </c:pt>
              </c:numCache>
            </c:numRef>
          </c:val>
          <c:extLst>
            <c:ext xmlns:c16="http://schemas.microsoft.com/office/drawing/2014/chart" uri="{C3380CC4-5D6E-409C-BE32-E72D297353CC}">
              <c16:uniqueId val="{0000000C-34A6-4CFD-B9C7-A2203BD090F1}"/>
            </c:ext>
          </c:extLst>
        </c:ser>
        <c:ser>
          <c:idx val="5"/>
          <c:order val="3"/>
          <c:tx>
            <c:strRef>
              <c:f>問35年齢層!$W$185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dLbl>
              <c:idx val="1"/>
              <c:layout>
                <c:manualLayout>
                  <c:x val="-7.0846617074035757E-3"/>
                  <c:y val="1.4443759974071005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E2-4249-8037-986348612FB8}"/>
                </c:ext>
              </c:extLst>
            </c:dLbl>
            <c:dLbl>
              <c:idx val="2"/>
              <c:layout>
                <c:manualLayout>
                  <c:x val="-8.501594048884269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E2-4249-8037-986348612FB8}"/>
                </c:ext>
              </c:extLst>
            </c:dLbl>
            <c:dLbl>
              <c:idx val="3"/>
              <c:layout>
                <c:manualLayout>
                  <c:x val="-1.8420120439249024E-2"/>
                  <c:y val="1.444375997070805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2FD-4656-A461-7841D91DAA2C}"/>
                </c:ext>
              </c:extLst>
            </c:dLbl>
            <c:dLbl>
              <c:idx val="4"/>
              <c:layout>
                <c:manualLayout>
                  <c:x val="-2.1253985122210519E-2"/>
                  <c:y val="5.50321698643947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E2-4249-8037-986348612FB8}"/>
                </c:ext>
              </c:extLst>
            </c:dLbl>
            <c:dLbl>
              <c:idx val="5"/>
              <c:layout>
                <c:manualLayout>
                  <c:x val="-4.2507970244420826E-3"/>
                  <c:y val="1.83450195387963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A6-4CFD-B9C7-A2203BD090F1}"/>
                </c:ext>
              </c:extLst>
            </c:dLbl>
            <c:dLbl>
              <c:idx val="6"/>
              <c:layout>
                <c:manualLayout>
                  <c:x val="-1.2752391073326248E-2"/>
                  <c:y val="-1.83421307868021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2FD-4656-A461-7841D91DAA2C}"/>
                </c:ext>
              </c:extLst>
            </c:dLbl>
            <c:dLbl>
              <c:idx val="8"/>
              <c:layout>
                <c:manualLayout>
                  <c:x val="8.5015940488841653E-3"/>
                  <c:y val="1.8343575162799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E2-4249-8037-986348612FB8}"/>
                </c:ext>
              </c:extLst>
            </c:dLbl>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問35年齢層!$S$186:$S$194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問35年齢層!$W$186:$W$194</c:f>
              <c:numCache>
                <c:formatCode>0.0</c:formatCode>
                <c:ptCount val="9"/>
                <c:pt idx="0">
                  <c:v>3.3333333333333335</c:v>
                </c:pt>
                <c:pt idx="1">
                  <c:v>2.2222222222222223</c:v>
                </c:pt>
                <c:pt idx="2">
                  <c:v>0.60606060606060608</c:v>
                </c:pt>
                <c:pt idx="3">
                  <c:v>1.4150943396226416</c:v>
                </c:pt>
                <c:pt idx="4">
                  <c:v>1.8518518518518516</c:v>
                </c:pt>
                <c:pt idx="5">
                  <c:v>1.6</c:v>
                </c:pt>
                <c:pt idx="6">
                  <c:v>1.9417475728155338</c:v>
                </c:pt>
                <c:pt idx="7">
                  <c:v>2.3255813953488373</c:v>
                </c:pt>
                <c:pt idx="8">
                  <c:v>4.6632124352331603</c:v>
                </c:pt>
              </c:numCache>
            </c:numRef>
          </c:val>
          <c:extLst>
            <c:ext xmlns:c16="http://schemas.microsoft.com/office/drawing/2014/chart" uri="{C3380CC4-5D6E-409C-BE32-E72D297353CC}">
              <c16:uniqueId val="{0000000E-34A6-4CFD-B9C7-A2203BD090F1}"/>
            </c:ext>
          </c:extLst>
        </c:ser>
        <c:ser>
          <c:idx val="6"/>
          <c:order val="4"/>
          <c:tx>
            <c:strRef>
              <c:f>問35年齢層!$X$185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1"/>
              <c:layout>
                <c:manualLayout>
                  <c:x val="1.2752391073326041E-2"/>
                  <c:y val="-1.83406864108050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E2-4249-8037-986348612FB8}"/>
                </c:ext>
              </c:extLst>
            </c:dLbl>
            <c:dLbl>
              <c:idx val="2"/>
              <c:layout>
                <c:manualLayout>
                  <c:x val="1.133545873184545E-2"/>
                  <c:y val="-1.83421307868021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FD-4656-A461-7841D91DAA2C}"/>
                </c:ext>
              </c:extLst>
            </c:dLbl>
            <c:dLbl>
              <c:idx val="3"/>
              <c:layout>
                <c:manualLayout>
                  <c:x val="1.4169323414804866E-3"/>
                  <c:y val="1.83479082907904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FD-4656-A461-7841D91DAA2C}"/>
                </c:ext>
              </c:extLst>
            </c:dLbl>
            <c:dLbl>
              <c:idx val="4"/>
              <c:layout>
                <c:manualLayout>
                  <c:x val="2.8338646829613886E-3"/>
                  <c:y val="7.33786337791881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FD-4656-A461-7841D91DAA2C}"/>
                </c:ext>
              </c:extLst>
            </c:dLbl>
            <c:dLbl>
              <c:idx val="5"/>
              <c:layout>
                <c:manualLayout>
                  <c:x val="1.7003188097768226E-2"/>
                  <c:y val="5.50350586163889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FD-4656-A461-7841D91DAA2C}"/>
                </c:ext>
              </c:extLst>
            </c:dLbl>
            <c:dLbl>
              <c:idx val="6"/>
              <c:layout>
                <c:manualLayout>
                  <c:x val="9.9185263903648607E-3"/>
                  <c:y val="-1.83392420348080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FD-4656-A461-7841D91DAA2C}"/>
                </c:ext>
              </c:extLst>
            </c:dLbl>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問35年齢層!$S$186:$S$194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問35年齢層!$X$186:$X$194</c:f>
              <c:numCache>
                <c:formatCode>0.0</c:formatCode>
                <c:ptCount val="9"/>
                <c:pt idx="0">
                  <c:v>6.666666666666667</c:v>
                </c:pt>
                <c:pt idx="1">
                  <c:v>3.3333333333333335</c:v>
                </c:pt>
                <c:pt idx="2">
                  <c:v>4.2424242424242431</c:v>
                </c:pt>
                <c:pt idx="3">
                  <c:v>3.7735849056603774</c:v>
                </c:pt>
                <c:pt idx="4">
                  <c:v>2.5925925925925926</c:v>
                </c:pt>
                <c:pt idx="5">
                  <c:v>4</c:v>
                </c:pt>
                <c:pt idx="6">
                  <c:v>2.912621359223301</c:v>
                </c:pt>
                <c:pt idx="7">
                  <c:v>9.3023255813953494</c:v>
                </c:pt>
                <c:pt idx="8">
                  <c:v>11.398963730569948</c:v>
                </c:pt>
              </c:numCache>
            </c:numRef>
          </c:val>
          <c:extLst>
            <c:ext xmlns:c16="http://schemas.microsoft.com/office/drawing/2014/chart" uri="{C3380CC4-5D6E-409C-BE32-E72D297353CC}">
              <c16:uniqueId val="{0000000F-34A6-4CFD-B9C7-A2203BD090F1}"/>
            </c:ext>
          </c:extLst>
        </c:ser>
        <c:ser>
          <c:idx val="1"/>
          <c:order val="5"/>
          <c:tx>
            <c:strRef>
              <c:f>問35年齢層!$Y$185</c:f>
              <c:strCache>
                <c:ptCount val="1"/>
                <c:pt idx="0">
                  <c:v>（無効回答）</c:v>
                </c:pt>
              </c:strCache>
            </c:strRef>
          </c:tx>
          <c:spPr>
            <a:solidFill>
              <a:schemeClr val="bg1"/>
            </a:solidFill>
            <a:ln>
              <a:solidFill>
                <a:schemeClr val="tx1"/>
              </a:solidFill>
            </a:ln>
            <a:effectLst/>
          </c:spPr>
          <c:invertIfNegative val="0"/>
          <c:dLbls>
            <c:dLbl>
              <c:idx val="0"/>
              <c:layout>
                <c:manualLayout>
                  <c:x val="8.501594048884061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60-4519-A8A3-4CB8445B8B1F}"/>
                </c:ext>
              </c:extLst>
            </c:dLbl>
            <c:dLbl>
              <c:idx val="1"/>
              <c:layout>
                <c:manualLayout>
                  <c:x val="3.1172511512575274E-2"/>
                  <c:y val="-3.66842615736043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60-4519-A8A3-4CB8445B8B1F}"/>
                </c:ext>
              </c:extLst>
            </c:dLbl>
            <c:dLbl>
              <c:idx val="2"/>
              <c:layout>
                <c:manualLayout>
                  <c:x val="2.6921714488133193E-2"/>
                  <c:y val="-3.66842615736043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60-4519-A8A3-4CB8445B8B1F}"/>
                </c:ext>
              </c:extLst>
            </c:dLbl>
            <c:dLbl>
              <c:idx val="3"/>
              <c:layout>
                <c:manualLayout>
                  <c:x val="2.5504782146652496E-2"/>
                  <c:y val="2.888751994814201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60-4519-A8A3-4CB8445B8B1F}"/>
                </c:ext>
              </c:extLst>
            </c:dLbl>
            <c:dLbl>
              <c:idx val="4"/>
              <c:layout>
                <c:manualLayout>
                  <c:x val="2.5504782146652496E-2"/>
                  <c:y val="9.17193201899932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60-4519-A8A3-4CB8445B8B1F}"/>
                </c:ext>
              </c:extLst>
            </c:dLbl>
            <c:dLbl>
              <c:idx val="5"/>
              <c:layout>
                <c:manualLayout>
                  <c:x val="3.117251151257527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60-4519-A8A3-4CB8445B8B1F}"/>
                </c:ext>
              </c:extLst>
            </c:dLbl>
            <c:dLbl>
              <c:idx val="6"/>
              <c:layout>
                <c:manualLayout>
                  <c:x val="2.83386468296136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60-4519-A8A3-4CB8445B8B1F}"/>
                </c:ext>
              </c:extLst>
            </c:dLbl>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問35年齢層!$S$186:$S$194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問35年齢層!$Y$186:$Y$194</c:f>
              <c:numCache>
                <c:formatCode>0.0</c:formatCode>
                <c:ptCount val="9"/>
                <c:pt idx="0">
                  <c:v>3.3333333333333335</c:v>
                </c:pt>
                <c:pt idx="1">
                  <c:v>1.1111111111111112</c:v>
                </c:pt>
                <c:pt idx="2">
                  <c:v>0.60606060606060608</c:v>
                </c:pt>
                <c:pt idx="3">
                  <c:v>0</c:v>
                </c:pt>
                <c:pt idx="4">
                  <c:v>0.37037037037037041</c:v>
                </c:pt>
                <c:pt idx="5">
                  <c:v>2.4</c:v>
                </c:pt>
                <c:pt idx="6">
                  <c:v>1.9417475728155338</c:v>
                </c:pt>
                <c:pt idx="7">
                  <c:v>3.4883720930232558</c:v>
                </c:pt>
                <c:pt idx="8">
                  <c:v>6.2176165803108807</c:v>
                </c:pt>
              </c:numCache>
            </c:numRef>
          </c:val>
          <c:extLst>
            <c:ext xmlns:c16="http://schemas.microsoft.com/office/drawing/2014/chart" uri="{C3380CC4-5D6E-409C-BE32-E72D297353CC}">
              <c16:uniqueId val="{0000000D-28E2-4249-8037-986348612FB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67317463350268E-2"/>
          <c:y val="6.3391442155309036E-2"/>
          <c:w val="0.91360598358370493"/>
          <c:h val="0.84152139461172748"/>
        </c:manualLayout>
      </c:layout>
      <c:barChart>
        <c:barDir val="bar"/>
        <c:grouping val="percentStacked"/>
        <c:varyColors val="0"/>
        <c:ser>
          <c:idx val="1"/>
          <c:order val="0"/>
          <c:tx>
            <c:strRef>
              <c:f>問35!$T$5</c:f>
              <c:strCache>
                <c:ptCount val="1"/>
                <c:pt idx="0">
                  <c:v>何度か行った</c:v>
                </c:pt>
              </c:strCache>
            </c:strRef>
          </c:tx>
          <c:spPr>
            <a:solidFill>
              <a:schemeClr val="accent5">
                <a:lumMod val="75000"/>
              </a:schemeClr>
            </a:solidFill>
            <a:ln>
              <a:solidFill>
                <a:schemeClr val="tx1"/>
              </a:solidFill>
            </a:ln>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問35!$S$4</c:f>
              <c:strCache>
                <c:ptCount val="1"/>
                <c:pt idx="0">
                  <c:v>凡例</c:v>
                </c:pt>
              </c:strCache>
            </c:strRef>
          </c:cat>
          <c:val>
            <c:numRef>
              <c:f>問35!$T$4</c:f>
              <c:numCache>
                <c:formatCode>General</c:formatCode>
                <c:ptCount val="1"/>
                <c:pt idx="0">
                  <c:v>1</c:v>
                </c:pt>
              </c:numCache>
            </c:numRef>
          </c:val>
          <c:extLst>
            <c:ext xmlns:c16="http://schemas.microsoft.com/office/drawing/2014/chart" uri="{C3380CC4-5D6E-409C-BE32-E72D297353CC}">
              <c16:uniqueId val="{00000003-0533-4BAC-892D-0AE7914D1D71}"/>
            </c:ext>
          </c:extLst>
        </c:ser>
        <c:ser>
          <c:idx val="2"/>
          <c:order val="1"/>
          <c:tx>
            <c:strRef>
              <c:f>問35!$U$5</c:f>
              <c:strCache>
                <c:ptCount val="1"/>
                <c:pt idx="0">
                  <c:v>初めて行った</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solidFill>
                <a:schemeClr val="accent5">
                  <a:lumMod val="60000"/>
                  <a:lumOff val="40000"/>
                </a:schemeClr>
              </a:solidFill>
              <a:ln>
                <a:solidFill>
                  <a:srgbClr val="000000"/>
                </a:solidFill>
              </a:ln>
              <a:effectLst/>
            </c:spPr>
            <c:extLst>
              <c:ext xmlns:c16="http://schemas.microsoft.com/office/drawing/2014/chart" uri="{C3380CC4-5D6E-409C-BE32-E72D297353CC}">
                <c16:uniqueId val="{00000002-42D1-49DB-B801-A77A8549376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問35!$S$4</c:f>
              <c:strCache>
                <c:ptCount val="1"/>
                <c:pt idx="0">
                  <c:v>凡例</c:v>
                </c:pt>
              </c:strCache>
            </c:strRef>
          </c:cat>
          <c:val>
            <c:numRef>
              <c:f>問35!$U$4</c:f>
              <c:numCache>
                <c:formatCode>General</c:formatCode>
                <c:ptCount val="1"/>
                <c:pt idx="0">
                  <c:v>1</c:v>
                </c:pt>
              </c:numCache>
            </c:numRef>
          </c:val>
          <c:extLst>
            <c:ext xmlns:c16="http://schemas.microsoft.com/office/drawing/2014/chart" uri="{C3380CC4-5D6E-409C-BE32-E72D297353CC}">
              <c16:uniqueId val="{00000004-0533-4BAC-892D-0AE7914D1D71}"/>
            </c:ext>
          </c:extLst>
        </c:ser>
        <c:ser>
          <c:idx val="3"/>
          <c:order val="2"/>
          <c:tx>
            <c:strRef>
              <c:f>問35!$V$5</c:f>
              <c:strCache>
                <c:ptCount val="1"/>
                <c:pt idx="0">
                  <c:v>まだ行った
ことはない
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問35!$S$4</c:f>
              <c:strCache>
                <c:ptCount val="1"/>
                <c:pt idx="0">
                  <c:v>凡例</c:v>
                </c:pt>
              </c:strCache>
            </c:strRef>
          </c:cat>
          <c:val>
            <c:numRef>
              <c:f>問35!$V$4</c:f>
              <c:numCache>
                <c:formatCode>General</c:formatCode>
                <c:ptCount val="1"/>
                <c:pt idx="0">
                  <c:v>1</c:v>
                </c:pt>
              </c:numCache>
            </c:numRef>
          </c:val>
          <c:extLst>
            <c:ext xmlns:c16="http://schemas.microsoft.com/office/drawing/2014/chart" uri="{C3380CC4-5D6E-409C-BE32-E72D297353CC}">
              <c16:uniqueId val="{00000005-0533-4BAC-892D-0AE7914D1D71}"/>
            </c:ext>
          </c:extLst>
        </c:ser>
        <c:ser>
          <c:idx val="4"/>
          <c:order val="3"/>
          <c:tx>
            <c:strRef>
              <c:f>問35!$W$5</c:f>
              <c:strCache>
                <c:ptCount val="1"/>
                <c:pt idx="0">
                  <c:v>行ったこと
はないし，
今後行く
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問35!$S$4</c:f>
              <c:strCache>
                <c:ptCount val="1"/>
                <c:pt idx="0">
                  <c:v>凡例</c:v>
                </c:pt>
              </c:strCache>
            </c:strRef>
          </c:cat>
          <c:val>
            <c:numRef>
              <c:f>問35!$W$4</c:f>
              <c:numCache>
                <c:formatCode>General</c:formatCode>
                <c:ptCount val="1"/>
                <c:pt idx="0">
                  <c:v>1</c:v>
                </c:pt>
              </c:numCache>
            </c:numRef>
          </c:val>
          <c:extLst>
            <c:ext xmlns:c16="http://schemas.microsoft.com/office/drawing/2014/chart" uri="{C3380CC4-5D6E-409C-BE32-E72D297353CC}">
              <c16:uniqueId val="{00000006-0533-4BAC-892D-0AE7914D1D71}"/>
            </c:ext>
          </c:extLst>
        </c:ser>
        <c:ser>
          <c:idx val="5"/>
          <c:order val="4"/>
          <c:tx>
            <c:strRef>
              <c:f>問35!$X$5</c:f>
              <c:strCache>
                <c:ptCount val="1"/>
                <c:pt idx="0">
                  <c:v>知らない</c:v>
                </c:pt>
              </c:strCache>
            </c:strRef>
          </c:tx>
          <c:spPr>
            <a:pattFill prst="openDmnd">
              <a:fgClr>
                <a:schemeClr val="accent4">
                  <a:lumMod val="50000"/>
                </a:schemeClr>
              </a:fgClr>
              <a:bgClr>
                <a:schemeClr val="bg1"/>
              </a:bgClr>
            </a:pattFill>
            <a:ln>
              <a:solidFill>
                <a:srgbClr val="000000"/>
              </a:solidFill>
            </a:ln>
            <a:effectLst/>
          </c:spPr>
          <c:invertIfNegative val="0"/>
          <c:dPt>
            <c:idx val="0"/>
            <c:invertIfNegative val="0"/>
            <c:bubble3D val="0"/>
            <c:spPr>
              <a:pattFill prst="ltVert">
                <a:fgClr>
                  <a:srgbClr val="92D050"/>
                </a:fgClr>
                <a:bgClr>
                  <a:schemeClr val="bg1"/>
                </a:bgClr>
              </a:pattFill>
              <a:ln>
                <a:solidFill>
                  <a:srgbClr val="000000"/>
                </a:solidFill>
              </a:ln>
              <a:effectLst/>
            </c:spPr>
            <c:extLst>
              <c:ext xmlns:c16="http://schemas.microsoft.com/office/drawing/2014/chart" uri="{C3380CC4-5D6E-409C-BE32-E72D297353CC}">
                <c16:uniqueId val="{00000008-0533-4BAC-892D-0AE7914D1D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問35!$S$4</c:f>
              <c:strCache>
                <c:ptCount val="1"/>
                <c:pt idx="0">
                  <c:v>凡例</c:v>
                </c:pt>
              </c:strCache>
            </c:strRef>
          </c:cat>
          <c:val>
            <c:numRef>
              <c:f>問35!$X$4</c:f>
              <c:numCache>
                <c:formatCode>General</c:formatCode>
                <c:ptCount val="1"/>
                <c:pt idx="0">
                  <c:v>1</c:v>
                </c:pt>
              </c:numCache>
            </c:numRef>
          </c:val>
          <c:extLst>
            <c:ext xmlns:c16="http://schemas.microsoft.com/office/drawing/2014/chart" uri="{C3380CC4-5D6E-409C-BE32-E72D297353CC}">
              <c16:uniqueId val="{00000009-0533-4BAC-892D-0AE7914D1D71}"/>
            </c:ext>
          </c:extLst>
        </c:ser>
        <c:ser>
          <c:idx val="6"/>
          <c:order val="5"/>
          <c:tx>
            <c:strRef>
              <c:f>問35!$Y$5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問35!$S$4</c:f>
              <c:strCache>
                <c:ptCount val="1"/>
                <c:pt idx="0">
                  <c:v>凡例</c:v>
                </c:pt>
              </c:strCache>
            </c:strRef>
          </c:cat>
          <c:val>
            <c:numRef>
              <c:f>問35!$Y$4</c:f>
              <c:numCache>
                <c:formatCode>General</c:formatCode>
                <c:ptCount val="1"/>
                <c:pt idx="0">
                  <c:v>1</c:v>
                </c:pt>
              </c:numCache>
            </c:numRef>
          </c:val>
          <c:extLst>
            <c:ext xmlns:c16="http://schemas.microsoft.com/office/drawing/2014/chart" uri="{C3380CC4-5D6E-409C-BE32-E72D297353CC}">
              <c16:uniqueId val="{0000000A-0533-4BAC-892D-0AE7914D1D7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問35年齢層!$T$185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62F-478C-BAC7-08A2DE84C0C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62F-478C-BAC7-08A2DE84C0C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問35年齢層!$S$184</c:f>
              <c:strCache>
                <c:ptCount val="1"/>
                <c:pt idx="0">
                  <c:v>凡例</c:v>
                </c:pt>
              </c:strCache>
            </c:strRef>
          </c:cat>
          <c:val>
            <c:numRef>
              <c:f>問35年齢層!$T$184</c:f>
              <c:numCache>
                <c:formatCode>General</c:formatCode>
                <c:ptCount val="1"/>
                <c:pt idx="0">
                  <c:v>1</c:v>
                </c:pt>
              </c:numCache>
            </c:numRef>
          </c:val>
          <c:extLst>
            <c:ext xmlns:c16="http://schemas.microsoft.com/office/drawing/2014/chart" uri="{C3380CC4-5D6E-409C-BE32-E72D297353CC}">
              <c16:uniqueId val="{00000002-662F-478C-BAC7-08A2DE84C0C7}"/>
            </c:ext>
          </c:extLst>
        </c:ser>
        <c:ser>
          <c:idx val="1"/>
          <c:order val="1"/>
          <c:tx>
            <c:strRef>
              <c:f>問35年齢層!$U$185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62F-478C-BAC7-08A2DE84C0C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問35年齢層!$S$184</c:f>
              <c:strCache>
                <c:ptCount val="1"/>
                <c:pt idx="0">
                  <c:v>凡例</c:v>
                </c:pt>
              </c:strCache>
            </c:strRef>
          </c:cat>
          <c:val>
            <c:numRef>
              <c:f>問35年齢層!$U$184</c:f>
              <c:numCache>
                <c:formatCode>General</c:formatCode>
                <c:ptCount val="1"/>
                <c:pt idx="0">
                  <c:v>1</c:v>
                </c:pt>
              </c:numCache>
            </c:numRef>
          </c:val>
          <c:extLst>
            <c:ext xmlns:c16="http://schemas.microsoft.com/office/drawing/2014/chart" uri="{C3380CC4-5D6E-409C-BE32-E72D297353CC}">
              <c16:uniqueId val="{00000004-662F-478C-BAC7-08A2DE84C0C7}"/>
            </c:ext>
          </c:extLst>
        </c:ser>
        <c:ser>
          <c:idx val="3"/>
          <c:order val="2"/>
          <c:tx>
            <c:strRef>
              <c:f>問35年齢層!$V$185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問35年齢層!$S$184</c:f>
              <c:strCache>
                <c:ptCount val="1"/>
                <c:pt idx="0">
                  <c:v>凡例</c:v>
                </c:pt>
              </c:strCache>
            </c:strRef>
          </c:cat>
          <c:val>
            <c:numRef>
              <c:f>問35年齢層!$V$184</c:f>
              <c:numCache>
                <c:formatCode>General</c:formatCode>
                <c:ptCount val="1"/>
                <c:pt idx="0">
                  <c:v>1</c:v>
                </c:pt>
              </c:numCache>
            </c:numRef>
          </c:val>
          <c:extLst>
            <c:ext xmlns:c16="http://schemas.microsoft.com/office/drawing/2014/chart" uri="{C3380CC4-5D6E-409C-BE32-E72D297353CC}">
              <c16:uniqueId val="{00000006-662F-478C-BAC7-08A2DE84C0C7}"/>
            </c:ext>
          </c:extLst>
        </c:ser>
        <c:ser>
          <c:idx val="4"/>
          <c:order val="3"/>
          <c:tx>
            <c:strRef>
              <c:f>問35年齢層!$W$185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問35年齢層!$S$184</c:f>
              <c:strCache>
                <c:ptCount val="1"/>
                <c:pt idx="0">
                  <c:v>凡例</c:v>
                </c:pt>
              </c:strCache>
            </c:strRef>
          </c:cat>
          <c:val>
            <c:numRef>
              <c:f>問35年齢層!$W$184</c:f>
              <c:numCache>
                <c:formatCode>General</c:formatCode>
                <c:ptCount val="1"/>
                <c:pt idx="0">
                  <c:v>1</c:v>
                </c:pt>
              </c:numCache>
            </c:numRef>
          </c:val>
          <c:extLst>
            <c:ext xmlns:c16="http://schemas.microsoft.com/office/drawing/2014/chart" uri="{C3380CC4-5D6E-409C-BE32-E72D297353CC}">
              <c16:uniqueId val="{00000007-662F-478C-BAC7-08A2DE84C0C7}"/>
            </c:ext>
          </c:extLst>
        </c:ser>
        <c:ser>
          <c:idx val="5"/>
          <c:order val="4"/>
          <c:tx>
            <c:strRef>
              <c:f>問35年齢層!$X$185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問35年齢層!$S$184</c:f>
              <c:strCache>
                <c:ptCount val="1"/>
                <c:pt idx="0">
                  <c:v>凡例</c:v>
                </c:pt>
              </c:strCache>
            </c:strRef>
          </c:cat>
          <c:val>
            <c:numRef>
              <c:f>問35年齢層!$X$184</c:f>
              <c:numCache>
                <c:formatCode>General</c:formatCode>
                <c:ptCount val="1"/>
                <c:pt idx="0">
                  <c:v>1</c:v>
                </c:pt>
              </c:numCache>
            </c:numRef>
          </c:val>
          <c:extLst>
            <c:ext xmlns:c16="http://schemas.microsoft.com/office/drawing/2014/chart" uri="{C3380CC4-5D6E-409C-BE32-E72D297353CC}">
              <c16:uniqueId val="{00000008-662F-478C-BAC7-08A2DE84C0C7}"/>
            </c:ext>
          </c:extLst>
        </c:ser>
        <c:ser>
          <c:idx val="6"/>
          <c:order val="5"/>
          <c:tx>
            <c:strRef>
              <c:f>問35年齢層!$Y$185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問35年齢層!$S$184</c:f>
              <c:strCache>
                <c:ptCount val="1"/>
                <c:pt idx="0">
                  <c:v>凡例</c:v>
                </c:pt>
              </c:strCache>
            </c:strRef>
          </c:cat>
          <c:val>
            <c:numRef>
              <c:f>問35年齢層!$Y$184</c:f>
              <c:numCache>
                <c:formatCode>General</c:formatCode>
                <c:ptCount val="1"/>
                <c:pt idx="0">
                  <c:v>1</c:v>
                </c:pt>
              </c:numCache>
            </c:numRef>
          </c:val>
          <c:extLst>
            <c:ext xmlns:c16="http://schemas.microsoft.com/office/drawing/2014/chart" uri="{C3380CC4-5D6E-409C-BE32-E72D297353CC}">
              <c16:uniqueId val="{00000009-662F-478C-BAC7-08A2DE84C0C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問35年齢層!$T$215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問35年齢層!$T$216:$T$224</c:f>
              <c:numCache>
                <c:formatCode>0.0</c:formatCode>
                <c:ptCount val="9"/>
                <c:pt idx="0">
                  <c:v>76.666666666666671</c:v>
                </c:pt>
                <c:pt idx="1">
                  <c:v>75.555555555555557</c:v>
                </c:pt>
                <c:pt idx="2">
                  <c:v>70.909090909090907</c:v>
                </c:pt>
                <c:pt idx="3">
                  <c:v>72.641509433962256</c:v>
                </c:pt>
                <c:pt idx="4">
                  <c:v>70</c:v>
                </c:pt>
                <c:pt idx="5">
                  <c:v>58.4</c:v>
                </c:pt>
                <c:pt idx="6">
                  <c:v>59.22330097087378</c:v>
                </c:pt>
                <c:pt idx="7">
                  <c:v>52.906976744186053</c:v>
                </c:pt>
                <c:pt idx="8">
                  <c:v>40.932642487046635</c:v>
                </c:pt>
              </c:numCache>
            </c:numRef>
          </c:val>
          <c:extLst>
            <c:ext xmlns:c16="http://schemas.microsoft.com/office/drawing/2014/chart" uri="{C3380CC4-5D6E-409C-BE32-E72D297353CC}">
              <c16:uniqueId val="{00000000-B853-46FC-A459-D5BC3D32D711}"/>
            </c:ext>
          </c:extLst>
        </c:ser>
        <c:ser>
          <c:idx val="1"/>
          <c:order val="1"/>
          <c:tx>
            <c:strRef>
              <c:f>問35年齢層!$U$215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問35年齢層!$U$216:$U$224</c:f>
              <c:numCache>
                <c:formatCode>0.0</c:formatCode>
                <c:ptCount val="9"/>
                <c:pt idx="0">
                  <c:v>3.3333333333333335</c:v>
                </c:pt>
                <c:pt idx="1">
                  <c:v>3.3333333333333335</c:v>
                </c:pt>
                <c:pt idx="2">
                  <c:v>2.4242424242424243</c:v>
                </c:pt>
                <c:pt idx="3">
                  <c:v>1.8867924528301887</c:v>
                </c:pt>
                <c:pt idx="4">
                  <c:v>2.2222222222222223</c:v>
                </c:pt>
                <c:pt idx="5">
                  <c:v>2.4</c:v>
                </c:pt>
                <c:pt idx="6">
                  <c:v>2.912621359223301</c:v>
                </c:pt>
                <c:pt idx="7">
                  <c:v>2.9069767441860463</c:v>
                </c:pt>
                <c:pt idx="8">
                  <c:v>4.6632124352331603</c:v>
                </c:pt>
              </c:numCache>
            </c:numRef>
          </c:val>
          <c:extLst>
            <c:ext xmlns:c16="http://schemas.microsoft.com/office/drawing/2014/chart" uri="{C3380CC4-5D6E-409C-BE32-E72D297353CC}">
              <c16:uniqueId val="{00000001-B853-46FC-A459-D5BC3D32D711}"/>
            </c:ext>
          </c:extLst>
        </c:ser>
        <c:ser>
          <c:idx val="3"/>
          <c:order val="2"/>
          <c:tx>
            <c:strRef>
              <c:f>問35年齢層!$V$215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0"/>
              <c:layout>
                <c:manualLayout>
                  <c:x val="1.2752391073326146E-2"/>
                  <c:y val="3.362949930761953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1E-465B-B8DA-0398643B026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問35年齢層!$V$216:$V$224</c:f>
              <c:numCache>
                <c:formatCode>0.0</c:formatCode>
                <c:ptCount val="9"/>
                <c:pt idx="0">
                  <c:v>3.3333333333333335</c:v>
                </c:pt>
                <c:pt idx="1">
                  <c:v>8.8888888888888893</c:v>
                </c:pt>
                <c:pt idx="2">
                  <c:v>13.333333333333334</c:v>
                </c:pt>
                <c:pt idx="3">
                  <c:v>18.39622641509434</c:v>
                </c:pt>
                <c:pt idx="4">
                  <c:v>17.407407407407408</c:v>
                </c:pt>
                <c:pt idx="5">
                  <c:v>20.8</c:v>
                </c:pt>
                <c:pt idx="6">
                  <c:v>24.271844660194176</c:v>
                </c:pt>
                <c:pt idx="7">
                  <c:v>26.162790697674421</c:v>
                </c:pt>
                <c:pt idx="8">
                  <c:v>18.652849740932641</c:v>
                </c:pt>
              </c:numCache>
            </c:numRef>
          </c:val>
          <c:extLst>
            <c:ext xmlns:c16="http://schemas.microsoft.com/office/drawing/2014/chart" uri="{C3380CC4-5D6E-409C-BE32-E72D297353CC}">
              <c16:uniqueId val="{00000003-B853-46FC-A459-D5BC3D32D711}"/>
            </c:ext>
          </c:extLst>
        </c:ser>
        <c:ser>
          <c:idx val="4"/>
          <c:order val="3"/>
          <c:tx>
            <c:strRef>
              <c:f>問35年齢層!$W$215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dLbl>
              <c:idx val="0"/>
              <c:layout>
                <c:manualLayout>
                  <c:x val="7.0846617074033676E-3"/>
                  <c:y val="-1.8126918763238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53-4B49-9B28-CFAECDFDDC59}"/>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53-4B49-9B28-CFAECDFDDC5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問35年齢層!$W$216:$W$224</c:f>
              <c:numCache>
                <c:formatCode>0.0</c:formatCode>
                <c:ptCount val="9"/>
                <c:pt idx="0">
                  <c:v>10</c:v>
                </c:pt>
                <c:pt idx="1">
                  <c:v>8.8888888888888893</c:v>
                </c:pt>
                <c:pt idx="2">
                  <c:v>7.2727272727272725</c:v>
                </c:pt>
                <c:pt idx="3">
                  <c:v>3.3018867924528301</c:v>
                </c:pt>
                <c:pt idx="4">
                  <c:v>6.2962962962962958</c:v>
                </c:pt>
                <c:pt idx="5">
                  <c:v>13.600000000000001</c:v>
                </c:pt>
                <c:pt idx="6">
                  <c:v>6.7961165048543686</c:v>
                </c:pt>
                <c:pt idx="7">
                  <c:v>5.2325581395348841</c:v>
                </c:pt>
                <c:pt idx="8">
                  <c:v>13.989637305699482</c:v>
                </c:pt>
              </c:numCache>
            </c:numRef>
          </c:val>
          <c:extLst>
            <c:ext xmlns:c16="http://schemas.microsoft.com/office/drawing/2014/chart" uri="{C3380CC4-5D6E-409C-BE32-E72D297353CC}">
              <c16:uniqueId val="{00000004-B853-46FC-A459-D5BC3D32D711}"/>
            </c:ext>
          </c:extLst>
        </c:ser>
        <c:ser>
          <c:idx val="5"/>
          <c:order val="4"/>
          <c:tx>
            <c:strRef>
              <c:f>問35年齢層!$X$215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0"/>
              <c:layout>
                <c:manualLayout>
                  <c:x val="2.8338646829612845E-3"/>
                  <c:y val="2.079901435785323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53-4B49-9B28-CFAECDFDDC59}"/>
                </c:ext>
              </c:extLst>
            </c:dLbl>
            <c:dLbl>
              <c:idx val="1"/>
              <c:layout>
                <c:manualLayout>
                  <c:x val="-2.8338646829613886E-3"/>
                  <c:y val="-1.813991814721190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53-4B49-9B28-CFAECDFDDC59}"/>
                </c:ext>
              </c:extLst>
            </c:dLbl>
            <c:dLbl>
              <c:idx val="2"/>
              <c:layout>
                <c:manualLayout>
                  <c:x val="0"/>
                  <c:y val="1.853856592240378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53-4B49-9B28-CFAECDFDDC5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問35年齢層!$X$216:$X$224</c:f>
              <c:numCache>
                <c:formatCode>0.0</c:formatCode>
                <c:ptCount val="9"/>
                <c:pt idx="0">
                  <c:v>3.3333333333333335</c:v>
                </c:pt>
                <c:pt idx="1">
                  <c:v>2.2222222222222223</c:v>
                </c:pt>
                <c:pt idx="2">
                  <c:v>5.4545454545454541</c:v>
                </c:pt>
                <c:pt idx="3">
                  <c:v>3.7735849056603774</c:v>
                </c:pt>
                <c:pt idx="4">
                  <c:v>2.9629629629629632</c:v>
                </c:pt>
                <c:pt idx="5">
                  <c:v>1.6</c:v>
                </c:pt>
                <c:pt idx="6">
                  <c:v>4.8543689320388346</c:v>
                </c:pt>
                <c:pt idx="7">
                  <c:v>8.720930232558139</c:v>
                </c:pt>
                <c:pt idx="8">
                  <c:v>13.989637305699482</c:v>
                </c:pt>
              </c:numCache>
            </c:numRef>
          </c:val>
          <c:extLst>
            <c:ext xmlns:c16="http://schemas.microsoft.com/office/drawing/2014/chart" uri="{C3380CC4-5D6E-409C-BE32-E72D297353CC}">
              <c16:uniqueId val="{00000005-B853-46FC-A459-D5BC3D32D711}"/>
            </c:ext>
          </c:extLst>
        </c:ser>
        <c:ser>
          <c:idx val="6"/>
          <c:order val="5"/>
          <c:tx>
            <c:strRef>
              <c:f>問35年齢層!$Y$215</c:f>
              <c:strCache>
                <c:ptCount val="1"/>
                <c:pt idx="0">
                  <c:v>（無効回答）</c:v>
                </c:pt>
              </c:strCache>
            </c:strRef>
          </c:tx>
          <c:spPr>
            <a:solidFill>
              <a:schemeClr val="bg1"/>
            </a:solidFill>
            <a:ln>
              <a:solidFill>
                <a:schemeClr val="tx1"/>
              </a:solidFill>
            </a:ln>
            <a:effectLst/>
          </c:spPr>
          <c:invertIfNegative val="0"/>
          <c:dLbls>
            <c:dLbl>
              <c:idx val="0"/>
              <c:layout>
                <c:manualLayout>
                  <c:x val="1.8102482141910795E-2"/>
                  <c:y val="1.44437599707080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53-4B49-9B28-CFAECDFDDC59}"/>
                </c:ext>
              </c:extLst>
            </c:dLbl>
            <c:dLbl>
              <c:idx val="5"/>
              <c:layout>
                <c:manualLayout>
                  <c:x val="1.7577547758708695E-2"/>
                  <c:y val="1.345179972304781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1E-465B-B8DA-0398643B0261}"/>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53-46FC-A459-D5BC3D32D71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53-46FC-A459-D5BC3D32D71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問35年齢層!$Y$216:$Y$224</c:f>
              <c:numCache>
                <c:formatCode>0.0</c:formatCode>
                <c:ptCount val="9"/>
                <c:pt idx="0">
                  <c:v>3.3333333333333335</c:v>
                </c:pt>
                <c:pt idx="1">
                  <c:v>1.1111111111111112</c:v>
                </c:pt>
                <c:pt idx="2">
                  <c:v>0.60606060606060608</c:v>
                </c:pt>
                <c:pt idx="3">
                  <c:v>0</c:v>
                </c:pt>
                <c:pt idx="4">
                  <c:v>1.1111111111111112</c:v>
                </c:pt>
                <c:pt idx="5">
                  <c:v>3.2</c:v>
                </c:pt>
                <c:pt idx="6">
                  <c:v>1.9417475728155338</c:v>
                </c:pt>
                <c:pt idx="7">
                  <c:v>4.0697674418604652</c:v>
                </c:pt>
                <c:pt idx="8">
                  <c:v>7.7720207253886011</c:v>
                </c:pt>
              </c:numCache>
            </c:numRef>
          </c:val>
          <c:extLst>
            <c:ext xmlns:c16="http://schemas.microsoft.com/office/drawing/2014/chart" uri="{C3380CC4-5D6E-409C-BE32-E72D297353CC}">
              <c16:uniqueId val="{00000008-B853-46FC-A459-D5BC3D32D71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問35年齢層!$T$215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81E-4555-ABC0-568E285AFFC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81E-4555-ABC0-568E285AFFC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問35年齢層!$S$214</c:f>
              <c:strCache>
                <c:ptCount val="1"/>
                <c:pt idx="0">
                  <c:v>凡例</c:v>
                </c:pt>
              </c:strCache>
            </c:strRef>
          </c:cat>
          <c:val>
            <c:numRef>
              <c:f>問35年齢層!$T$214</c:f>
              <c:numCache>
                <c:formatCode>General</c:formatCode>
                <c:ptCount val="1"/>
                <c:pt idx="0">
                  <c:v>1</c:v>
                </c:pt>
              </c:numCache>
            </c:numRef>
          </c:val>
          <c:extLst>
            <c:ext xmlns:c16="http://schemas.microsoft.com/office/drawing/2014/chart" uri="{C3380CC4-5D6E-409C-BE32-E72D297353CC}">
              <c16:uniqueId val="{00000002-181E-4555-ABC0-568E285AFFC5}"/>
            </c:ext>
          </c:extLst>
        </c:ser>
        <c:ser>
          <c:idx val="1"/>
          <c:order val="1"/>
          <c:tx>
            <c:strRef>
              <c:f>問35年齢層!$U$215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81E-4555-ABC0-568E285AFF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問35年齢層!$S$214</c:f>
              <c:strCache>
                <c:ptCount val="1"/>
                <c:pt idx="0">
                  <c:v>凡例</c:v>
                </c:pt>
              </c:strCache>
            </c:strRef>
          </c:cat>
          <c:val>
            <c:numRef>
              <c:f>問35年齢層!$U$214</c:f>
              <c:numCache>
                <c:formatCode>General</c:formatCode>
                <c:ptCount val="1"/>
                <c:pt idx="0">
                  <c:v>1</c:v>
                </c:pt>
              </c:numCache>
            </c:numRef>
          </c:val>
          <c:extLst>
            <c:ext xmlns:c16="http://schemas.microsoft.com/office/drawing/2014/chart" uri="{C3380CC4-5D6E-409C-BE32-E72D297353CC}">
              <c16:uniqueId val="{00000004-181E-4555-ABC0-568E285AFFC5}"/>
            </c:ext>
          </c:extLst>
        </c:ser>
        <c:ser>
          <c:idx val="3"/>
          <c:order val="2"/>
          <c:tx>
            <c:strRef>
              <c:f>問35年齢層!$V$215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問35年齢層!$S$214</c:f>
              <c:strCache>
                <c:ptCount val="1"/>
                <c:pt idx="0">
                  <c:v>凡例</c:v>
                </c:pt>
              </c:strCache>
            </c:strRef>
          </c:cat>
          <c:val>
            <c:numRef>
              <c:f>問35年齢層!$V$214</c:f>
              <c:numCache>
                <c:formatCode>General</c:formatCode>
                <c:ptCount val="1"/>
                <c:pt idx="0">
                  <c:v>1</c:v>
                </c:pt>
              </c:numCache>
            </c:numRef>
          </c:val>
          <c:extLst>
            <c:ext xmlns:c16="http://schemas.microsoft.com/office/drawing/2014/chart" uri="{C3380CC4-5D6E-409C-BE32-E72D297353CC}">
              <c16:uniqueId val="{00000006-181E-4555-ABC0-568E285AFFC5}"/>
            </c:ext>
          </c:extLst>
        </c:ser>
        <c:ser>
          <c:idx val="4"/>
          <c:order val="3"/>
          <c:tx>
            <c:strRef>
              <c:f>問35年齢層!$W$215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問35年齢層!$S$214</c:f>
              <c:strCache>
                <c:ptCount val="1"/>
                <c:pt idx="0">
                  <c:v>凡例</c:v>
                </c:pt>
              </c:strCache>
            </c:strRef>
          </c:cat>
          <c:val>
            <c:numRef>
              <c:f>問35年齢層!$W$214</c:f>
              <c:numCache>
                <c:formatCode>General</c:formatCode>
                <c:ptCount val="1"/>
                <c:pt idx="0">
                  <c:v>1</c:v>
                </c:pt>
              </c:numCache>
            </c:numRef>
          </c:val>
          <c:extLst>
            <c:ext xmlns:c16="http://schemas.microsoft.com/office/drawing/2014/chart" uri="{C3380CC4-5D6E-409C-BE32-E72D297353CC}">
              <c16:uniqueId val="{00000007-181E-4555-ABC0-568E285AFFC5}"/>
            </c:ext>
          </c:extLst>
        </c:ser>
        <c:ser>
          <c:idx val="5"/>
          <c:order val="4"/>
          <c:tx>
            <c:strRef>
              <c:f>問35年齢層!$X$215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問35年齢層!$S$214</c:f>
              <c:strCache>
                <c:ptCount val="1"/>
                <c:pt idx="0">
                  <c:v>凡例</c:v>
                </c:pt>
              </c:strCache>
            </c:strRef>
          </c:cat>
          <c:val>
            <c:numRef>
              <c:f>問35年齢層!$X$214</c:f>
              <c:numCache>
                <c:formatCode>General</c:formatCode>
                <c:ptCount val="1"/>
                <c:pt idx="0">
                  <c:v>1</c:v>
                </c:pt>
              </c:numCache>
            </c:numRef>
          </c:val>
          <c:extLst>
            <c:ext xmlns:c16="http://schemas.microsoft.com/office/drawing/2014/chart" uri="{C3380CC4-5D6E-409C-BE32-E72D297353CC}">
              <c16:uniqueId val="{00000008-181E-4555-ABC0-568E285AFFC5}"/>
            </c:ext>
          </c:extLst>
        </c:ser>
        <c:ser>
          <c:idx val="6"/>
          <c:order val="5"/>
          <c:tx>
            <c:strRef>
              <c:f>問35年齢層!$Y$215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問35年齢層!$S$214</c:f>
              <c:strCache>
                <c:ptCount val="1"/>
                <c:pt idx="0">
                  <c:v>凡例</c:v>
                </c:pt>
              </c:strCache>
            </c:strRef>
          </c:cat>
          <c:val>
            <c:numRef>
              <c:f>問35年齢層!$Y$214</c:f>
              <c:numCache>
                <c:formatCode>General</c:formatCode>
                <c:ptCount val="1"/>
                <c:pt idx="0">
                  <c:v>1</c:v>
                </c:pt>
              </c:numCache>
            </c:numRef>
          </c:val>
          <c:extLst>
            <c:ext xmlns:c16="http://schemas.microsoft.com/office/drawing/2014/chart" uri="{C3380CC4-5D6E-409C-BE32-E72D297353CC}">
              <c16:uniqueId val="{00000009-181E-4555-ABC0-568E285AFFC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問35年齢層!$T$245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問35年齢層!$T$246:$T$254</c:f>
              <c:numCache>
                <c:formatCode>0.0</c:formatCode>
                <c:ptCount val="9"/>
                <c:pt idx="0">
                  <c:v>56.666666666666664</c:v>
                </c:pt>
                <c:pt idx="1">
                  <c:v>52.222222222222229</c:v>
                </c:pt>
                <c:pt idx="2">
                  <c:v>42.424242424242422</c:v>
                </c:pt>
                <c:pt idx="3">
                  <c:v>50</c:v>
                </c:pt>
                <c:pt idx="4">
                  <c:v>50.370370370370367</c:v>
                </c:pt>
                <c:pt idx="5">
                  <c:v>48</c:v>
                </c:pt>
                <c:pt idx="6">
                  <c:v>48.543689320388353</c:v>
                </c:pt>
                <c:pt idx="7">
                  <c:v>37.790697674418603</c:v>
                </c:pt>
                <c:pt idx="8">
                  <c:v>34.715025906735754</c:v>
                </c:pt>
              </c:numCache>
            </c:numRef>
          </c:val>
          <c:extLst>
            <c:ext xmlns:c16="http://schemas.microsoft.com/office/drawing/2014/chart" uri="{C3380CC4-5D6E-409C-BE32-E72D297353CC}">
              <c16:uniqueId val="{00000000-2387-490C-855C-0523E7B07B88}"/>
            </c:ext>
          </c:extLst>
        </c:ser>
        <c:ser>
          <c:idx val="1"/>
          <c:order val="1"/>
          <c:tx>
            <c:strRef>
              <c:f>問35年齢層!$U$245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問35年齢層!$U$246:$U$254</c:f>
              <c:numCache>
                <c:formatCode>0.0</c:formatCode>
                <c:ptCount val="9"/>
                <c:pt idx="0">
                  <c:v>0</c:v>
                </c:pt>
                <c:pt idx="1">
                  <c:v>1.1111111111111112</c:v>
                </c:pt>
                <c:pt idx="2">
                  <c:v>9.0909090909090917</c:v>
                </c:pt>
                <c:pt idx="3">
                  <c:v>6.132075471698113</c:v>
                </c:pt>
                <c:pt idx="4">
                  <c:v>2.5925925925925926</c:v>
                </c:pt>
                <c:pt idx="5">
                  <c:v>5.6000000000000005</c:v>
                </c:pt>
                <c:pt idx="6">
                  <c:v>5.825242718446602</c:v>
                </c:pt>
                <c:pt idx="7">
                  <c:v>2.9069767441860463</c:v>
                </c:pt>
                <c:pt idx="8">
                  <c:v>5.6994818652849739</c:v>
                </c:pt>
              </c:numCache>
            </c:numRef>
          </c:val>
          <c:extLst>
            <c:ext xmlns:c16="http://schemas.microsoft.com/office/drawing/2014/chart" uri="{C3380CC4-5D6E-409C-BE32-E72D297353CC}">
              <c16:uniqueId val="{00000001-2387-490C-855C-0523E7B07B88}"/>
            </c:ext>
          </c:extLst>
        </c:ser>
        <c:ser>
          <c:idx val="3"/>
          <c:order val="2"/>
          <c:tx>
            <c:strRef>
              <c:f>問35年齢層!$V$245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問35年齢層!$V$246:$V$254</c:f>
              <c:numCache>
                <c:formatCode>0.0</c:formatCode>
                <c:ptCount val="9"/>
                <c:pt idx="0">
                  <c:v>13.333333333333334</c:v>
                </c:pt>
                <c:pt idx="1">
                  <c:v>15.555555555555555</c:v>
                </c:pt>
                <c:pt idx="2">
                  <c:v>21.212121212121211</c:v>
                </c:pt>
                <c:pt idx="3">
                  <c:v>23.113207547169811</c:v>
                </c:pt>
                <c:pt idx="4">
                  <c:v>25.555555555555554</c:v>
                </c:pt>
                <c:pt idx="5">
                  <c:v>17.599999999999998</c:v>
                </c:pt>
                <c:pt idx="6">
                  <c:v>19.417475728155338</c:v>
                </c:pt>
                <c:pt idx="7">
                  <c:v>19.767441860465116</c:v>
                </c:pt>
                <c:pt idx="8">
                  <c:v>16.062176165803109</c:v>
                </c:pt>
              </c:numCache>
            </c:numRef>
          </c:val>
          <c:extLst>
            <c:ext xmlns:c16="http://schemas.microsoft.com/office/drawing/2014/chart" uri="{C3380CC4-5D6E-409C-BE32-E72D297353CC}">
              <c16:uniqueId val="{00000003-2387-490C-855C-0523E7B07B88}"/>
            </c:ext>
          </c:extLst>
        </c:ser>
        <c:ser>
          <c:idx val="4"/>
          <c:order val="3"/>
          <c:tx>
            <c:strRef>
              <c:f>問35年齢層!$W$245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問35年齢層!$W$246:$W$254</c:f>
              <c:numCache>
                <c:formatCode>0.0</c:formatCode>
                <c:ptCount val="9"/>
                <c:pt idx="0">
                  <c:v>20</c:v>
                </c:pt>
                <c:pt idx="1">
                  <c:v>23.333333333333332</c:v>
                </c:pt>
                <c:pt idx="2">
                  <c:v>19.393939393939394</c:v>
                </c:pt>
                <c:pt idx="3">
                  <c:v>17.924528301886792</c:v>
                </c:pt>
                <c:pt idx="4">
                  <c:v>16.296296296296298</c:v>
                </c:pt>
                <c:pt idx="5">
                  <c:v>22.400000000000002</c:v>
                </c:pt>
                <c:pt idx="6">
                  <c:v>19.417475728155338</c:v>
                </c:pt>
                <c:pt idx="7">
                  <c:v>31.976744186046513</c:v>
                </c:pt>
                <c:pt idx="8">
                  <c:v>29.533678756476682</c:v>
                </c:pt>
              </c:numCache>
            </c:numRef>
          </c:val>
          <c:extLst>
            <c:ext xmlns:c16="http://schemas.microsoft.com/office/drawing/2014/chart" uri="{C3380CC4-5D6E-409C-BE32-E72D297353CC}">
              <c16:uniqueId val="{00000004-2387-490C-855C-0523E7B07B88}"/>
            </c:ext>
          </c:extLst>
        </c:ser>
        <c:ser>
          <c:idx val="5"/>
          <c:order val="4"/>
          <c:tx>
            <c:strRef>
              <c:f>問35年齢層!$X$245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0"/>
              <c:layout>
                <c:manualLayout>
                  <c:x val="-1.332251109419078E-3"/>
                  <c:y val="1.64889963825603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387-490C-855C-0523E7B07B88}"/>
                </c:ext>
              </c:extLst>
            </c:dLbl>
            <c:dLbl>
              <c:idx val="2"/>
              <c:layout>
                <c:manualLayout>
                  <c:x val="-1.0390717136407391E-16"/>
                  <c:y val="2.0510139158405439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A3-4D62-8776-46C28AE38421}"/>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87-490C-855C-0523E7B07B88}"/>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87-490C-855C-0523E7B07B88}"/>
                </c:ext>
              </c:extLst>
            </c:dLbl>
            <c:dLbl>
              <c:idx val="5"/>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7-490C-855C-0523E7B07B8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問35年齢層!$X$246:$X$254</c:f>
              <c:numCache>
                <c:formatCode>0.0</c:formatCode>
                <c:ptCount val="9"/>
                <c:pt idx="0">
                  <c:v>6.666666666666667</c:v>
                </c:pt>
                <c:pt idx="1">
                  <c:v>6.666666666666667</c:v>
                </c:pt>
                <c:pt idx="2">
                  <c:v>6.666666666666667</c:v>
                </c:pt>
                <c:pt idx="3">
                  <c:v>2.8301886792452833</c:v>
                </c:pt>
                <c:pt idx="4">
                  <c:v>4.0740740740740744</c:v>
                </c:pt>
                <c:pt idx="5">
                  <c:v>2.4</c:v>
                </c:pt>
                <c:pt idx="6">
                  <c:v>3.8834951456310676</c:v>
                </c:pt>
                <c:pt idx="7">
                  <c:v>2.9069767441860463</c:v>
                </c:pt>
                <c:pt idx="8">
                  <c:v>6.2176165803108807</c:v>
                </c:pt>
              </c:numCache>
            </c:numRef>
          </c:val>
          <c:extLst>
            <c:ext xmlns:c16="http://schemas.microsoft.com/office/drawing/2014/chart" uri="{C3380CC4-5D6E-409C-BE32-E72D297353CC}">
              <c16:uniqueId val="{00000009-2387-490C-855C-0523E7B07B88}"/>
            </c:ext>
          </c:extLst>
        </c:ser>
        <c:ser>
          <c:idx val="6"/>
          <c:order val="5"/>
          <c:tx>
            <c:strRef>
              <c:f>問35年齢層!$Y$245</c:f>
              <c:strCache>
                <c:ptCount val="1"/>
                <c:pt idx="0">
                  <c:v>（無効回答）</c:v>
                </c:pt>
              </c:strCache>
            </c:strRef>
          </c:tx>
          <c:spPr>
            <a:solidFill>
              <a:schemeClr val="bg1"/>
            </a:solidFill>
            <a:ln>
              <a:solidFill>
                <a:schemeClr val="tx1"/>
              </a:solidFill>
            </a:ln>
            <a:effectLst/>
          </c:spPr>
          <c:invertIfNegative val="0"/>
          <c:dLbls>
            <c:dLbl>
              <c:idx val="7"/>
              <c:layout>
                <c:manualLayout>
                  <c:x val="8.5015940488841653E-3"/>
                  <c:y val="1.834357516279922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87-490C-855C-0523E7B07B8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87-490C-855C-0523E7B07B8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問35年齢層!$Y$246:$Y$254</c:f>
              <c:numCache>
                <c:formatCode>0.0</c:formatCode>
                <c:ptCount val="9"/>
                <c:pt idx="0">
                  <c:v>3.3333333333333335</c:v>
                </c:pt>
                <c:pt idx="1">
                  <c:v>1.1111111111111112</c:v>
                </c:pt>
                <c:pt idx="2">
                  <c:v>1.2121212121212122</c:v>
                </c:pt>
                <c:pt idx="3">
                  <c:v>0</c:v>
                </c:pt>
                <c:pt idx="4">
                  <c:v>1.1111111111111112</c:v>
                </c:pt>
                <c:pt idx="5">
                  <c:v>4</c:v>
                </c:pt>
                <c:pt idx="6">
                  <c:v>2.912621359223301</c:v>
                </c:pt>
                <c:pt idx="7">
                  <c:v>4.6511627906976747</c:v>
                </c:pt>
                <c:pt idx="8">
                  <c:v>7.7720207253886011</c:v>
                </c:pt>
              </c:numCache>
            </c:numRef>
          </c:val>
          <c:extLst>
            <c:ext xmlns:c16="http://schemas.microsoft.com/office/drawing/2014/chart" uri="{C3380CC4-5D6E-409C-BE32-E72D297353CC}">
              <c16:uniqueId val="{0000000C-2387-490C-855C-0523E7B07B8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問35年齢層!$T$245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4A8-4519-B4AB-45F775520BD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4A8-4519-B4AB-45F775520BD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問35年齢層!$S$244</c:f>
              <c:strCache>
                <c:ptCount val="1"/>
                <c:pt idx="0">
                  <c:v>凡例</c:v>
                </c:pt>
              </c:strCache>
            </c:strRef>
          </c:cat>
          <c:val>
            <c:numRef>
              <c:f>問35年齢層!$T$244</c:f>
              <c:numCache>
                <c:formatCode>General</c:formatCode>
                <c:ptCount val="1"/>
                <c:pt idx="0">
                  <c:v>1</c:v>
                </c:pt>
              </c:numCache>
            </c:numRef>
          </c:val>
          <c:extLst>
            <c:ext xmlns:c16="http://schemas.microsoft.com/office/drawing/2014/chart" uri="{C3380CC4-5D6E-409C-BE32-E72D297353CC}">
              <c16:uniqueId val="{00000002-64A8-4519-B4AB-45F775520BDE}"/>
            </c:ext>
          </c:extLst>
        </c:ser>
        <c:ser>
          <c:idx val="1"/>
          <c:order val="1"/>
          <c:tx>
            <c:strRef>
              <c:f>問35年齢層!$U$245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4A8-4519-B4AB-45F775520BD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問35年齢層!$S$244</c:f>
              <c:strCache>
                <c:ptCount val="1"/>
                <c:pt idx="0">
                  <c:v>凡例</c:v>
                </c:pt>
              </c:strCache>
            </c:strRef>
          </c:cat>
          <c:val>
            <c:numRef>
              <c:f>問35年齢層!$U$244</c:f>
              <c:numCache>
                <c:formatCode>General</c:formatCode>
                <c:ptCount val="1"/>
                <c:pt idx="0">
                  <c:v>1</c:v>
                </c:pt>
              </c:numCache>
            </c:numRef>
          </c:val>
          <c:extLst>
            <c:ext xmlns:c16="http://schemas.microsoft.com/office/drawing/2014/chart" uri="{C3380CC4-5D6E-409C-BE32-E72D297353CC}">
              <c16:uniqueId val="{00000004-64A8-4519-B4AB-45F775520BDE}"/>
            </c:ext>
          </c:extLst>
        </c:ser>
        <c:ser>
          <c:idx val="3"/>
          <c:order val="2"/>
          <c:tx>
            <c:strRef>
              <c:f>問35年齢層!$V$245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問35年齢層!$S$244</c:f>
              <c:strCache>
                <c:ptCount val="1"/>
                <c:pt idx="0">
                  <c:v>凡例</c:v>
                </c:pt>
              </c:strCache>
            </c:strRef>
          </c:cat>
          <c:val>
            <c:numRef>
              <c:f>問35年齢層!$V$244</c:f>
              <c:numCache>
                <c:formatCode>General</c:formatCode>
                <c:ptCount val="1"/>
                <c:pt idx="0">
                  <c:v>1</c:v>
                </c:pt>
              </c:numCache>
            </c:numRef>
          </c:val>
          <c:extLst>
            <c:ext xmlns:c16="http://schemas.microsoft.com/office/drawing/2014/chart" uri="{C3380CC4-5D6E-409C-BE32-E72D297353CC}">
              <c16:uniqueId val="{00000006-64A8-4519-B4AB-45F775520BDE}"/>
            </c:ext>
          </c:extLst>
        </c:ser>
        <c:ser>
          <c:idx val="4"/>
          <c:order val="3"/>
          <c:tx>
            <c:strRef>
              <c:f>問35年齢層!$W$245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問35年齢層!$S$244</c:f>
              <c:strCache>
                <c:ptCount val="1"/>
                <c:pt idx="0">
                  <c:v>凡例</c:v>
                </c:pt>
              </c:strCache>
            </c:strRef>
          </c:cat>
          <c:val>
            <c:numRef>
              <c:f>問35年齢層!$W$244</c:f>
              <c:numCache>
                <c:formatCode>General</c:formatCode>
                <c:ptCount val="1"/>
                <c:pt idx="0">
                  <c:v>1</c:v>
                </c:pt>
              </c:numCache>
            </c:numRef>
          </c:val>
          <c:extLst>
            <c:ext xmlns:c16="http://schemas.microsoft.com/office/drawing/2014/chart" uri="{C3380CC4-5D6E-409C-BE32-E72D297353CC}">
              <c16:uniqueId val="{00000007-64A8-4519-B4AB-45F775520BDE}"/>
            </c:ext>
          </c:extLst>
        </c:ser>
        <c:ser>
          <c:idx val="5"/>
          <c:order val="4"/>
          <c:tx>
            <c:strRef>
              <c:f>問35年齢層!$X$245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問35年齢層!$S$244</c:f>
              <c:strCache>
                <c:ptCount val="1"/>
                <c:pt idx="0">
                  <c:v>凡例</c:v>
                </c:pt>
              </c:strCache>
            </c:strRef>
          </c:cat>
          <c:val>
            <c:numRef>
              <c:f>問35年齢層!$X$244</c:f>
              <c:numCache>
                <c:formatCode>General</c:formatCode>
                <c:ptCount val="1"/>
                <c:pt idx="0">
                  <c:v>1</c:v>
                </c:pt>
              </c:numCache>
            </c:numRef>
          </c:val>
          <c:extLst>
            <c:ext xmlns:c16="http://schemas.microsoft.com/office/drawing/2014/chart" uri="{C3380CC4-5D6E-409C-BE32-E72D297353CC}">
              <c16:uniqueId val="{00000008-64A8-4519-B4AB-45F775520BDE}"/>
            </c:ext>
          </c:extLst>
        </c:ser>
        <c:ser>
          <c:idx val="6"/>
          <c:order val="5"/>
          <c:tx>
            <c:strRef>
              <c:f>問35年齢層!$Y$245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問35年齢層!$S$244</c:f>
              <c:strCache>
                <c:ptCount val="1"/>
                <c:pt idx="0">
                  <c:v>凡例</c:v>
                </c:pt>
              </c:strCache>
            </c:strRef>
          </c:cat>
          <c:val>
            <c:numRef>
              <c:f>問35年齢層!$Y$244</c:f>
              <c:numCache>
                <c:formatCode>General</c:formatCode>
                <c:ptCount val="1"/>
                <c:pt idx="0">
                  <c:v>1</c:v>
                </c:pt>
              </c:numCache>
            </c:numRef>
          </c:val>
          <c:extLst>
            <c:ext xmlns:c16="http://schemas.microsoft.com/office/drawing/2014/chart" uri="{C3380CC4-5D6E-409C-BE32-E72D297353CC}">
              <c16:uniqueId val="{00000009-64A8-4519-B4AB-45F775520BD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問35年齢層!$T$275</c:f>
              <c:strCache>
                <c:ptCount val="1"/>
                <c:pt idx="0">
                  <c:v>何度か行った</c:v>
                </c:pt>
              </c:strCache>
            </c:strRef>
          </c:tx>
          <c:spPr>
            <a:solidFill>
              <a:schemeClr val="accent1"/>
            </a:solidFill>
            <a:ln w="9525">
              <a:solidFill>
                <a:schemeClr val="tx1"/>
              </a:solidFill>
            </a:ln>
            <a:effectLst/>
          </c:spPr>
          <c:invertIfNegative val="0"/>
          <c:dLbls>
            <c:dLbl>
              <c:idx val="8"/>
              <c:layout>
                <c:manualLayout>
                  <c:x val="0"/>
                  <c:y val="1.188710107995885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91-403B-BBE7-8B6EFE2E573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問35年齢層!$T$276:$T$284</c:f>
              <c:numCache>
                <c:formatCode>0.0</c:formatCode>
                <c:ptCount val="9"/>
                <c:pt idx="0">
                  <c:v>36.666666666666664</c:v>
                </c:pt>
                <c:pt idx="1">
                  <c:v>34.444444444444443</c:v>
                </c:pt>
                <c:pt idx="2">
                  <c:v>22.424242424242426</c:v>
                </c:pt>
                <c:pt idx="3">
                  <c:v>29.245283018867923</c:v>
                </c:pt>
                <c:pt idx="4">
                  <c:v>31.481481481481481</c:v>
                </c:pt>
                <c:pt idx="5">
                  <c:v>24.8</c:v>
                </c:pt>
                <c:pt idx="6">
                  <c:v>23.300970873786408</c:v>
                </c:pt>
                <c:pt idx="7">
                  <c:v>21.511627906976745</c:v>
                </c:pt>
                <c:pt idx="8">
                  <c:v>17.616580310880828</c:v>
                </c:pt>
              </c:numCache>
            </c:numRef>
          </c:val>
          <c:extLst>
            <c:ext xmlns:c16="http://schemas.microsoft.com/office/drawing/2014/chart" uri="{C3380CC4-5D6E-409C-BE32-E72D297353CC}">
              <c16:uniqueId val="{00000001-0791-403B-BBE7-8B6EFE2E5737}"/>
            </c:ext>
          </c:extLst>
        </c:ser>
        <c:ser>
          <c:idx val="1"/>
          <c:order val="1"/>
          <c:tx>
            <c:strRef>
              <c:f>問35年齢層!$U$275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問35年齢層!$U$276:$U$284</c:f>
              <c:numCache>
                <c:formatCode>0.0</c:formatCode>
                <c:ptCount val="9"/>
                <c:pt idx="0">
                  <c:v>6.666666666666667</c:v>
                </c:pt>
                <c:pt idx="1">
                  <c:v>6.666666666666667</c:v>
                </c:pt>
                <c:pt idx="2">
                  <c:v>8.4848484848484862</c:v>
                </c:pt>
                <c:pt idx="3">
                  <c:v>6.132075471698113</c:v>
                </c:pt>
                <c:pt idx="4">
                  <c:v>2.5925925925925926</c:v>
                </c:pt>
                <c:pt idx="5">
                  <c:v>0.8</c:v>
                </c:pt>
                <c:pt idx="6">
                  <c:v>4.8543689320388346</c:v>
                </c:pt>
                <c:pt idx="7">
                  <c:v>3.4883720930232558</c:v>
                </c:pt>
                <c:pt idx="8">
                  <c:v>5.1813471502590671</c:v>
                </c:pt>
              </c:numCache>
            </c:numRef>
          </c:val>
          <c:extLst>
            <c:ext xmlns:c16="http://schemas.microsoft.com/office/drawing/2014/chart" uri="{C3380CC4-5D6E-409C-BE32-E72D297353CC}">
              <c16:uniqueId val="{00000004-0791-403B-BBE7-8B6EFE2E5737}"/>
            </c:ext>
          </c:extLst>
        </c:ser>
        <c:ser>
          <c:idx val="3"/>
          <c:order val="2"/>
          <c:tx>
            <c:strRef>
              <c:f>問35年齢層!$V$275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問35年齢層!$V$276:$V$284</c:f>
              <c:numCache>
                <c:formatCode>0.0</c:formatCode>
                <c:ptCount val="9"/>
                <c:pt idx="0">
                  <c:v>16.666666666666664</c:v>
                </c:pt>
                <c:pt idx="1">
                  <c:v>18.888888888888889</c:v>
                </c:pt>
                <c:pt idx="2">
                  <c:v>21.818181818181817</c:v>
                </c:pt>
                <c:pt idx="3">
                  <c:v>26.886792452830189</c:v>
                </c:pt>
                <c:pt idx="4">
                  <c:v>28.888888888888886</c:v>
                </c:pt>
                <c:pt idx="5">
                  <c:v>35.199999999999996</c:v>
                </c:pt>
                <c:pt idx="6">
                  <c:v>37.864077669902912</c:v>
                </c:pt>
                <c:pt idx="7">
                  <c:v>22.674418604651162</c:v>
                </c:pt>
                <c:pt idx="8">
                  <c:v>16.062176165803109</c:v>
                </c:pt>
              </c:numCache>
            </c:numRef>
          </c:val>
          <c:extLst>
            <c:ext xmlns:c16="http://schemas.microsoft.com/office/drawing/2014/chart" uri="{C3380CC4-5D6E-409C-BE32-E72D297353CC}">
              <c16:uniqueId val="{00000006-0791-403B-BBE7-8B6EFE2E5737}"/>
            </c:ext>
          </c:extLst>
        </c:ser>
        <c:ser>
          <c:idx val="4"/>
          <c:order val="3"/>
          <c:tx>
            <c:strRef>
              <c:f>問35年齢層!$W$275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問35年齢層!$W$276:$W$284</c:f>
              <c:numCache>
                <c:formatCode>0.0</c:formatCode>
                <c:ptCount val="9"/>
                <c:pt idx="0">
                  <c:v>23.333333333333332</c:v>
                </c:pt>
                <c:pt idx="1">
                  <c:v>24.444444444444443</c:v>
                </c:pt>
                <c:pt idx="2">
                  <c:v>23.636363636363637</c:v>
                </c:pt>
                <c:pt idx="3">
                  <c:v>25.943396226415093</c:v>
                </c:pt>
                <c:pt idx="4">
                  <c:v>25.925925925925924</c:v>
                </c:pt>
                <c:pt idx="5">
                  <c:v>26.400000000000002</c:v>
                </c:pt>
                <c:pt idx="6">
                  <c:v>18.446601941747574</c:v>
                </c:pt>
                <c:pt idx="7">
                  <c:v>35.465116279069768</c:v>
                </c:pt>
                <c:pt idx="8">
                  <c:v>37.823834196891191</c:v>
                </c:pt>
              </c:numCache>
            </c:numRef>
          </c:val>
          <c:extLst>
            <c:ext xmlns:c16="http://schemas.microsoft.com/office/drawing/2014/chart" uri="{C3380CC4-5D6E-409C-BE32-E72D297353CC}">
              <c16:uniqueId val="{00000007-0791-403B-BBE7-8B6EFE2E5737}"/>
            </c:ext>
          </c:extLst>
        </c:ser>
        <c:ser>
          <c:idx val="5"/>
          <c:order val="4"/>
          <c:tx>
            <c:strRef>
              <c:f>問35年齢層!$X$275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問35年齢層!$X$276:$X$284</c:f>
              <c:numCache>
                <c:formatCode>0.0</c:formatCode>
                <c:ptCount val="9"/>
                <c:pt idx="0">
                  <c:v>13.333333333333334</c:v>
                </c:pt>
                <c:pt idx="1">
                  <c:v>14.444444444444443</c:v>
                </c:pt>
                <c:pt idx="2">
                  <c:v>22.424242424242426</c:v>
                </c:pt>
                <c:pt idx="3">
                  <c:v>11.79245283018868</c:v>
                </c:pt>
                <c:pt idx="4">
                  <c:v>9.6296296296296298</c:v>
                </c:pt>
                <c:pt idx="5">
                  <c:v>9.6</c:v>
                </c:pt>
                <c:pt idx="6">
                  <c:v>11.650485436893204</c:v>
                </c:pt>
                <c:pt idx="7">
                  <c:v>11.627906976744185</c:v>
                </c:pt>
                <c:pt idx="8">
                  <c:v>15.025906735751295</c:v>
                </c:pt>
              </c:numCache>
            </c:numRef>
          </c:val>
          <c:extLst>
            <c:ext xmlns:c16="http://schemas.microsoft.com/office/drawing/2014/chart" uri="{C3380CC4-5D6E-409C-BE32-E72D297353CC}">
              <c16:uniqueId val="{00000008-0791-403B-BBE7-8B6EFE2E5737}"/>
            </c:ext>
          </c:extLst>
        </c:ser>
        <c:ser>
          <c:idx val="6"/>
          <c:order val="5"/>
          <c:tx>
            <c:strRef>
              <c:f>問35年齢層!$Y$275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DB-42B7-8E1A-AB3A9A79CF2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DB-42B7-8E1A-AB3A9A79CF2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DB-42B7-8E1A-AB3A9A79CF2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問35年齢層!$Y$276:$Y$284</c:f>
              <c:numCache>
                <c:formatCode>0.0</c:formatCode>
                <c:ptCount val="9"/>
                <c:pt idx="0">
                  <c:v>3.3333333333333335</c:v>
                </c:pt>
                <c:pt idx="1">
                  <c:v>1.1111111111111112</c:v>
                </c:pt>
                <c:pt idx="2">
                  <c:v>1.2121212121212122</c:v>
                </c:pt>
                <c:pt idx="3">
                  <c:v>0</c:v>
                </c:pt>
                <c:pt idx="4">
                  <c:v>1.4814814814814816</c:v>
                </c:pt>
                <c:pt idx="5">
                  <c:v>3.2</c:v>
                </c:pt>
                <c:pt idx="6">
                  <c:v>3.8834951456310676</c:v>
                </c:pt>
                <c:pt idx="7">
                  <c:v>5.2325581395348841</c:v>
                </c:pt>
                <c:pt idx="8">
                  <c:v>8.2901554404145088</c:v>
                </c:pt>
              </c:numCache>
            </c:numRef>
          </c:val>
          <c:extLst>
            <c:ext xmlns:c16="http://schemas.microsoft.com/office/drawing/2014/chart" uri="{C3380CC4-5D6E-409C-BE32-E72D297353CC}">
              <c16:uniqueId val="{0000000A-0791-403B-BBE7-8B6EFE2E573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1.3440860215053764E-2"/>
          <c:w val="0.92128907289206263"/>
          <c:h val="0.98655913978494625"/>
        </c:manualLayout>
      </c:layout>
      <c:barChart>
        <c:barDir val="bar"/>
        <c:grouping val="percentStacked"/>
        <c:varyColors val="0"/>
        <c:ser>
          <c:idx val="0"/>
          <c:order val="0"/>
          <c:tx>
            <c:strRef>
              <c:f>問35年齢層!$T$275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ECD-4F7A-9C98-60B1319BE12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ECD-4F7A-9C98-60B1319BE12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問35年齢層!$S$274</c:f>
              <c:strCache>
                <c:ptCount val="1"/>
                <c:pt idx="0">
                  <c:v>凡例</c:v>
                </c:pt>
              </c:strCache>
            </c:strRef>
          </c:cat>
          <c:val>
            <c:numRef>
              <c:f>問35年齢層!$T$274</c:f>
              <c:numCache>
                <c:formatCode>General</c:formatCode>
                <c:ptCount val="1"/>
                <c:pt idx="0">
                  <c:v>1</c:v>
                </c:pt>
              </c:numCache>
            </c:numRef>
          </c:val>
          <c:extLst>
            <c:ext xmlns:c16="http://schemas.microsoft.com/office/drawing/2014/chart" uri="{C3380CC4-5D6E-409C-BE32-E72D297353CC}">
              <c16:uniqueId val="{00000002-0ECD-4F7A-9C98-60B1319BE126}"/>
            </c:ext>
          </c:extLst>
        </c:ser>
        <c:ser>
          <c:idx val="1"/>
          <c:order val="1"/>
          <c:tx>
            <c:strRef>
              <c:f>問35年齢層!$U$275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ECD-4F7A-9C98-60B1319BE12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問35年齢層!$S$274</c:f>
              <c:strCache>
                <c:ptCount val="1"/>
                <c:pt idx="0">
                  <c:v>凡例</c:v>
                </c:pt>
              </c:strCache>
            </c:strRef>
          </c:cat>
          <c:val>
            <c:numRef>
              <c:f>問35年齢層!$U$274</c:f>
              <c:numCache>
                <c:formatCode>General</c:formatCode>
                <c:ptCount val="1"/>
                <c:pt idx="0">
                  <c:v>1</c:v>
                </c:pt>
              </c:numCache>
            </c:numRef>
          </c:val>
          <c:extLst>
            <c:ext xmlns:c16="http://schemas.microsoft.com/office/drawing/2014/chart" uri="{C3380CC4-5D6E-409C-BE32-E72D297353CC}">
              <c16:uniqueId val="{00000004-0ECD-4F7A-9C98-60B1319BE126}"/>
            </c:ext>
          </c:extLst>
        </c:ser>
        <c:ser>
          <c:idx val="3"/>
          <c:order val="2"/>
          <c:tx>
            <c:strRef>
              <c:f>問35年齢層!$V$275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問35年齢層!$S$274</c:f>
              <c:strCache>
                <c:ptCount val="1"/>
                <c:pt idx="0">
                  <c:v>凡例</c:v>
                </c:pt>
              </c:strCache>
            </c:strRef>
          </c:cat>
          <c:val>
            <c:numRef>
              <c:f>問35年齢層!$V$274</c:f>
              <c:numCache>
                <c:formatCode>General</c:formatCode>
                <c:ptCount val="1"/>
                <c:pt idx="0">
                  <c:v>1</c:v>
                </c:pt>
              </c:numCache>
            </c:numRef>
          </c:val>
          <c:extLst>
            <c:ext xmlns:c16="http://schemas.microsoft.com/office/drawing/2014/chart" uri="{C3380CC4-5D6E-409C-BE32-E72D297353CC}">
              <c16:uniqueId val="{00000006-0ECD-4F7A-9C98-60B1319BE126}"/>
            </c:ext>
          </c:extLst>
        </c:ser>
        <c:ser>
          <c:idx val="4"/>
          <c:order val="3"/>
          <c:tx>
            <c:strRef>
              <c:f>問35年齢層!$W$275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問35年齢層!$S$274</c:f>
              <c:strCache>
                <c:ptCount val="1"/>
                <c:pt idx="0">
                  <c:v>凡例</c:v>
                </c:pt>
              </c:strCache>
            </c:strRef>
          </c:cat>
          <c:val>
            <c:numRef>
              <c:f>問35年齢層!$W$274</c:f>
              <c:numCache>
                <c:formatCode>General</c:formatCode>
                <c:ptCount val="1"/>
                <c:pt idx="0">
                  <c:v>1</c:v>
                </c:pt>
              </c:numCache>
            </c:numRef>
          </c:val>
          <c:extLst>
            <c:ext xmlns:c16="http://schemas.microsoft.com/office/drawing/2014/chart" uri="{C3380CC4-5D6E-409C-BE32-E72D297353CC}">
              <c16:uniqueId val="{00000007-0ECD-4F7A-9C98-60B1319BE126}"/>
            </c:ext>
          </c:extLst>
        </c:ser>
        <c:ser>
          <c:idx val="5"/>
          <c:order val="4"/>
          <c:tx>
            <c:strRef>
              <c:f>問35年齢層!$X$275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問35年齢層!$S$274</c:f>
              <c:strCache>
                <c:ptCount val="1"/>
                <c:pt idx="0">
                  <c:v>凡例</c:v>
                </c:pt>
              </c:strCache>
            </c:strRef>
          </c:cat>
          <c:val>
            <c:numRef>
              <c:f>問35年齢層!$X$274</c:f>
              <c:numCache>
                <c:formatCode>General</c:formatCode>
                <c:ptCount val="1"/>
                <c:pt idx="0">
                  <c:v>1</c:v>
                </c:pt>
              </c:numCache>
            </c:numRef>
          </c:val>
          <c:extLst>
            <c:ext xmlns:c16="http://schemas.microsoft.com/office/drawing/2014/chart" uri="{C3380CC4-5D6E-409C-BE32-E72D297353CC}">
              <c16:uniqueId val="{00000008-0ECD-4F7A-9C98-60B1319BE126}"/>
            </c:ext>
          </c:extLst>
        </c:ser>
        <c:ser>
          <c:idx val="6"/>
          <c:order val="5"/>
          <c:tx>
            <c:strRef>
              <c:f>問35年齢層!$Y$275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問35年齢層!$S$274</c:f>
              <c:strCache>
                <c:ptCount val="1"/>
                <c:pt idx="0">
                  <c:v>凡例</c:v>
                </c:pt>
              </c:strCache>
            </c:strRef>
          </c:cat>
          <c:val>
            <c:numRef>
              <c:f>問35年齢層!$Y$274</c:f>
              <c:numCache>
                <c:formatCode>General</c:formatCode>
                <c:ptCount val="1"/>
                <c:pt idx="0">
                  <c:v>1</c:v>
                </c:pt>
              </c:numCache>
            </c:numRef>
          </c:val>
          <c:extLst>
            <c:ext xmlns:c16="http://schemas.microsoft.com/office/drawing/2014/chart" uri="{C3380CC4-5D6E-409C-BE32-E72D297353CC}">
              <c16:uniqueId val="{00000009-0ECD-4F7A-9C98-60B1319BE12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問35年齢層!$T$305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問35年齢層!$T$306:$T$314</c:f>
              <c:numCache>
                <c:formatCode>0.0</c:formatCode>
                <c:ptCount val="9"/>
                <c:pt idx="0">
                  <c:v>26.666666666666668</c:v>
                </c:pt>
                <c:pt idx="1">
                  <c:v>22.222222222222221</c:v>
                </c:pt>
                <c:pt idx="2">
                  <c:v>22.424242424242426</c:v>
                </c:pt>
                <c:pt idx="3">
                  <c:v>28.773584905660378</c:v>
                </c:pt>
                <c:pt idx="4">
                  <c:v>38.148148148148145</c:v>
                </c:pt>
                <c:pt idx="5">
                  <c:v>36</c:v>
                </c:pt>
                <c:pt idx="6">
                  <c:v>44.660194174757287</c:v>
                </c:pt>
                <c:pt idx="7">
                  <c:v>39.534883720930232</c:v>
                </c:pt>
                <c:pt idx="8">
                  <c:v>44.559585492227974</c:v>
                </c:pt>
              </c:numCache>
            </c:numRef>
          </c:val>
          <c:extLst>
            <c:ext xmlns:c16="http://schemas.microsoft.com/office/drawing/2014/chart" uri="{C3380CC4-5D6E-409C-BE32-E72D297353CC}">
              <c16:uniqueId val="{00000000-319F-4AC0-9DD8-5A778C2E380A}"/>
            </c:ext>
          </c:extLst>
        </c:ser>
        <c:ser>
          <c:idx val="1"/>
          <c:order val="1"/>
          <c:tx>
            <c:strRef>
              <c:f>問35年齢層!$U$305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問35年齢層!$U$306:$U$314</c:f>
              <c:numCache>
                <c:formatCode>0.0</c:formatCode>
                <c:ptCount val="9"/>
                <c:pt idx="0">
                  <c:v>0</c:v>
                </c:pt>
                <c:pt idx="1">
                  <c:v>8.8888888888888893</c:v>
                </c:pt>
                <c:pt idx="2">
                  <c:v>9.6969696969696972</c:v>
                </c:pt>
                <c:pt idx="3">
                  <c:v>7.5471698113207548</c:v>
                </c:pt>
                <c:pt idx="4">
                  <c:v>8.8888888888888893</c:v>
                </c:pt>
                <c:pt idx="5">
                  <c:v>6.4</c:v>
                </c:pt>
                <c:pt idx="6">
                  <c:v>7.7669902912621351</c:v>
                </c:pt>
                <c:pt idx="7">
                  <c:v>9.3023255813953494</c:v>
                </c:pt>
                <c:pt idx="8">
                  <c:v>10.362694300518134</c:v>
                </c:pt>
              </c:numCache>
            </c:numRef>
          </c:val>
          <c:extLst>
            <c:ext xmlns:c16="http://schemas.microsoft.com/office/drawing/2014/chart" uri="{C3380CC4-5D6E-409C-BE32-E72D297353CC}">
              <c16:uniqueId val="{00000004-319F-4AC0-9DD8-5A778C2E380A}"/>
            </c:ext>
          </c:extLst>
        </c:ser>
        <c:ser>
          <c:idx val="3"/>
          <c:order val="2"/>
          <c:tx>
            <c:strRef>
              <c:f>問35年齢層!$V$305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問35年齢層!$V$306:$V$314</c:f>
              <c:numCache>
                <c:formatCode>0.0</c:formatCode>
                <c:ptCount val="9"/>
                <c:pt idx="0">
                  <c:v>26.666666666666668</c:v>
                </c:pt>
                <c:pt idx="1">
                  <c:v>17.777777777777779</c:v>
                </c:pt>
                <c:pt idx="2">
                  <c:v>25.454545454545453</c:v>
                </c:pt>
                <c:pt idx="3">
                  <c:v>33.962264150943398</c:v>
                </c:pt>
                <c:pt idx="4">
                  <c:v>23.703703703703706</c:v>
                </c:pt>
                <c:pt idx="5">
                  <c:v>24</c:v>
                </c:pt>
                <c:pt idx="6">
                  <c:v>24.271844660194176</c:v>
                </c:pt>
                <c:pt idx="7">
                  <c:v>20.348837209302324</c:v>
                </c:pt>
                <c:pt idx="8">
                  <c:v>13.989637305699482</c:v>
                </c:pt>
              </c:numCache>
            </c:numRef>
          </c:val>
          <c:extLst>
            <c:ext xmlns:c16="http://schemas.microsoft.com/office/drawing/2014/chart" uri="{C3380CC4-5D6E-409C-BE32-E72D297353CC}">
              <c16:uniqueId val="{00000006-319F-4AC0-9DD8-5A778C2E380A}"/>
            </c:ext>
          </c:extLst>
        </c:ser>
        <c:ser>
          <c:idx val="4"/>
          <c:order val="3"/>
          <c:tx>
            <c:strRef>
              <c:f>問35年齢層!$W$305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問35年齢層!$W$306:$W$314</c:f>
              <c:numCache>
                <c:formatCode>0.0</c:formatCode>
                <c:ptCount val="9"/>
                <c:pt idx="0">
                  <c:v>0</c:v>
                </c:pt>
                <c:pt idx="1">
                  <c:v>22.222222222222221</c:v>
                </c:pt>
                <c:pt idx="2">
                  <c:v>10.909090909090908</c:v>
                </c:pt>
                <c:pt idx="3">
                  <c:v>14.622641509433961</c:v>
                </c:pt>
                <c:pt idx="4">
                  <c:v>15.185185185185185</c:v>
                </c:pt>
                <c:pt idx="5">
                  <c:v>15.2</c:v>
                </c:pt>
                <c:pt idx="6">
                  <c:v>8.7378640776699026</c:v>
                </c:pt>
                <c:pt idx="7">
                  <c:v>19.186046511627907</c:v>
                </c:pt>
                <c:pt idx="8">
                  <c:v>14.507772020725387</c:v>
                </c:pt>
              </c:numCache>
            </c:numRef>
          </c:val>
          <c:extLst>
            <c:ext xmlns:c16="http://schemas.microsoft.com/office/drawing/2014/chart" uri="{C3380CC4-5D6E-409C-BE32-E72D297353CC}">
              <c16:uniqueId val="{00000007-319F-4AC0-9DD8-5A778C2E380A}"/>
            </c:ext>
          </c:extLst>
        </c:ser>
        <c:ser>
          <c:idx val="5"/>
          <c:order val="4"/>
          <c:tx>
            <c:strRef>
              <c:f>問35年齢層!$X$305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問35年齢層!$X$306:$X$314</c:f>
              <c:numCache>
                <c:formatCode>0.0</c:formatCode>
                <c:ptCount val="9"/>
                <c:pt idx="0">
                  <c:v>40</c:v>
                </c:pt>
                <c:pt idx="1">
                  <c:v>27.777777777777779</c:v>
                </c:pt>
                <c:pt idx="2">
                  <c:v>29.696969696969699</c:v>
                </c:pt>
                <c:pt idx="3">
                  <c:v>15.09433962264151</c:v>
                </c:pt>
                <c:pt idx="4">
                  <c:v>12.962962962962962</c:v>
                </c:pt>
                <c:pt idx="5">
                  <c:v>16</c:v>
                </c:pt>
                <c:pt idx="6">
                  <c:v>11.650485436893204</c:v>
                </c:pt>
                <c:pt idx="7">
                  <c:v>7.5581395348837201</c:v>
                </c:pt>
                <c:pt idx="8">
                  <c:v>9.8445595854922274</c:v>
                </c:pt>
              </c:numCache>
            </c:numRef>
          </c:val>
          <c:extLst>
            <c:ext xmlns:c16="http://schemas.microsoft.com/office/drawing/2014/chart" uri="{C3380CC4-5D6E-409C-BE32-E72D297353CC}">
              <c16:uniqueId val="{00000008-319F-4AC0-9DD8-5A778C2E380A}"/>
            </c:ext>
          </c:extLst>
        </c:ser>
        <c:ser>
          <c:idx val="6"/>
          <c:order val="5"/>
          <c:tx>
            <c:strRef>
              <c:f>問35年齢層!$Y$305</c:f>
              <c:strCache>
                <c:ptCount val="1"/>
                <c:pt idx="0">
                  <c:v>（無効回答）</c:v>
                </c:pt>
              </c:strCache>
            </c:strRef>
          </c:tx>
          <c:spPr>
            <a:solidFill>
              <a:schemeClr val="bg1"/>
            </a:solidFill>
            <a:ln>
              <a:solidFill>
                <a:schemeClr val="tx1"/>
              </a:solidFill>
            </a:ln>
            <a:effectLst/>
          </c:spPr>
          <c:invertIfNegative val="0"/>
          <c:dLbls>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F7-4311-8D7A-5B0392FE4BE0}"/>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F7-4311-8D7A-5B0392FE4BE0}"/>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F7-4311-8D7A-5B0392FE4BE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問35年齢層!$Y$306:$Y$314</c:f>
              <c:numCache>
                <c:formatCode>0.0</c:formatCode>
                <c:ptCount val="9"/>
                <c:pt idx="0">
                  <c:v>6.666666666666667</c:v>
                </c:pt>
                <c:pt idx="1">
                  <c:v>1.1111111111111112</c:v>
                </c:pt>
                <c:pt idx="2">
                  <c:v>1.8181818181818181</c:v>
                </c:pt>
                <c:pt idx="3">
                  <c:v>0</c:v>
                </c:pt>
                <c:pt idx="4">
                  <c:v>1.1111111111111112</c:v>
                </c:pt>
                <c:pt idx="5">
                  <c:v>2.4</c:v>
                </c:pt>
                <c:pt idx="6">
                  <c:v>2.912621359223301</c:v>
                </c:pt>
                <c:pt idx="7">
                  <c:v>4.0697674418604652</c:v>
                </c:pt>
                <c:pt idx="8">
                  <c:v>6.7357512953367875</c:v>
                </c:pt>
              </c:numCache>
            </c:numRef>
          </c:val>
          <c:extLst>
            <c:ext xmlns:c16="http://schemas.microsoft.com/office/drawing/2014/chart" uri="{C3380CC4-5D6E-409C-BE32-E72D297353CC}">
              <c16:uniqueId val="{00000009-319F-4AC0-9DD8-5A778C2E380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5967741935483875"/>
        </c:manualLayout>
      </c:layout>
      <c:barChart>
        <c:barDir val="bar"/>
        <c:grouping val="percentStacked"/>
        <c:varyColors val="0"/>
        <c:ser>
          <c:idx val="0"/>
          <c:order val="0"/>
          <c:tx>
            <c:strRef>
              <c:f>問35年齢層!$T$305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9E2-47AD-8F32-2F0BB541AFD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9E2-47AD-8F32-2F0BB541AFD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問35年齢層!$S$304</c:f>
              <c:strCache>
                <c:ptCount val="1"/>
                <c:pt idx="0">
                  <c:v>凡例</c:v>
                </c:pt>
              </c:strCache>
            </c:strRef>
          </c:cat>
          <c:val>
            <c:numRef>
              <c:f>問35年齢層!$T$304</c:f>
              <c:numCache>
                <c:formatCode>General</c:formatCode>
                <c:ptCount val="1"/>
                <c:pt idx="0">
                  <c:v>1</c:v>
                </c:pt>
              </c:numCache>
            </c:numRef>
          </c:val>
          <c:extLst>
            <c:ext xmlns:c16="http://schemas.microsoft.com/office/drawing/2014/chart" uri="{C3380CC4-5D6E-409C-BE32-E72D297353CC}">
              <c16:uniqueId val="{00000002-99E2-47AD-8F32-2F0BB541AFD2}"/>
            </c:ext>
          </c:extLst>
        </c:ser>
        <c:ser>
          <c:idx val="1"/>
          <c:order val="1"/>
          <c:tx>
            <c:strRef>
              <c:f>問35年齢層!$U$305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9E2-47AD-8F32-2F0BB541AFD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問35年齢層!$S$304</c:f>
              <c:strCache>
                <c:ptCount val="1"/>
                <c:pt idx="0">
                  <c:v>凡例</c:v>
                </c:pt>
              </c:strCache>
            </c:strRef>
          </c:cat>
          <c:val>
            <c:numRef>
              <c:f>問35年齢層!$U$304</c:f>
              <c:numCache>
                <c:formatCode>General</c:formatCode>
                <c:ptCount val="1"/>
                <c:pt idx="0">
                  <c:v>1</c:v>
                </c:pt>
              </c:numCache>
            </c:numRef>
          </c:val>
          <c:extLst>
            <c:ext xmlns:c16="http://schemas.microsoft.com/office/drawing/2014/chart" uri="{C3380CC4-5D6E-409C-BE32-E72D297353CC}">
              <c16:uniqueId val="{00000004-99E2-47AD-8F32-2F0BB541AFD2}"/>
            </c:ext>
          </c:extLst>
        </c:ser>
        <c:ser>
          <c:idx val="3"/>
          <c:order val="2"/>
          <c:tx>
            <c:strRef>
              <c:f>問35年齢層!$V$305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問35年齢層!$S$304</c:f>
              <c:strCache>
                <c:ptCount val="1"/>
                <c:pt idx="0">
                  <c:v>凡例</c:v>
                </c:pt>
              </c:strCache>
            </c:strRef>
          </c:cat>
          <c:val>
            <c:numRef>
              <c:f>問35年齢層!$V$304</c:f>
              <c:numCache>
                <c:formatCode>General</c:formatCode>
                <c:ptCount val="1"/>
                <c:pt idx="0">
                  <c:v>1</c:v>
                </c:pt>
              </c:numCache>
            </c:numRef>
          </c:val>
          <c:extLst>
            <c:ext xmlns:c16="http://schemas.microsoft.com/office/drawing/2014/chart" uri="{C3380CC4-5D6E-409C-BE32-E72D297353CC}">
              <c16:uniqueId val="{00000006-99E2-47AD-8F32-2F0BB541AFD2}"/>
            </c:ext>
          </c:extLst>
        </c:ser>
        <c:ser>
          <c:idx val="4"/>
          <c:order val="3"/>
          <c:tx>
            <c:strRef>
              <c:f>問35年齢層!$W$305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問35年齢層!$S$304</c:f>
              <c:strCache>
                <c:ptCount val="1"/>
                <c:pt idx="0">
                  <c:v>凡例</c:v>
                </c:pt>
              </c:strCache>
            </c:strRef>
          </c:cat>
          <c:val>
            <c:numRef>
              <c:f>問35年齢層!$W$304</c:f>
              <c:numCache>
                <c:formatCode>General</c:formatCode>
                <c:ptCount val="1"/>
                <c:pt idx="0">
                  <c:v>1</c:v>
                </c:pt>
              </c:numCache>
            </c:numRef>
          </c:val>
          <c:extLst>
            <c:ext xmlns:c16="http://schemas.microsoft.com/office/drawing/2014/chart" uri="{C3380CC4-5D6E-409C-BE32-E72D297353CC}">
              <c16:uniqueId val="{00000007-99E2-47AD-8F32-2F0BB541AFD2}"/>
            </c:ext>
          </c:extLst>
        </c:ser>
        <c:ser>
          <c:idx val="5"/>
          <c:order val="4"/>
          <c:tx>
            <c:strRef>
              <c:f>問35年齢層!$X$305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問35年齢層!$S$304</c:f>
              <c:strCache>
                <c:ptCount val="1"/>
                <c:pt idx="0">
                  <c:v>凡例</c:v>
                </c:pt>
              </c:strCache>
            </c:strRef>
          </c:cat>
          <c:val>
            <c:numRef>
              <c:f>問35年齢層!$X$304</c:f>
              <c:numCache>
                <c:formatCode>General</c:formatCode>
                <c:ptCount val="1"/>
                <c:pt idx="0">
                  <c:v>1</c:v>
                </c:pt>
              </c:numCache>
            </c:numRef>
          </c:val>
          <c:extLst>
            <c:ext xmlns:c16="http://schemas.microsoft.com/office/drawing/2014/chart" uri="{C3380CC4-5D6E-409C-BE32-E72D297353CC}">
              <c16:uniqueId val="{00000008-99E2-47AD-8F32-2F0BB541AFD2}"/>
            </c:ext>
          </c:extLst>
        </c:ser>
        <c:ser>
          <c:idx val="6"/>
          <c:order val="5"/>
          <c:tx>
            <c:strRef>
              <c:f>問35年齢層!$Y$305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問35年齢層!$S$304</c:f>
              <c:strCache>
                <c:ptCount val="1"/>
                <c:pt idx="0">
                  <c:v>凡例</c:v>
                </c:pt>
              </c:strCache>
            </c:strRef>
          </c:cat>
          <c:val>
            <c:numRef>
              <c:f>問35年齢層!$Y$304</c:f>
              <c:numCache>
                <c:formatCode>General</c:formatCode>
                <c:ptCount val="1"/>
                <c:pt idx="0">
                  <c:v>1</c:v>
                </c:pt>
              </c:numCache>
            </c:numRef>
          </c:val>
          <c:extLst>
            <c:ext xmlns:c16="http://schemas.microsoft.com/office/drawing/2014/chart" uri="{C3380CC4-5D6E-409C-BE32-E72D297353CC}">
              <c16:uniqueId val="{00000009-99E2-47AD-8F32-2F0BB541AFD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問35年齢層!$T$335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問35年齢層!$T$336:$T$344</c:f>
              <c:numCache>
                <c:formatCode>0.0</c:formatCode>
                <c:ptCount val="9"/>
                <c:pt idx="0">
                  <c:v>50</c:v>
                </c:pt>
                <c:pt idx="1">
                  <c:v>36.666666666666664</c:v>
                </c:pt>
                <c:pt idx="2">
                  <c:v>56.36363636363636</c:v>
                </c:pt>
                <c:pt idx="3">
                  <c:v>59.433962264150942</c:v>
                </c:pt>
                <c:pt idx="4">
                  <c:v>67.777777777777786</c:v>
                </c:pt>
                <c:pt idx="5">
                  <c:v>71.2</c:v>
                </c:pt>
                <c:pt idx="6">
                  <c:v>71.844660194174764</c:v>
                </c:pt>
                <c:pt idx="7">
                  <c:v>76.162790697674424</c:v>
                </c:pt>
                <c:pt idx="8">
                  <c:v>79.792746113989637</c:v>
                </c:pt>
              </c:numCache>
            </c:numRef>
          </c:val>
          <c:extLst>
            <c:ext xmlns:c16="http://schemas.microsoft.com/office/drawing/2014/chart" uri="{C3380CC4-5D6E-409C-BE32-E72D297353CC}">
              <c16:uniqueId val="{00000000-8403-4B67-8F50-35381A84719F}"/>
            </c:ext>
          </c:extLst>
        </c:ser>
        <c:ser>
          <c:idx val="1"/>
          <c:order val="1"/>
          <c:tx>
            <c:strRef>
              <c:f>問35年齢層!$U$335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8"/>
              <c:layout>
                <c:manualLayout>
                  <c:x val="-6.8728522336769758E-3"/>
                  <c:y val="1.091788903829103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403-4B67-8F50-35381A8471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問35年齢層!$U$336:$U$344</c:f>
              <c:numCache>
                <c:formatCode>0.0</c:formatCode>
                <c:ptCount val="9"/>
                <c:pt idx="0">
                  <c:v>3.3333333333333335</c:v>
                </c:pt>
                <c:pt idx="1">
                  <c:v>6.666666666666667</c:v>
                </c:pt>
                <c:pt idx="2">
                  <c:v>10.909090909090908</c:v>
                </c:pt>
                <c:pt idx="3">
                  <c:v>7.5471698113207548</c:v>
                </c:pt>
                <c:pt idx="4">
                  <c:v>3.3333333333333335</c:v>
                </c:pt>
                <c:pt idx="5">
                  <c:v>4</c:v>
                </c:pt>
                <c:pt idx="6">
                  <c:v>3.8834951456310676</c:v>
                </c:pt>
                <c:pt idx="7">
                  <c:v>2.9069767441860463</c:v>
                </c:pt>
                <c:pt idx="8">
                  <c:v>2.5906735751295336</c:v>
                </c:pt>
              </c:numCache>
            </c:numRef>
          </c:val>
          <c:extLst>
            <c:ext xmlns:c16="http://schemas.microsoft.com/office/drawing/2014/chart" uri="{C3380CC4-5D6E-409C-BE32-E72D297353CC}">
              <c16:uniqueId val="{00000001-8403-4B67-8F50-35381A84719F}"/>
            </c:ext>
          </c:extLst>
        </c:ser>
        <c:ser>
          <c:idx val="3"/>
          <c:order val="2"/>
          <c:tx>
            <c:strRef>
              <c:f>問35年齢層!$V$335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403-4B67-8F50-35381A8471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問35年齢層!$V$336:$V$344</c:f>
              <c:numCache>
                <c:formatCode>0.0</c:formatCode>
                <c:ptCount val="9"/>
                <c:pt idx="0">
                  <c:v>16.666666666666664</c:v>
                </c:pt>
                <c:pt idx="1">
                  <c:v>26.666666666666668</c:v>
                </c:pt>
                <c:pt idx="2">
                  <c:v>18.181818181818183</c:v>
                </c:pt>
                <c:pt idx="3">
                  <c:v>21.226415094339622</c:v>
                </c:pt>
                <c:pt idx="4">
                  <c:v>15.185185185185185</c:v>
                </c:pt>
                <c:pt idx="5">
                  <c:v>17.599999999999998</c:v>
                </c:pt>
                <c:pt idx="6">
                  <c:v>15.53398058252427</c:v>
                </c:pt>
                <c:pt idx="7">
                  <c:v>12.790697674418606</c:v>
                </c:pt>
                <c:pt idx="8">
                  <c:v>7.2538860103626934</c:v>
                </c:pt>
              </c:numCache>
            </c:numRef>
          </c:val>
          <c:extLst>
            <c:ext xmlns:c16="http://schemas.microsoft.com/office/drawing/2014/chart" uri="{C3380CC4-5D6E-409C-BE32-E72D297353CC}">
              <c16:uniqueId val="{00000003-8403-4B67-8F50-35381A84719F}"/>
            </c:ext>
          </c:extLst>
        </c:ser>
        <c:ser>
          <c:idx val="4"/>
          <c:order val="3"/>
          <c:tx>
            <c:strRef>
              <c:f>問35年齢層!$W$335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dLbl>
              <c:idx val="5"/>
              <c:layout>
                <c:manualLayout>
                  <c:x val="-1.11236998669534E-2"/>
                  <c:y val="1.4437139251982942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03-4B67-8F50-35381A84719F}"/>
                </c:ext>
              </c:extLst>
            </c:dLbl>
            <c:dLbl>
              <c:idx val="6"/>
              <c:layout>
                <c:manualLayout>
                  <c:x val="-1.2474583078815468E-3"/>
                  <c:y val="2.1665639956062081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403-4B67-8F50-35381A8471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問35年齢層!$W$336:$W$344</c:f>
              <c:numCache>
                <c:formatCode>0.0</c:formatCode>
                <c:ptCount val="9"/>
                <c:pt idx="0">
                  <c:v>16.666666666666664</c:v>
                </c:pt>
                <c:pt idx="1">
                  <c:v>17.777777777777779</c:v>
                </c:pt>
                <c:pt idx="2">
                  <c:v>7.2727272727272725</c:v>
                </c:pt>
                <c:pt idx="3">
                  <c:v>8.4905660377358494</c:v>
                </c:pt>
                <c:pt idx="4">
                  <c:v>9.2592592592592595</c:v>
                </c:pt>
                <c:pt idx="5">
                  <c:v>4</c:v>
                </c:pt>
                <c:pt idx="6">
                  <c:v>2.912621359223301</c:v>
                </c:pt>
                <c:pt idx="7">
                  <c:v>4.6511627906976747</c:v>
                </c:pt>
                <c:pt idx="8">
                  <c:v>2.5906735751295336</c:v>
                </c:pt>
              </c:numCache>
            </c:numRef>
          </c:val>
          <c:extLst>
            <c:ext xmlns:c16="http://schemas.microsoft.com/office/drawing/2014/chart" uri="{C3380CC4-5D6E-409C-BE32-E72D297353CC}">
              <c16:uniqueId val="{00000004-8403-4B67-8F50-35381A84719F}"/>
            </c:ext>
          </c:extLst>
        </c:ser>
        <c:ser>
          <c:idx val="5"/>
          <c:order val="4"/>
          <c:tx>
            <c:strRef>
              <c:f>問35年齢層!$X$335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0"/>
              <c:layout>
                <c:manualLayout>
                  <c:x val="-6.8728522336769758E-3"/>
                  <c:y val="2.72947225957275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03-4B67-8F50-35381A84719F}"/>
                </c:ext>
              </c:extLst>
            </c:dLbl>
            <c:dLbl>
              <c:idx val="2"/>
              <c:layout>
                <c:manualLayout>
                  <c:x val="-1.4169323414806943E-3"/>
                  <c:y val="-4.4004400440044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6D-48B6-851B-7B5E64528AB7}"/>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6D-48B6-851B-7B5E64528AB7}"/>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03-4B67-8F50-35381A84719F}"/>
                </c:ext>
              </c:extLst>
            </c:dLbl>
            <c:dLbl>
              <c:idx val="5"/>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6D-48B6-851B-7B5E64528AB7}"/>
                </c:ext>
              </c:extLst>
            </c:dLbl>
            <c:dLbl>
              <c:idx val="6"/>
              <c:layout>
                <c:manualLayout>
                  <c:x val="8.5015940488840612E-3"/>
                  <c:y val="1.444375997070805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6D-48B6-851B-7B5E64528AB7}"/>
                </c:ext>
              </c:extLst>
            </c:dLbl>
            <c:dLbl>
              <c:idx val="7"/>
              <c:layout>
                <c:manualLayout>
                  <c:x val="7.0846617074034716E-3"/>
                  <c:y val="-2.1876663289234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03-4B67-8F50-35381A84719F}"/>
                </c:ext>
              </c:extLst>
            </c:dLbl>
            <c:dLbl>
              <c:idx val="8"/>
              <c:layout>
                <c:manualLayout>
                  <c:x val="1.2752391073326041E-2"/>
                  <c:y val="9.600767252530989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403-4B67-8F50-35381A8471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問35年齢層!$X$336:$X$344</c:f>
              <c:numCache>
                <c:formatCode>0.0</c:formatCode>
                <c:ptCount val="9"/>
                <c:pt idx="0">
                  <c:v>10</c:v>
                </c:pt>
                <c:pt idx="1">
                  <c:v>11.111111111111111</c:v>
                </c:pt>
                <c:pt idx="2">
                  <c:v>6.0606060606060606</c:v>
                </c:pt>
                <c:pt idx="3">
                  <c:v>3.3018867924528301</c:v>
                </c:pt>
                <c:pt idx="4">
                  <c:v>3.7037037037037033</c:v>
                </c:pt>
                <c:pt idx="5">
                  <c:v>0.8</c:v>
                </c:pt>
                <c:pt idx="6">
                  <c:v>3.8834951456310676</c:v>
                </c:pt>
                <c:pt idx="7">
                  <c:v>0.58139534883720934</c:v>
                </c:pt>
                <c:pt idx="8">
                  <c:v>3.1088082901554404</c:v>
                </c:pt>
              </c:numCache>
            </c:numRef>
          </c:val>
          <c:extLst>
            <c:ext xmlns:c16="http://schemas.microsoft.com/office/drawing/2014/chart" uri="{C3380CC4-5D6E-409C-BE32-E72D297353CC}">
              <c16:uniqueId val="{00000007-8403-4B67-8F50-35381A84719F}"/>
            </c:ext>
          </c:extLst>
        </c:ser>
        <c:ser>
          <c:idx val="6"/>
          <c:order val="5"/>
          <c:tx>
            <c:strRef>
              <c:f>問35年齢層!$Y$335</c:f>
              <c:strCache>
                <c:ptCount val="1"/>
                <c:pt idx="0">
                  <c:v>（無効回答）</c:v>
                </c:pt>
              </c:strCache>
            </c:strRef>
          </c:tx>
          <c:spPr>
            <a:solidFill>
              <a:schemeClr val="bg1"/>
            </a:solidFill>
            <a:ln>
              <a:solidFill>
                <a:schemeClr val="tx1"/>
              </a:solidFill>
            </a:ln>
            <a:effectLst/>
          </c:spPr>
          <c:invertIfNegative val="0"/>
          <c:dLbls>
            <c:dLbl>
              <c:idx val="5"/>
              <c:layout>
                <c:manualLayout>
                  <c:x val="1.3349845615737783E-2"/>
                  <c:y val="2.888751994141610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6D-48B6-851B-7B5E64528AB7}"/>
                </c:ext>
              </c:extLst>
            </c:dLbl>
            <c:dLbl>
              <c:idx val="6"/>
              <c:layout>
                <c:manualLayout>
                  <c:x val="2.6639109006167002E-2"/>
                  <c:y val="-1.834213078680215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6D-48B6-851B-7B5E64528AB7}"/>
                </c:ext>
              </c:extLst>
            </c:dLbl>
            <c:dLbl>
              <c:idx val="7"/>
              <c:layout>
                <c:manualLayout>
                  <c:x val="3.283288845004895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2E-4735-ACCE-9FE06BAF72FB}"/>
                </c:ext>
              </c:extLst>
            </c:dLbl>
            <c:dLbl>
              <c:idx val="8"/>
              <c:layout>
                <c:manualLayout>
                  <c:x val="3.4006376195536453E-2"/>
                  <c:y val="3.668715032559845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6D-48B6-851B-7B5E64528AB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問35年齢層!$Y$336:$Y$344</c:f>
              <c:numCache>
                <c:formatCode>0.0</c:formatCode>
                <c:ptCount val="9"/>
                <c:pt idx="0">
                  <c:v>3.3333333333333335</c:v>
                </c:pt>
                <c:pt idx="1">
                  <c:v>1.1111111111111112</c:v>
                </c:pt>
                <c:pt idx="2">
                  <c:v>1.2121212121212122</c:v>
                </c:pt>
                <c:pt idx="3">
                  <c:v>0</c:v>
                </c:pt>
                <c:pt idx="4">
                  <c:v>0.74074074074074081</c:v>
                </c:pt>
                <c:pt idx="5">
                  <c:v>2.4</c:v>
                </c:pt>
                <c:pt idx="6">
                  <c:v>1.9417475728155338</c:v>
                </c:pt>
                <c:pt idx="7">
                  <c:v>2.9069767441860463</c:v>
                </c:pt>
                <c:pt idx="8">
                  <c:v>4.6632124352331603</c:v>
                </c:pt>
              </c:numCache>
            </c:numRef>
          </c:val>
          <c:extLst>
            <c:ext xmlns:c16="http://schemas.microsoft.com/office/drawing/2014/chart" uri="{C3380CC4-5D6E-409C-BE32-E72D297353CC}">
              <c16:uniqueId val="{00000008-8403-4B67-8F50-35381A84719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54987822711655"/>
          <c:y val="0.13034511909365493"/>
          <c:w val="0.70145365197012588"/>
          <c:h val="0.846740237634378"/>
        </c:manualLayout>
      </c:layout>
      <c:barChart>
        <c:barDir val="bar"/>
        <c:grouping val="percentStacked"/>
        <c:varyColors val="0"/>
        <c:ser>
          <c:idx val="0"/>
          <c:order val="0"/>
          <c:tx>
            <c:strRef>
              <c:f>問35!$T$37</c:f>
              <c:strCache>
                <c:ptCount val="1"/>
                <c:pt idx="0">
                  <c:v>何度か行った</c:v>
                </c:pt>
              </c:strCache>
            </c:strRef>
          </c:tx>
          <c:spPr>
            <a:solidFill>
              <a:schemeClr val="accent5">
                <a:lumMod val="75000"/>
              </a:schemeClr>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問35!$Q$46:$Q$58</c:f>
              <c:strCache>
                <c:ptCount val="13"/>
                <c:pt idx="0">
                  <c:v>鬼太郎ひろば</c:v>
                </c:pt>
                <c:pt idx="1">
                  <c:v>深大寺城跡（国指定史跡）</c:v>
                </c:pt>
                <c:pt idx="2">
                  <c:v>深大寺周辺で開催された
イベント・行事</c:v>
                </c:pt>
                <c:pt idx="3">
                  <c:v>武蔵野の森総合スポーツプラザ</c:v>
                </c:pt>
                <c:pt idx="4">
                  <c:v>武者小路実篤記念館・実篤公園</c:v>
                </c:pt>
                <c:pt idx="5">
                  <c:v>西光寺・近藤勇座像</c:v>
                </c:pt>
                <c:pt idx="6">
                  <c:v>調布市郷土博物館</c:v>
                </c:pt>
                <c:pt idx="7">
                  <c:v>ゲゲゲ忌</c:v>
                </c:pt>
                <c:pt idx="8">
                  <c:v>東京オーヴァル京王閣
（京王閣競輪場）</c:v>
                </c:pt>
                <c:pt idx="9">
                  <c:v>映画のまち調布
シネマフェスティバル</c:v>
                </c:pt>
                <c:pt idx="10">
                  <c:v>深大寺観光案内所</c:v>
                </c:pt>
                <c:pt idx="11">
                  <c:v>下布田遺跡（国指定史跡）</c:v>
                </c:pt>
                <c:pt idx="12">
                  <c:v>調布市観光案内所
「ぬくもりステーション」</c:v>
                </c:pt>
              </c:strCache>
            </c:strRef>
          </c:cat>
          <c:val>
            <c:numRef>
              <c:f>問35!$T$46:$T$58</c:f>
              <c:numCache>
                <c:formatCode>0.0</c:formatCode>
                <c:ptCount val="13"/>
                <c:pt idx="0">
                  <c:v>30.072992700729927</c:v>
                </c:pt>
                <c:pt idx="1">
                  <c:v>27.591240875912408</c:v>
                </c:pt>
                <c:pt idx="2">
                  <c:v>27.591240875912408</c:v>
                </c:pt>
                <c:pt idx="3">
                  <c:v>25.76642335766423</c:v>
                </c:pt>
                <c:pt idx="4">
                  <c:v>19.34306569343066</c:v>
                </c:pt>
                <c:pt idx="5">
                  <c:v>14.452554744525548</c:v>
                </c:pt>
                <c:pt idx="6">
                  <c:v>11.97080291970803</c:v>
                </c:pt>
                <c:pt idx="7">
                  <c:v>11.678832116788321</c:v>
                </c:pt>
                <c:pt idx="8">
                  <c:v>12.043795620437956</c:v>
                </c:pt>
                <c:pt idx="9">
                  <c:v>11.240875912408759</c:v>
                </c:pt>
                <c:pt idx="10">
                  <c:v>7.007299270072993</c:v>
                </c:pt>
                <c:pt idx="11">
                  <c:v>5.3284671532846719</c:v>
                </c:pt>
                <c:pt idx="12">
                  <c:v>5.1094890510948909</c:v>
                </c:pt>
              </c:numCache>
            </c:numRef>
          </c:val>
          <c:extLst>
            <c:ext xmlns:c16="http://schemas.microsoft.com/office/drawing/2014/chart" uri="{C3380CC4-5D6E-409C-BE32-E72D297353CC}">
              <c16:uniqueId val="{00000009-6F9C-4846-8625-03BC930AC415}"/>
            </c:ext>
          </c:extLst>
        </c:ser>
        <c:ser>
          <c:idx val="1"/>
          <c:order val="1"/>
          <c:tx>
            <c:strRef>
              <c:f>問35!$U$37</c:f>
              <c:strCache>
                <c:ptCount val="1"/>
                <c:pt idx="0">
                  <c:v>初めて行った</c:v>
                </c:pt>
              </c:strCache>
            </c:strRef>
          </c:tx>
          <c:spPr>
            <a:solidFill>
              <a:schemeClr val="accent5">
                <a:lumMod val="60000"/>
                <a:lumOff val="40000"/>
              </a:schemeClr>
            </a:solidFill>
            <a:ln>
              <a:solidFill>
                <a:schemeClr val="tx1"/>
              </a:solidFill>
            </a:ln>
            <a:effectLst/>
          </c:spPr>
          <c:invertIfNegative val="0"/>
          <c:dLbls>
            <c:dLbl>
              <c:idx val="11"/>
              <c:layout>
                <c:manualLayout>
                  <c:x val="2.7463096464126332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83-4233-AE66-CD3854C3A588}"/>
                </c:ext>
              </c:extLst>
            </c:dLbl>
            <c:dLbl>
              <c:idx val="12"/>
              <c:layout>
                <c:manualLayout>
                  <c:x val="4.119464469618949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67-4BED-B43E-4BCF9650A42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問35!$Q$46:$Q$58</c:f>
              <c:strCache>
                <c:ptCount val="13"/>
                <c:pt idx="0">
                  <c:v>鬼太郎ひろば</c:v>
                </c:pt>
                <c:pt idx="1">
                  <c:v>深大寺城跡（国指定史跡）</c:v>
                </c:pt>
                <c:pt idx="2">
                  <c:v>深大寺周辺で開催された
イベント・行事</c:v>
                </c:pt>
                <c:pt idx="3">
                  <c:v>武蔵野の森総合スポーツプラザ</c:v>
                </c:pt>
                <c:pt idx="4">
                  <c:v>武者小路実篤記念館・実篤公園</c:v>
                </c:pt>
                <c:pt idx="5">
                  <c:v>西光寺・近藤勇座像</c:v>
                </c:pt>
                <c:pt idx="6">
                  <c:v>調布市郷土博物館</c:v>
                </c:pt>
                <c:pt idx="7">
                  <c:v>ゲゲゲ忌</c:v>
                </c:pt>
                <c:pt idx="8">
                  <c:v>東京オーヴァル京王閣
（京王閣競輪場）</c:v>
                </c:pt>
                <c:pt idx="9">
                  <c:v>映画のまち調布
シネマフェスティバル</c:v>
                </c:pt>
                <c:pt idx="10">
                  <c:v>深大寺観光案内所</c:v>
                </c:pt>
                <c:pt idx="11">
                  <c:v>下布田遺跡（国指定史跡）</c:v>
                </c:pt>
                <c:pt idx="12">
                  <c:v>調布市観光案内所
「ぬくもりステーション」</c:v>
                </c:pt>
              </c:strCache>
            </c:strRef>
          </c:cat>
          <c:val>
            <c:numRef>
              <c:f>問35!$U$46:$U$58</c:f>
              <c:numCache>
                <c:formatCode>0.0</c:formatCode>
                <c:ptCount val="13"/>
                <c:pt idx="0">
                  <c:v>6.8613138686131396</c:v>
                </c:pt>
                <c:pt idx="1">
                  <c:v>4.1605839416058394</c:v>
                </c:pt>
                <c:pt idx="2">
                  <c:v>3.4306569343065698</c:v>
                </c:pt>
                <c:pt idx="3">
                  <c:v>4.6715328467153281</c:v>
                </c:pt>
                <c:pt idx="4">
                  <c:v>5.1094890510948909</c:v>
                </c:pt>
                <c:pt idx="5">
                  <c:v>3.5766423357664232</c:v>
                </c:pt>
                <c:pt idx="6">
                  <c:v>4.3795620437956204</c:v>
                </c:pt>
                <c:pt idx="7">
                  <c:v>4.5255474452554747</c:v>
                </c:pt>
                <c:pt idx="8">
                  <c:v>2.9927007299270074</c:v>
                </c:pt>
                <c:pt idx="9">
                  <c:v>2.0437956204379564</c:v>
                </c:pt>
                <c:pt idx="10">
                  <c:v>2.4817518248175183</c:v>
                </c:pt>
                <c:pt idx="11">
                  <c:v>1.8978102189781021</c:v>
                </c:pt>
                <c:pt idx="12">
                  <c:v>2.4087591240875912</c:v>
                </c:pt>
              </c:numCache>
            </c:numRef>
          </c:val>
          <c:extLst>
            <c:ext xmlns:c16="http://schemas.microsoft.com/office/drawing/2014/chart" uri="{C3380CC4-5D6E-409C-BE32-E72D297353CC}">
              <c16:uniqueId val="{0000000A-6F9C-4846-8625-03BC930AC415}"/>
            </c:ext>
          </c:extLst>
        </c:ser>
        <c:ser>
          <c:idx val="2"/>
          <c:order val="2"/>
          <c:tx>
            <c:strRef>
              <c:f>問35!$V$37</c:f>
              <c:strCache>
                <c:ptCount val="1"/>
                <c:pt idx="0">
                  <c:v>まだ行った
ことはない
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問35!$Q$46:$Q$58</c:f>
              <c:strCache>
                <c:ptCount val="13"/>
                <c:pt idx="0">
                  <c:v>鬼太郎ひろば</c:v>
                </c:pt>
                <c:pt idx="1">
                  <c:v>深大寺城跡（国指定史跡）</c:v>
                </c:pt>
                <c:pt idx="2">
                  <c:v>深大寺周辺で開催された
イベント・行事</c:v>
                </c:pt>
                <c:pt idx="3">
                  <c:v>武蔵野の森総合スポーツプラザ</c:v>
                </c:pt>
                <c:pt idx="4">
                  <c:v>武者小路実篤記念館・実篤公園</c:v>
                </c:pt>
                <c:pt idx="5">
                  <c:v>西光寺・近藤勇座像</c:v>
                </c:pt>
                <c:pt idx="6">
                  <c:v>調布市郷土博物館</c:v>
                </c:pt>
                <c:pt idx="7">
                  <c:v>ゲゲゲ忌</c:v>
                </c:pt>
                <c:pt idx="8">
                  <c:v>東京オーヴァル京王閣
（京王閣競輪場）</c:v>
                </c:pt>
                <c:pt idx="9">
                  <c:v>映画のまち調布
シネマフェスティバル</c:v>
                </c:pt>
                <c:pt idx="10">
                  <c:v>深大寺観光案内所</c:v>
                </c:pt>
                <c:pt idx="11">
                  <c:v>下布田遺跡（国指定史跡）</c:v>
                </c:pt>
                <c:pt idx="12">
                  <c:v>調布市観光案内所
「ぬくもりステーション」</c:v>
                </c:pt>
              </c:strCache>
            </c:strRef>
          </c:cat>
          <c:val>
            <c:numRef>
              <c:f>問35!$V$46:$V$58</c:f>
              <c:numCache>
                <c:formatCode>0.0</c:formatCode>
                <c:ptCount val="13"/>
                <c:pt idx="0">
                  <c:v>17.956204379562042</c:v>
                </c:pt>
                <c:pt idx="1">
                  <c:v>26.131386861313871</c:v>
                </c:pt>
                <c:pt idx="2">
                  <c:v>28.978102189781023</c:v>
                </c:pt>
                <c:pt idx="3">
                  <c:v>25.401459854014597</c:v>
                </c:pt>
                <c:pt idx="4">
                  <c:v>25.328467153284674</c:v>
                </c:pt>
                <c:pt idx="5">
                  <c:v>22.262773722627738</c:v>
                </c:pt>
                <c:pt idx="6">
                  <c:v>28.978102189781023</c:v>
                </c:pt>
                <c:pt idx="7">
                  <c:v>25.620437956204377</c:v>
                </c:pt>
                <c:pt idx="8">
                  <c:v>11.897810218978103</c:v>
                </c:pt>
                <c:pt idx="9">
                  <c:v>37.883211678832119</c:v>
                </c:pt>
                <c:pt idx="10">
                  <c:v>18.102189781021899</c:v>
                </c:pt>
                <c:pt idx="11">
                  <c:v>30.145985401459853</c:v>
                </c:pt>
                <c:pt idx="12">
                  <c:v>17.080291970802918</c:v>
                </c:pt>
              </c:numCache>
            </c:numRef>
          </c:val>
          <c:extLst>
            <c:ext xmlns:c16="http://schemas.microsoft.com/office/drawing/2014/chart" uri="{C3380CC4-5D6E-409C-BE32-E72D297353CC}">
              <c16:uniqueId val="{0000000B-6F9C-4846-8625-03BC930AC415}"/>
            </c:ext>
          </c:extLst>
        </c:ser>
        <c:ser>
          <c:idx val="3"/>
          <c:order val="3"/>
          <c:tx>
            <c:strRef>
              <c:f>問35!$W$37</c:f>
              <c:strCache>
                <c:ptCount val="1"/>
                <c:pt idx="0">
                  <c:v>行ったこと
はないし，
今後行く
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問35!$Q$46:$Q$58</c:f>
              <c:strCache>
                <c:ptCount val="13"/>
                <c:pt idx="0">
                  <c:v>鬼太郎ひろば</c:v>
                </c:pt>
                <c:pt idx="1">
                  <c:v>深大寺城跡（国指定史跡）</c:v>
                </c:pt>
                <c:pt idx="2">
                  <c:v>深大寺周辺で開催された
イベント・行事</c:v>
                </c:pt>
                <c:pt idx="3">
                  <c:v>武蔵野の森総合スポーツプラザ</c:v>
                </c:pt>
                <c:pt idx="4">
                  <c:v>武者小路実篤記念館・実篤公園</c:v>
                </c:pt>
                <c:pt idx="5">
                  <c:v>西光寺・近藤勇座像</c:v>
                </c:pt>
                <c:pt idx="6">
                  <c:v>調布市郷土博物館</c:v>
                </c:pt>
                <c:pt idx="7">
                  <c:v>ゲゲゲ忌</c:v>
                </c:pt>
                <c:pt idx="8">
                  <c:v>東京オーヴァル京王閣
（京王閣競輪場）</c:v>
                </c:pt>
                <c:pt idx="9">
                  <c:v>映画のまち調布
シネマフェスティバル</c:v>
                </c:pt>
                <c:pt idx="10">
                  <c:v>深大寺観光案内所</c:v>
                </c:pt>
                <c:pt idx="11">
                  <c:v>下布田遺跡（国指定史跡）</c:v>
                </c:pt>
                <c:pt idx="12">
                  <c:v>調布市観光案内所
「ぬくもりステーション」</c:v>
                </c:pt>
              </c:strCache>
            </c:strRef>
          </c:cat>
          <c:val>
            <c:numRef>
              <c:f>問35!$W$46:$W$58</c:f>
              <c:numCache>
                <c:formatCode>0.0</c:formatCode>
                <c:ptCount val="13"/>
                <c:pt idx="0">
                  <c:v>20.583941605839414</c:v>
                </c:pt>
                <c:pt idx="1">
                  <c:v>16.058394160583941</c:v>
                </c:pt>
                <c:pt idx="2">
                  <c:v>15.547445255474452</c:v>
                </c:pt>
                <c:pt idx="3">
                  <c:v>27.956204379562045</c:v>
                </c:pt>
                <c:pt idx="4">
                  <c:v>25.839416058394161</c:v>
                </c:pt>
                <c:pt idx="5">
                  <c:v>26.058394160583941</c:v>
                </c:pt>
                <c:pt idx="6">
                  <c:v>24.671532846715326</c:v>
                </c:pt>
                <c:pt idx="7">
                  <c:v>30</c:v>
                </c:pt>
                <c:pt idx="8">
                  <c:v>52.554744525547449</c:v>
                </c:pt>
                <c:pt idx="9">
                  <c:v>26.204379562043794</c:v>
                </c:pt>
                <c:pt idx="10">
                  <c:v>33.795620437956202</c:v>
                </c:pt>
                <c:pt idx="11">
                  <c:v>24.087591240875913</c:v>
                </c:pt>
                <c:pt idx="12">
                  <c:v>33.722627737226283</c:v>
                </c:pt>
              </c:numCache>
            </c:numRef>
          </c:val>
          <c:extLst>
            <c:ext xmlns:c16="http://schemas.microsoft.com/office/drawing/2014/chart" uri="{C3380CC4-5D6E-409C-BE32-E72D297353CC}">
              <c16:uniqueId val="{0000000C-6F9C-4846-8625-03BC930AC415}"/>
            </c:ext>
          </c:extLst>
        </c:ser>
        <c:ser>
          <c:idx val="4"/>
          <c:order val="4"/>
          <c:tx>
            <c:strRef>
              <c:f>問35!$X$37</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問35!$Q$46:$Q$58</c:f>
              <c:strCache>
                <c:ptCount val="13"/>
                <c:pt idx="0">
                  <c:v>鬼太郎ひろば</c:v>
                </c:pt>
                <c:pt idx="1">
                  <c:v>深大寺城跡（国指定史跡）</c:v>
                </c:pt>
                <c:pt idx="2">
                  <c:v>深大寺周辺で開催された
イベント・行事</c:v>
                </c:pt>
                <c:pt idx="3">
                  <c:v>武蔵野の森総合スポーツプラザ</c:v>
                </c:pt>
                <c:pt idx="4">
                  <c:v>武者小路実篤記念館・実篤公園</c:v>
                </c:pt>
                <c:pt idx="5">
                  <c:v>西光寺・近藤勇座像</c:v>
                </c:pt>
                <c:pt idx="6">
                  <c:v>調布市郷土博物館</c:v>
                </c:pt>
                <c:pt idx="7">
                  <c:v>ゲゲゲ忌</c:v>
                </c:pt>
                <c:pt idx="8">
                  <c:v>東京オーヴァル京王閣
（京王閣競輪場）</c:v>
                </c:pt>
                <c:pt idx="9">
                  <c:v>映画のまち調布
シネマフェスティバル</c:v>
                </c:pt>
                <c:pt idx="10">
                  <c:v>深大寺観光案内所</c:v>
                </c:pt>
                <c:pt idx="11">
                  <c:v>下布田遺跡（国指定史跡）</c:v>
                </c:pt>
                <c:pt idx="12">
                  <c:v>調布市観光案内所
「ぬくもりステーション」</c:v>
                </c:pt>
              </c:strCache>
            </c:strRef>
          </c:cat>
          <c:val>
            <c:numRef>
              <c:f>問35!$X$46:$X$58</c:f>
              <c:numCache>
                <c:formatCode>0.0</c:formatCode>
                <c:ptCount val="13"/>
                <c:pt idx="0">
                  <c:v>21.605839416058394</c:v>
                </c:pt>
                <c:pt idx="1">
                  <c:v>22.919708029197082</c:v>
                </c:pt>
                <c:pt idx="2">
                  <c:v>21.459854014598541</c:v>
                </c:pt>
                <c:pt idx="3">
                  <c:v>13.065693430656935</c:v>
                </c:pt>
                <c:pt idx="4">
                  <c:v>21.313868613138688</c:v>
                </c:pt>
                <c:pt idx="5">
                  <c:v>30.802919708029197</c:v>
                </c:pt>
                <c:pt idx="6">
                  <c:v>26.642335766423358</c:v>
                </c:pt>
                <c:pt idx="7">
                  <c:v>24.963503649635037</c:v>
                </c:pt>
                <c:pt idx="8">
                  <c:v>17.591240875912408</c:v>
                </c:pt>
                <c:pt idx="9">
                  <c:v>19.124087591240876</c:v>
                </c:pt>
                <c:pt idx="10">
                  <c:v>35.620437956204384</c:v>
                </c:pt>
                <c:pt idx="11">
                  <c:v>35.182481751824817</c:v>
                </c:pt>
                <c:pt idx="12">
                  <c:v>38.467153284671532</c:v>
                </c:pt>
              </c:numCache>
            </c:numRef>
          </c:val>
          <c:extLst>
            <c:ext xmlns:c16="http://schemas.microsoft.com/office/drawing/2014/chart" uri="{C3380CC4-5D6E-409C-BE32-E72D297353CC}">
              <c16:uniqueId val="{0000000D-6F9C-4846-8625-03BC930AC415}"/>
            </c:ext>
          </c:extLst>
        </c:ser>
        <c:ser>
          <c:idx val="5"/>
          <c:order val="5"/>
          <c:tx>
            <c:strRef>
              <c:f>問35!$Y$37</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問35!$Q$46:$Q$58</c:f>
              <c:strCache>
                <c:ptCount val="13"/>
                <c:pt idx="0">
                  <c:v>鬼太郎ひろば</c:v>
                </c:pt>
                <c:pt idx="1">
                  <c:v>深大寺城跡（国指定史跡）</c:v>
                </c:pt>
                <c:pt idx="2">
                  <c:v>深大寺周辺で開催された
イベント・行事</c:v>
                </c:pt>
                <c:pt idx="3">
                  <c:v>武蔵野の森総合スポーツプラザ</c:v>
                </c:pt>
                <c:pt idx="4">
                  <c:v>武者小路実篤記念館・実篤公園</c:v>
                </c:pt>
                <c:pt idx="5">
                  <c:v>西光寺・近藤勇座像</c:v>
                </c:pt>
                <c:pt idx="6">
                  <c:v>調布市郷土博物館</c:v>
                </c:pt>
                <c:pt idx="7">
                  <c:v>ゲゲゲ忌</c:v>
                </c:pt>
                <c:pt idx="8">
                  <c:v>東京オーヴァル京王閣
（京王閣競輪場）</c:v>
                </c:pt>
                <c:pt idx="9">
                  <c:v>映画のまち調布
シネマフェスティバル</c:v>
                </c:pt>
                <c:pt idx="10">
                  <c:v>深大寺観光案内所</c:v>
                </c:pt>
                <c:pt idx="11">
                  <c:v>下布田遺跡（国指定史跡）</c:v>
                </c:pt>
                <c:pt idx="12">
                  <c:v>調布市観光案内所
「ぬくもりステーション」</c:v>
                </c:pt>
              </c:strCache>
            </c:strRef>
          </c:cat>
          <c:val>
            <c:numRef>
              <c:f>問35!$Y$46:$Y$58</c:f>
              <c:numCache>
                <c:formatCode>0.0</c:formatCode>
                <c:ptCount val="13"/>
                <c:pt idx="0">
                  <c:v>2.9197080291970803</c:v>
                </c:pt>
                <c:pt idx="1">
                  <c:v>3.1386861313868613</c:v>
                </c:pt>
                <c:pt idx="2">
                  <c:v>2.9927007299270074</c:v>
                </c:pt>
                <c:pt idx="3">
                  <c:v>3.1386861313868613</c:v>
                </c:pt>
                <c:pt idx="4">
                  <c:v>3.0656934306569341</c:v>
                </c:pt>
                <c:pt idx="5">
                  <c:v>2.8467153284671531</c:v>
                </c:pt>
                <c:pt idx="6">
                  <c:v>3.3576642335766427</c:v>
                </c:pt>
                <c:pt idx="7">
                  <c:v>3.2116788321167884</c:v>
                </c:pt>
                <c:pt idx="8">
                  <c:v>2.9197080291970803</c:v>
                </c:pt>
                <c:pt idx="9">
                  <c:v>3.5036496350364965</c:v>
                </c:pt>
                <c:pt idx="10">
                  <c:v>2.9927007299270074</c:v>
                </c:pt>
                <c:pt idx="11">
                  <c:v>3.3576642335766427</c:v>
                </c:pt>
                <c:pt idx="12">
                  <c:v>3.2116788321167884</c:v>
                </c:pt>
              </c:numCache>
            </c:numRef>
          </c:val>
          <c:extLst>
            <c:ext xmlns:c16="http://schemas.microsoft.com/office/drawing/2014/chart" uri="{C3380CC4-5D6E-409C-BE32-E72D297353CC}">
              <c16:uniqueId val="{0000000E-6F9C-4846-8625-03BC930AC415}"/>
            </c:ext>
          </c:extLst>
        </c:ser>
        <c:dLbls>
          <c:dLblPos val="ctr"/>
          <c:showLegendKey val="0"/>
          <c:showVal val="1"/>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4623655913978511"/>
        </c:manualLayout>
      </c:layout>
      <c:barChart>
        <c:barDir val="bar"/>
        <c:grouping val="percentStacked"/>
        <c:varyColors val="0"/>
        <c:ser>
          <c:idx val="0"/>
          <c:order val="0"/>
          <c:tx>
            <c:strRef>
              <c:f>問35年齢層!$T$335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9D9-4698-89B7-7270C709597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9D9-4698-89B7-7270C709597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問35年齢層!$S$334</c:f>
              <c:strCache>
                <c:ptCount val="1"/>
                <c:pt idx="0">
                  <c:v>凡例</c:v>
                </c:pt>
              </c:strCache>
            </c:strRef>
          </c:cat>
          <c:val>
            <c:numRef>
              <c:f>問35年齢層!$T$334</c:f>
              <c:numCache>
                <c:formatCode>General</c:formatCode>
                <c:ptCount val="1"/>
                <c:pt idx="0">
                  <c:v>1</c:v>
                </c:pt>
              </c:numCache>
            </c:numRef>
          </c:val>
          <c:extLst>
            <c:ext xmlns:c16="http://schemas.microsoft.com/office/drawing/2014/chart" uri="{C3380CC4-5D6E-409C-BE32-E72D297353CC}">
              <c16:uniqueId val="{00000002-39D9-4698-89B7-7270C7095979}"/>
            </c:ext>
          </c:extLst>
        </c:ser>
        <c:ser>
          <c:idx val="1"/>
          <c:order val="1"/>
          <c:tx>
            <c:strRef>
              <c:f>問35年齢層!$U$335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9D9-4698-89B7-7270C709597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問35年齢層!$S$334</c:f>
              <c:strCache>
                <c:ptCount val="1"/>
                <c:pt idx="0">
                  <c:v>凡例</c:v>
                </c:pt>
              </c:strCache>
            </c:strRef>
          </c:cat>
          <c:val>
            <c:numRef>
              <c:f>問35年齢層!$U$334</c:f>
              <c:numCache>
                <c:formatCode>General</c:formatCode>
                <c:ptCount val="1"/>
                <c:pt idx="0">
                  <c:v>1</c:v>
                </c:pt>
              </c:numCache>
            </c:numRef>
          </c:val>
          <c:extLst>
            <c:ext xmlns:c16="http://schemas.microsoft.com/office/drawing/2014/chart" uri="{C3380CC4-5D6E-409C-BE32-E72D297353CC}">
              <c16:uniqueId val="{00000004-39D9-4698-89B7-7270C7095979}"/>
            </c:ext>
          </c:extLst>
        </c:ser>
        <c:ser>
          <c:idx val="3"/>
          <c:order val="2"/>
          <c:tx>
            <c:strRef>
              <c:f>問35年齢層!$V$335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問35年齢層!$S$334</c:f>
              <c:strCache>
                <c:ptCount val="1"/>
                <c:pt idx="0">
                  <c:v>凡例</c:v>
                </c:pt>
              </c:strCache>
            </c:strRef>
          </c:cat>
          <c:val>
            <c:numRef>
              <c:f>問35年齢層!$V$334</c:f>
              <c:numCache>
                <c:formatCode>General</c:formatCode>
                <c:ptCount val="1"/>
                <c:pt idx="0">
                  <c:v>1</c:v>
                </c:pt>
              </c:numCache>
            </c:numRef>
          </c:val>
          <c:extLst>
            <c:ext xmlns:c16="http://schemas.microsoft.com/office/drawing/2014/chart" uri="{C3380CC4-5D6E-409C-BE32-E72D297353CC}">
              <c16:uniqueId val="{00000006-39D9-4698-89B7-7270C7095979}"/>
            </c:ext>
          </c:extLst>
        </c:ser>
        <c:ser>
          <c:idx val="4"/>
          <c:order val="3"/>
          <c:tx>
            <c:strRef>
              <c:f>問35年齢層!$W$335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問35年齢層!$S$334</c:f>
              <c:strCache>
                <c:ptCount val="1"/>
                <c:pt idx="0">
                  <c:v>凡例</c:v>
                </c:pt>
              </c:strCache>
            </c:strRef>
          </c:cat>
          <c:val>
            <c:numRef>
              <c:f>問35年齢層!$W$334</c:f>
              <c:numCache>
                <c:formatCode>General</c:formatCode>
                <c:ptCount val="1"/>
                <c:pt idx="0">
                  <c:v>1</c:v>
                </c:pt>
              </c:numCache>
            </c:numRef>
          </c:val>
          <c:extLst>
            <c:ext xmlns:c16="http://schemas.microsoft.com/office/drawing/2014/chart" uri="{C3380CC4-5D6E-409C-BE32-E72D297353CC}">
              <c16:uniqueId val="{00000007-39D9-4698-89B7-7270C7095979}"/>
            </c:ext>
          </c:extLst>
        </c:ser>
        <c:ser>
          <c:idx val="5"/>
          <c:order val="4"/>
          <c:tx>
            <c:strRef>
              <c:f>問35年齢層!$X$335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問35年齢層!$S$334</c:f>
              <c:strCache>
                <c:ptCount val="1"/>
                <c:pt idx="0">
                  <c:v>凡例</c:v>
                </c:pt>
              </c:strCache>
            </c:strRef>
          </c:cat>
          <c:val>
            <c:numRef>
              <c:f>問35年齢層!$X$334</c:f>
              <c:numCache>
                <c:formatCode>General</c:formatCode>
                <c:ptCount val="1"/>
                <c:pt idx="0">
                  <c:v>1</c:v>
                </c:pt>
              </c:numCache>
            </c:numRef>
          </c:val>
          <c:extLst>
            <c:ext xmlns:c16="http://schemas.microsoft.com/office/drawing/2014/chart" uri="{C3380CC4-5D6E-409C-BE32-E72D297353CC}">
              <c16:uniqueId val="{00000008-39D9-4698-89B7-7270C7095979}"/>
            </c:ext>
          </c:extLst>
        </c:ser>
        <c:ser>
          <c:idx val="6"/>
          <c:order val="5"/>
          <c:tx>
            <c:strRef>
              <c:f>問35年齢層!$Y$335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問35年齢層!$S$334</c:f>
              <c:strCache>
                <c:ptCount val="1"/>
                <c:pt idx="0">
                  <c:v>凡例</c:v>
                </c:pt>
              </c:strCache>
            </c:strRef>
          </c:cat>
          <c:val>
            <c:numRef>
              <c:f>問35年齢層!$Y$334</c:f>
              <c:numCache>
                <c:formatCode>General</c:formatCode>
                <c:ptCount val="1"/>
                <c:pt idx="0">
                  <c:v>1</c:v>
                </c:pt>
              </c:numCache>
            </c:numRef>
          </c:val>
          <c:extLst>
            <c:ext xmlns:c16="http://schemas.microsoft.com/office/drawing/2014/chart" uri="{C3380CC4-5D6E-409C-BE32-E72D297353CC}">
              <c16:uniqueId val="{00000009-39D9-4698-89B7-7270C709597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問35年齢層!$T$365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1.9112801425053086E-3"/>
                  <c:y val="1.188710106888812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1E-4160-B36E-0A507526B41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問35年齢層!$S$366:$S$374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問35年齢層!$T$366:$T$374</c:f>
              <c:numCache>
                <c:formatCode>0.0</c:formatCode>
                <c:ptCount val="9"/>
                <c:pt idx="0">
                  <c:v>23.333333333333332</c:v>
                </c:pt>
                <c:pt idx="1">
                  <c:v>17.777777777777779</c:v>
                </c:pt>
                <c:pt idx="2">
                  <c:v>15.757575757575756</c:v>
                </c:pt>
                <c:pt idx="3">
                  <c:v>22.641509433962266</c:v>
                </c:pt>
                <c:pt idx="4">
                  <c:v>28.518518518518519</c:v>
                </c:pt>
                <c:pt idx="5">
                  <c:v>25.6</c:v>
                </c:pt>
                <c:pt idx="6">
                  <c:v>35.922330097087382</c:v>
                </c:pt>
                <c:pt idx="7">
                  <c:v>35.465116279069768</c:v>
                </c:pt>
                <c:pt idx="8">
                  <c:v>36.269430051813472</c:v>
                </c:pt>
              </c:numCache>
            </c:numRef>
          </c:val>
          <c:extLst>
            <c:ext xmlns:c16="http://schemas.microsoft.com/office/drawing/2014/chart" uri="{C3380CC4-5D6E-409C-BE32-E72D297353CC}">
              <c16:uniqueId val="{00000001-731E-4160-B36E-0A507526B418}"/>
            </c:ext>
          </c:extLst>
        </c:ser>
        <c:ser>
          <c:idx val="1"/>
          <c:order val="1"/>
          <c:tx>
            <c:strRef>
              <c:f>問35年齢層!$U$365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問35年齢層!$S$366:$S$374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問35年齢層!$U$366:$U$374</c:f>
              <c:numCache>
                <c:formatCode>0.0</c:formatCode>
                <c:ptCount val="9"/>
                <c:pt idx="0">
                  <c:v>6.666666666666667</c:v>
                </c:pt>
                <c:pt idx="1">
                  <c:v>4.4444444444444446</c:v>
                </c:pt>
                <c:pt idx="2">
                  <c:v>4.2424242424242431</c:v>
                </c:pt>
                <c:pt idx="3">
                  <c:v>2.358490566037736</c:v>
                </c:pt>
                <c:pt idx="4">
                  <c:v>3.7037037037037033</c:v>
                </c:pt>
                <c:pt idx="5">
                  <c:v>4.8</c:v>
                </c:pt>
                <c:pt idx="6">
                  <c:v>6.7961165048543686</c:v>
                </c:pt>
                <c:pt idx="7">
                  <c:v>4.0697674418604652</c:v>
                </c:pt>
                <c:pt idx="8">
                  <c:v>4.6632124352331603</c:v>
                </c:pt>
              </c:numCache>
            </c:numRef>
          </c:val>
          <c:extLst>
            <c:ext xmlns:c16="http://schemas.microsoft.com/office/drawing/2014/chart" uri="{C3380CC4-5D6E-409C-BE32-E72D297353CC}">
              <c16:uniqueId val="{00000007-731E-4160-B36E-0A507526B418}"/>
            </c:ext>
          </c:extLst>
        </c:ser>
        <c:ser>
          <c:idx val="3"/>
          <c:order val="2"/>
          <c:tx>
            <c:strRef>
              <c:f>問35年齢層!$V$365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問35年齢層!$S$366:$S$374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問35年齢層!$V$366:$V$374</c:f>
              <c:numCache>
                <c:formatCode>0.0</c:formatCode>
                <c:ptCount val="9"/>
                <c:pt idx="0">
                  <c:v>16.666666666666664</c:v>
                </c:pt>
                <c:pt idx="1">
                  <c:v>23.333333333333332</c:v>
                </c:pt>
                <c:pt idx="2">
                  <c:v>28.484848484848484</c:v>
                </c:pt>
                <c:pt idx="3">
                  <c:v>30.188679245283019</c:v>
                </c:pt>
                <c:pt idx="4">
                  <c:v>28.518518518518519</c:v>
                </c:pt>
                <c:pt idx="5">
                  <c:v>28.799999999999997</c:v>
                </c:pt>
                <c:pt idx="6">
                  <c:v>25.242718446601941</c:v>
                </c:pt>
                <c:pt idx="7">
                  <c:v>26.162790697674421</c:v>
                </c:pt>
                <c:pt idx="8">
                  <c:v>17.616580310880828</c:v>
                </c:pt>
              </c:numCache>
            </c:numRef>
          </c:val>
          <c:extLst>
            <c:ext xmlns:c16="http://schemas.microsoft.com/office/drawing/2014/chart" uri="{C3380CC4-5D6E-409C-BE32-E72D297353CC}">
              <c16:uniqueId val="{00000009-731E-4160-B36E-0A507526B418}"/>
            </c:ext>
          </c:extLst>
        </c:ser>
        <c:ser>
          <c:idx val="4"/>
          <c:order val="3"/>
          <c:tx>
            <c:strRef>
              <c:f>問35年齢層!$W$365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問35年齢層!$S$366:$S$374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問35年齢層!$W$366:$W$374</c:f>
              <c:numCache>
                <c:formatCode>0.0</c:formatCode>
                <c:ptCount val="9"/>
                <c:pt idx="0">
                  <c:v>16.666666666666664</c:v>
                </c:pt>
                <c:pt idx="1">
                  <c:v>23.333333333333332</c:v>
                </c:pt>
                <c:pt idx="2">
                  <c:v>13.939393939393941</c:v>
                </c:pt>
                <c:pt idx="3">
                  <c:v>17.924528301886792</c:v>
                </c:pt>
                <c:pt idx="4">
                  <c:v>16.666666666666664</c:v>
                </c:pt>
                <c:pt idx="5">
                  <c:v>18.399999999999999</c:v>
                </c:pt>
                <c:pt idx="6">
                  <c:v>8.7378640776699026</c:v>
                </c:pt>
                <c:pt idx="7">
                  <c:v>13.372093023255813</c:v>
                </c:pt>
                <c:pt idx="8">
                  <c:v>17.098445595854923</c:v>
                </c:pt>
              </c:numCache>
            </c:numRef>
          </c:val>
          <c:extLst>
            <c:ext xmlns:c16="http://schemas.microsoft.com/office/drawing/2014/chart" uri="{C3380CC4-5D6E-409C-BE32-E72D297353CC}">
              <c16:uniqueId val="{0000000A-731E-4160-B36E-0A507526B418}"/>
            </c:ext>
          </c:extLst>
        </c:ser>
        <c:ser>
          <c:idx val="5"/>
          <c:order val="4"/>
          <c:tx>
            <c:strRef>
              <c:f>問35年齢層!$X$365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問35年齢層!$S$366:$S$374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問35年齢層!$X$366:$X$374</c:f>
              <c:numCache>
                <c:formatCode>0.0</c:formatCode>
                <c:ptCount val="9"/>
                <c:pt idx="0">
                  <c:v>33.333333333333329</c:v>
                </c:pt>
                <c:pt idx="1">
                  <c:v>30</c:v>
                </c:pt>
                <c:pt idx="2">
                  <c:v>36.363636363636367</c:v>
                </c:pt>
                <c:pt idx="3">
                  <c:v>26.886792452830189</c:v>
                </c:pt>
                <c:pt idx="4">
                  <c:v>21.111111111111111</c:v>
                </c:pt>
                <c:pt idx="5">
                  <c:v>20</c:v>
                </c:pt>
                <c:pt idx="6">
                  <c:v>20.388349514563107</c:v>
                </c:pt>
                <c:pt idx="7">
                  <c:v>15.11627906976744</c:v>
                </c:pt>
                <c:pt idx="8">
                  <c:v>15.544041450777202</c:v>
                </c:pt>
              </c:numCache>
            </c:numRef>
          </c:val>
          <c:extLst>
            <c:ext xmlns:c16="http://schemas.microsoft.com/office/drawing/2014/chart" uri="{C3380CC4-5D6E-409C-BE32-E72D297353CC}">
              <c16:uniqueId val="{0000000B-731E-4160-B36E-0A507526B418}"/>
            </c:ext>
          </c:extLst>
        </c:ser>
        <c:ser>
          <c:idx val="6"/>
          <c:order val="5"/>
          <c:tx>
            <c:strRef>
              <c:f>問35年齢層!$Y$365</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FA-4EDF-AC43-6DE5D5BC8DF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FA-4EDF-AC43-6DE5D5BC8DF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問35年齢層!$S$366:$S$374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問35年齢層!$Y$366:$Y$374</c:f>
              <c:numCache>
                <c:formatCode>0.0</c:formatCode>
                <c:ptCount val="9"/>
                <c:pt idx="0">
                  <c:v>3.3333333333333335</c:v>
                </c:pt>
                <c:pt idx="1">
                  <c:v>1.1111111111111112</c:v>
                </c:pt>
                <c:pt idx="2">
                  <c:v>1.2121212121212122</c:v>
                </c:pt>
                <c:pt idx="3">
                  <c:v>0</c:v>
                </c:pt>
                <c:pt idx="4">
                  <c:v>1.4814814814814816</c:v>
                </c:pt>
                <c:pt idx="5">
                  <c:v>2.4</c:v>
                </c:pt>
                <c:pt idx="6">
                  <c:v>2.912621359223301</c:v>
                </c:pt>
                <c:pt idx="7">
                  <c:v>5.8139534883720927</c:v>
                </c:pt>
                <c:pt idx="8">
                  <c:v>8.8082901554404138</c:v>
                </c:pt>
              </c:numCache>
            </c:numRef>
          </c:val>
          <c:extLst>
            <c:ext xmlns:c16="http://schemas.microsoft.com/office/drawing/2014/chart" uri="{C3380CC4-5D6E-409C-BE32-E72D297353CC}">
              <c16:uniqueId val="{0000000C-731E-4160-B36E-0A507526B41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5967741935483875"/>
        </c:manualLayout>
      </c:layout>
      <c:barChart>
        <c:barDir val="bar"/>
        <c:grouping val="percentStacked"/>
        <c:varyColors val="0"/>
        <c:ser>
          <c:idx val="0"/>
          <c:order val="0"/>
          <c:tx>
            <c:strRef>
              <c:f>問35年齢層!$T$365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425-458D-AAB0-132C2CA904A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425-458D-AAB0-132C2CA904A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問35年齢層!$S$364</c:f>
              <c:strCache>
                <c:ptCount val="1"/>
                <c:pt idx="0">
                  <c:v>凡例</c:v>
                </c:pt>
              </c:strCache>
            </c:strRef>
          </c:cat>
          <c:val>
            <c:numRef>
              <c:f>問35年齢層!$T$364</c:f>
              <c:numCache>
                <c:formatCode>General</c:formatCode>
                <c:ptCount val="1"/>
                <c:pt idx="0">
                  <c:v>1</c:v>
                </c:pt>
              </c:numCache>
            </c:numRef>
          </c:val>
          <c:extLst>
            <c:ext xmlns:c16="http://schemas.microsoft.com/office/drawing/2014/chart" uri="{C3380CC4-5D6E-409C-BE32-E72D297353CC}">
              <c16:uniqueId val="{00000002-7425-458D-AAB0-132C2CA904AF}"/>
            </c:ext>
          </c:extLst>
        </c:ser>
        <c:ser>
          <c:idx val="1"/>
          <c:order val="1"/>
          <c:tx>
            <c:strRef>
              <c:f>問35年齢層!$U$365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425-458D-AAB0-132C2CA904A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問35年齢層!$S$364</c:f>
              <c:strCache>
                <c:ptCount val="1"/>
                <c:pt idx="0">
                  <c:v>凡例</c:v>
                </c:pt>
              </c:strCache>
            </c:strRef>
          </c:cat>
          <c:val>
            <c:numRef>
              <c:f>問35年齢層!$U$364</c:f>
              <c:numCache>
                <c:formatCode>General</c:formatCode>
                <c:ptCount val="1"/>
                <c:pt idx="0">
                  <c:v>1</c:v>
                </c:pt>
              </c:numCache>
            </c:numRef>
          </c:val>
          <c:extLst>
            <c:ext xmlns:c16="http://schemas.microsoft.com/office/drawing/2014/chart" uri="{C3380CC4-5D6E-409C-BE32-E72D297353CC}">
              <c16:uniqueId val="{00000004-7425-458D-AAB0-132C2CA904AF}"/>
            </c:ext>
          </c:extLst>
        </c:ser>
        <c:ser>
          <c:idx val="3"/>
          <c:order val="2"/>
          <c:tx>
            <c:strRef>
              <c:f>問35年齢層!$V$365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問35年齢層!$S$364</c:f>
              <c:strCache>
                <c:ptCount val="1"/>
                <c:pt idx="0">
                  <c:v>凡例</c:v>
                </c:pt>
              </c:strCache>
            </c:strRef>
          </c:cat>
          <c:val>
            <c:numRef>
              <c:f>問35年齢層!$V$364</c:f>
              <c:numCache>
                <c:formatCode>General</c:formatCode>
                <c:ptCount val="1"/>
                <c:pt idx="0">
                  <c:v>1</c:v>
                </c:pt>
              </c:numCache>
            </c:numRef>
          </c:val>
          <c:extLst>
            <c:ext xmlns:c16="http://schemas.microsoft.com/office/drawing/2014/chart" uri="{C3380CC4-5D6E-409C-BE32-E72D297353CC}">
              <c16:uniqueId val="{00000006-7425-458D-AAB0-132C2CA904AF}"/>
            </c:ext>
          </c:extLst>
        </c:ser>
        <c:ser>
          <c:idx val="4"/>
          <c:order val="3"/>
          <c:tx>
            <c:strRef>
              <c:f>問35年齢層!$W$365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問35年齢層!$S$364</c:f>
              <c:strCache>
                <c:ptCount val="1"/>
                <c:pt idx="0">
                  <c:v>凡例</c:v>
                </c:pt>
              </c:strCache>
            </c:strRef>
          </c:cat>
          <c:val>
            <c:numRef>
              <c:f>問35年齢層!$W$364</c:f>
              <c:numCache>
                <c:formatCode>General</c:formatCode>
                <c:ptCount val="1"/>
                <c:pt idx="0">
                  <c:v>1</c:v>
                </c:pt>
              </c:numCache>
            </c:numRef>
          </c:val>
          <c:extLst>
            <c:ext xmlns:c16="http://schemas.microsoft.com/office/drawing/2014/chart" uri="{C3380CC4-5D6E-409C-BE32-E72D297353CC}">
              <c16:uniqueId val="{00000007-7425-458D-AAB0-132C2CA904AF}"/>
            </c:ext>
          </c:extLst>
        </c:ser>
        <c:ser>
          <c:idx val="5"/>
          <c:order val="4"/>
          <c:tx>
            <c:strRef>
              <c:f>問35年齢層!$X$365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問35年齢層!$S$364</c:f>
              <c:strCache>
                <c:ptCount val="1"/>
                <c:pt idx="0">
                  <c:v>凡例</c:v>
                </c:pt>
              </c:strCache>
            </c:strRef>
          </c:cat>
          <c:val>
            <c:numRef>
              <c:f>問35年齢層!$X$364</c:f>
              <c:numCache>
                <c:formatCode>General</c:formatCode>
                <c:ptCount val="1"/>
                <c:pt idx="0">
                  <c:v>1</c:v>
                </c:pt>
              </c:numCache>
            </c:numRef>
          </c:val>
          <c:extLst>
            <c:ext xmlns:c16="http://schemas.microsoft.com/office/drawing/2014/chart" uri="{C3380CC4-5D6E-409C-BE32-E72D297353CC}">
              <c16:uniqueId val="{00000008-7425-458D-AAB0-132C2CA904AF}"/>
            </c:ext>
          </c:extLst>
        </c:ser>
        <c:ser>
          <c:idx val="6"/>
          <c:order val="5"/>
          <c:tx>
            <c:strRef>
              <c:f>問35年齢層!$Y$365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問35年齢層!$S$364</c:f>
              <c:strCache>
                <c:ptCount val="1"/>
                <c:pt idx="0">
                  <c:v>凡例</c:v>
                </c:pt>
              </c:strCache>
            </c:strRef>
          </c:cat>
          <c:val>
            <c:numRef>
              <c:f>問35年齢層!$Y$364</c:f>
              <c:numCache>
                <c:formatCode>General</c:formatCode>
                <c:ptCount val="1"/>
                <c:pt idx="0">
                  <c:v>1</c:v>
                </c:pt>
              </c:numCache>
            </c:numRef>
          </c:val>
          <c:extLst>
            <c:ext xmlns:c16="http://schemas.microsoft.com/office/drawing/2014/chart" uri="{C3380CC4-5D6E-409C-BE32-E72D297353CC}">
              <c16:uniqueId val="{00000009-7425-458D-AAB0-132C2CA904A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問35年齢層!$T$395</c:f>
              <c:strCache>
                <c:ptCount val="1"/>
                <c:pt idx="0">
                  <c:v>何度か行った</c:v>
                </c:pt>
              </c:strCache>
            </c:strRef>
          </c:tx>
          <c:spPr>
            <a:solidFill>
              <a:schemeClr val="accent1"/>
            </a:solidFill>
            <a:ln w="9525">
              <a:solidFill>
                <a:schemeClr val="tx1"/>
              </a:solidFill>
            </a:ln>
            <a:effectLst/>
          </c:spPr>
          <c:invertIfNegative val="0"/>
          <c:dLbls>
            <c:dLbl>
              <c:idx val="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90-471C-880A-870FB33D4BFB}"/>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0-471C-880A-870FB33D4BFB}"/>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90-471C-880A-870FB33D4BFB}"/>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問35年齢層!$S$396:$S$404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問35年齢層!$T$396:$T$404</c:f>
              <c:numCache>
                <c:formatCode>0.0</c:formatCode>
                <c:ptCount val="9"/>
                <c:pt idx="0">
                  <c:v>6.666666666666667</c:v>
                </c:pt>
                <c:pt idx="1">
                  <c:v>5.5555555555555554</c:v>
                </c:pt>
                <c:pt idx="2">
                  <c:v>1.8181818181818181</c:v>
                </c:pt>
                <c:pt idx="3">
                  <c:v>5.1886792452830193</c:v>
                </c:pt>
                <c:pt idx="4">
                  <c:v>5.5555555555555554</c:v>
                </c:pt>
                <c:pt idx="5">
                  <c:v>4</c:v>
                </c:pt>
                <c:pt idx="6">
                  <c:v>7.7669902912621351</c:v>
                </c:pt>
                <c:pt idx="7">
                  <c:v>6.9767441860465116</c:v>
                </c:pt>
                <c:pt idx="8">
                  <c:v>6.2176165803108807</c:v>
                </c:pt>
              </c:numCache>
            </c:numRef>
          </c:val>
          <c:extLst>
            <c:ext xmlns:c16="http://schemas.microsoft.com/office/drawing/2014/chart" uri="{C3380CC4-5D6E-409C-BE32-E72D297353CC}">
              <c16:uniqueId val="{00000002-9E6E-4B58-AE48-34564E326193}"/>
            </c:ext>
          </c:extLst>
        </c:ser>
        <c:ser>
          <c:idx val="1"/>
          <c:order val="1"/>
          <c:tx>
            <c:strRef>
              <c:f>問35年齢層!$U$395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2.8818395575154596E-4"/>
                  <c:y val="-4.40044004400439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6E-4B58-AE48-34564E326193}"/>
                </c:ext>
              </c:extLst>
            </c:dLbl>
            <c:dLbl>
              <c:idx val="1"/>
              <c:layout>
                <c:manualLayout>
                  <c:x val="4.5389809801936031E-3"/>
                  <c:y val="-4.2170883755042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6E-4B58-AE48-34564E326193}"/>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問35年齢層!$S$396:$S$404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問35年齢層!$U$396:$U$404</c:f>
              <c:numCache>
                <c:formatCode>0.0</c:formatCode>
                <c:ptCount val="9"/>
                <c:pt idx="0">
                  <c:v>3.3333333333333335</c:v>
                </c:pt>
                <c:pt idx="1">
                  <c:v>3.3333333333333335</c:v>
                </c:pt>
                <c:pt idx="2">
                  <c:v>1.2121212121212122</c:v>
                </c:pt>
                <c:pt idx="3">
                  <c:v>1.4150943396226416</c:v>
                </c:pt>
                <c:pt idx="4">
                  <c:v>1.4814814814814816</c:v>
                </c:pt>
                <c:pt idx="5">
                  <c:v>1.6</c:v>
                </c:pt>
                <c:pt idx="6">
                  <c:v>6.7961165048543686</c:v>
                </c:pt>
                <c:pt idx="7">
                  <c:v>0.58139534883720934</c:v>
                </c:pt>
                <c:pt idx="8">
                  <c:v>1.5544041450777202</c:v>
                </c:pt>
              </c:numCache>
            </c:numRef>
          </c:val>
          <c:extLst>
            <c:ext xmlns:c16="http://schemas.microsoft.com/office/drawing/2014/chart" uri="{C3380CC4-5D6E-409C-BE32-E72D297353CC}">
              <c16:uniqueId val="{0000000C-9E6E-4B58-AE48-34564E326193}"/>
            </c:ext>
          </c:extLst>
        </c:ser>
        <c:ser>
          <c:idx val="3"/>
          <c:order val="2"/>
          <c:tx>
            <c:strRef>
              <c:f>問35年齢層!$V$395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問35年齢層!$S$396:$S$404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問35年齢層!$V$396:$V$404</c:f>
              <c:numCache>
                <c:formatCode>0.0</c:formatCode>
                <c:ptCount val="9"/>
                <c:pt idx="0">
                  <c:v>20</c:v>
                </c:pt>
                <c:pt idx="1">
                  <c:v>21.111111111111111</c:v>
                </c:pt>
                <c:pt idx="2">
                  <c:v>26.666666666666668</c:v>
                </c:pt>
                <c:pt idx="3">
                  <c:v>28.773584905660378</c:v>
                </c:pt>
                <c:pt idx="4">
                  <c:v>34.074074074074076</c:v>
                </c:pt>
                <c:pt idx="5">
                  <c:v>33.6</c:v>
                </c:pt>
                <c:pt idx="6">
                  <c:v>33.009708737864081</c:v>
                </c:pt>
                <c:pt idx="7">
                  <c:v>33.720930232558139</c:v>
                </c:pt>
                <c:pt idx="8">
                  <c:v>26.94300518134715</c:v>
                </c:pt>
              </c:numCache>
            </c:numRef>
          </c:val>
          <c:extLst>
            <c:ext xmlns:c16="http://schemas.microsoft.com/office/drawing/2014/chart" uri="{C3380CC4-5D6E-409C-BE32-E72D297353CC}">
              <c16:uniqueId val="{00000011-9E6E-4B58-AE48-34564E326193}"/>
            </c:ext>
          </c:extLst>
        </c:ser>
        <c:ser>
          <c:idx val="4"/>
          <c:order val="3"/>
          <c:tx>
            <c:strRef>
              <c:f>問35年齢層!$W$395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問35年齢層!$S$396:$S$404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問35年齢層!$W$396:$W$404</c:f>
              <c:numCache>
                <c:formatCode>0.0</c:formatCode>
                <c:ptCount val="9"/>
                <c:pt idx="0">
                  <c:v>23.333333333333332</c:v>
                </c:pt>
                <c:pt idx="1">
                  <c:v>28.888888888888886</c:v>
                </c:pt>
                <c:pt idx="2">
                  <c:v>20</c:v>
                </c:pt>
                <c:pt idx="3">
                  <c:v>25</c:v>
                </c:pt>
                <c:pt idx="4">
                  <c:v>25.185185185185183</c:v>
                </c:pt>
                <c:pt idx="5">
                  <c:v>26.400000000000002</c:v>
                </c:pt>
                <c:pt idx="6">
                  <c:v>14.563106796116504</c:v>
                </c:pt>
                <c:pt idx="7">
                  <c:v>21.511627906976745</c:v>
                </c:pt>
                <c:pt idx="8">
                  <c:v>29.015544041450774</c:v>
                </c:pt>
              </c:numCache>
            </c:numRef>
          </c:val>
          <c:extLst>
            <c:ext xmlns:c16="http://schemas.microsoft.com/office/drawing/2014/chart" uri="{C3380CC4-5D6E-409C-BE32-E72D297353CC}">
              <c16:uniqueId val="{00000012-9E6E-4B58-AE48-34564E326193}"/>
            </c:ext>
          </c:extLst>
        </c:ser>
        <c:ser>
          <c:idx val="5"/>
          <c:order val="4"/>
          <c:tx>
            <c:strRef>
              <c:f>問35年齢層!$X$395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問35年齢層!$S$396:$S$404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問35年齢層!$X$396:$X$404</c:f>
              <c:numCache>
                <c:formatCode>0.0</c:formatCode>
                <c:ptCount val="9"/>
                <c:pt idx="0">
                  <c:v>43.333333333333336</c:v>
                </c:pt>
                <c:pt idx="1">
                  <c:v>40</c:v>
                </c:pt>
                <c:pt idx="2">
                  <c:v>49.090909090909093</c:v>
                </c:pt>
                <c:pt idx="3">
                  <c:v>39.622641509433961</c:v>
                </c:pt>
                <c:pt idx="4">
                  <c:v>32.222222222222221</c:v>
                </c:pt>
                <c:pt idx="5">
                  <c:v>32</c:v>
                </c:pt>
                <c:pt idx="6">
                  <c:v>33.980582524271846</c:v>
                </c:pt>
                <c:pt idx="7">
                  <c:v>30.813953488372093</c:v>
                </c:pt>
                <c:pt idx="8">
                  <c:v>26.94300518134715</c:v>
                </c:pt>
              </c:numCache>
            </c:numRef>
          </c:val>
          <c:extLst>
            <c:ext xmlns:c16="http://schemas.microsoft.com/office/drawing/2014/chart" uri="{C3380CC4-5D6E-409C-BE32-E72D297353CC}">
              <c16:uniqueId val="{00000013-9E6E-4B58-AE48-34564E326193}"/>
            </c:ext>
          </c:extLst>
        </c:ser>
        <c:ser>
          <c:idx val="6"/>
          <c:order val="5"/>
          <c:tx>
            <c:strRef>
              <c:f>問35年齢層!$Y$395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0-471C-880A-870FB33D4BFB}"/>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0-471C-880A-870FB33D4BFB}"/>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90-471C-880A-870FB33D4B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問35年齢層!$S$396:$S$404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問35年齢層!$Y$396:$Y$404</c:f>
              <c:numCache>
                <c:formatCode>0.0</c:formatCode>
                <c:ptCount val="9"/>
                <c:pt idx="0">
                  <c:v>3.3333333333333335</c:v>
                </c:pt>
                <c:pt idx="1">
                  <c:v>1.1111111111111112</c:v>
                </c:pt>
                <c:pt idx="2">
                  <c:v>1.2121212121212122</c:v>
                </c:pt>
                <c:pt idx="3">
                  <c:v>0</c:v>
                </c:pt>
                <c:pt idx="4">
                  <c:v>1.4814814814814816</c:v>
                </c:pt>
                <c:pt idx="5">
                  <c:v>2.4</c:v>
                </c:pt>
                <c:pt idx="6">
                  <c:v>3.8834951456310676</c:v>
                </c:pt>
                <c:pt idx="7">
                  <c:v>6.395348837209303</c:v>
                </c:pt>
                <c:pt idx="8">
                  <c:v>9.3264248704663206</c:v>
                </c:pt>
              </c:numCache>
            </c:numRef>
          </c:val>
          <c:extLst>
            <c:ext xmlns:c16="http://schemas.microsoft.com/office/drawing/2014/chart" uri="{C3380CC4-5D6E-409C-BE32-E72D297353CC}">
              <c16:uniqueId val="{00000014-9E6E-4B58-AE48-34564E32619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問35年齢層!$T$395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8D5-45B1-A33D-A9483402FBB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8D5-45B1-A33D-A9483402FBB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問35年齢層!$S$394</c:f>
              <c:strCache>
                <c:ptCount val="1"/>
                <c:pt idx="0">
                  <c:v>凡例</c:v>
                </c:pt>
              </c:strCache>
            </c:strRef>
          </c:cat>
          <c:val>
            <c:numRef>
              <c:f>問35年齢層!$T$394</c:f>
              <c:numCache>
                <c:formatCode>General</c:formatCode>
                <c:ptCount val="1"/>
                <c:pt idx="0">
                  <c:v>1</c:v>
                </c:pt>
              </c:numCache>
            </c:numRef>
          </c:val>
          <c:extLst>
            <c:ext xmlns:c16="http://schemas.microsoft.com/office/drawing/2014/chart" uri="{C3380CC4-5D6E-409C-BE32-E72D297353CC}">
              <c16:uniqueId val="{00000002-08D5-45B1-A33D-A9483402FBB4}"/>
            </c:ext>
          </c:extLst>
        </c:ser>
        <c:ser>
          <c:idx val="1"/>
          <c:order val="1"/>
          <c:tx>
            <c:strRef>
              <c:f>問35年齢層!$U$395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8D5-45B1-A33D-A9483402FBB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問35年齢層!$S$394</c:f>
              <c:strCache>
                <c:ptCount val="1"/>
                <c:pt idx="0">
                  <c:v>凡例</c:v>
                </c:pt>
              </c:strCache>
            </c:strRef>
          </c:cat>
          <c:val>
            <c:numRef>
              <c:f>問35年齢層!$U$394</c:f>
              <c:numCache>
                <c:formatCode>General</c:formatCode>
                <c:ptCount val="1"/>
                <c:pt idx="0">
                  <c:v>1</c:v>
                </c:pt>
              </c:numCache>
            </c:numRef>
          </c:val>
          <c:extLst>
            <c:ext xmlns:c16="http://schemas.microsoft.com/office/drawing/2014/chart" uri="{C3380CC4-5D6E-409C-BE32-E72D297353CC}">
              <c16:uniqueId val="{00000004-08D5-45B1-A33D-A9483402FBB4}"/>
            </c:ext>
          </c:extLst>
        </c:ser>
        <c:ser>
          <c:idx val="3"/>
          <c:order val="2"/>
          <c:tx>
            <c:strRef>
              <c:f>問35年齢層!$V$395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問35年齢層!$S$394</c:f>
              <c:strCache>
                <c:ptCount val="1"/>
                <c:pt idx="0">
                  <c:v>凡例</c:v>
                </c:pt>
              </c:strCache>
            </c:strRef>
          </c:cat>
          <c:val>
            <c:numRef>
              <c:f>問35年齢層!$V$394</c:f>
              <c:numCache>
                <c:formatCode>General</c:formatCode>
                <c:ptCount val="1"/>
                <c:pt idx="0">
                  <c:v>1</c:v>
                </c:pt>
              </c:numCache>
            </c:numRef>
          </c:val>
          <c:extLst>
            <c:ext xmlns:c16="http://schemas.microsoft.com/office/drawing/2014/chart" uri="{C3380CC4-5D6E-409C-BE32-E72D297353CC}">
              <c16:uniqueId val="{00000006-08D5-45B1-A33D-A9483402FBB4}"/>
            </c:ext>
          </c:extLst>
        </c:ser>
        <c:ser>
          <c:idx val="4"/>
          <c:order val="3"/>
          <c:tx>
            <c:strRef>
              <c:f>問35年齢層!$W$395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問35年齢層!$S$394</c:f>
              <c:strCache>
                <c:ptCount val="1"/>
                <c:pt idx="0">
                  <c:v>凡例</c:v>
                </c:pt>
              </c:strCache>
            </c:strRef>
          </c:cat>
          <c:val>
            <c:numRef>
              <c:f>問35年齢層!$W$394</c:f>
              <c:numCache>
                <c:formatCode>General</c:formatCode>
                <c:ptCount val="1"/>
                <c:pt idx="0">
                  <c:v>1</c:v>
                </c:pt>
              </c:numCache>
            </c:numRef>
          </c:val>
          <c:extLst>
            <c:ext xmlns:c16="http://schemas.microsoft.com/office/drawing/2014/chart" uri="{C3380CC4-5D6E-409C-BE32-E72D297353CC}">
              <c16:uniqueId val="{00000007-08D5-45B1-A33D-A9483402FBB4}"/>
            </c:ext>
          </c:extLst>
        </c:ser>
        <c:ser>
          <c:idx val="5"/>
          <c:order val="4"/>
          <c:tx>
            <c:strRef>
              <c:f>問35年齢層!$X$395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問35年齢層!$S$394</c:f>
              <c:strCache>
                <c:ptCount val="1"/>
                <c:pt idx="0">
                  <c:v>凡例</c:v>
                </c:pt>
              </c:strCache>
            </c:strRef>
          </c:cat>
          <c:val>
            <c:numRef>
              <c:f>問35年齢層!$X$394</c:f>
              <c:numCache>
                <c:formatCode>General</c:formatCode>
                <c:ptCount val="1"/>
                <c:pt idx="0">
                  <c:v>1</c:v>
                </c:pt>
              </c:numCache>
            </c:numRef>
          </c:val>
          <c:extLst>
            <c:ext xmlns:c16="http://schemas.microsoft.com/office/drawing/2014/chart" uri="{C3380CC4-5D6E-409C-BE32-E72D297353CC}">
              <c16:uniqueId val="{00000008-08D5-45B1-A33D-A9483402FBB4}"/>
            </c:ext>
          </c:extLst>
        </c:ser>
        <c:ser>
          <c:idx val="6"/>
          <c:order val="5"/>
          <c:tx>
            <c:strRef>
              <c:f>問35年齢層!$Y$395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問35年齢層!$S$394</c:f>
              <c:strCache>
                <c:ptCount val="1"/>
                <c:pt idx="0">
                  <c:v>凡例</c:v>
                </c:pt>
              </c:strCache>
            </c:strRef>
          </c:cat>
          <c:val>
            <c:numRef>
              <c:f>問35年齢層!$Y$394</c:f>
              <c:numCache>
                <c:formatCode>General</c:formatCode>
                <c:ptCount val="1"/>
                <c:pt idx="0">
                  <c:v>1</c:v>
                </c:pt>
              </c:numCache>
            </c:numRef>
          </c:val>
          <c:extLst>
            <c:ext xmlns:c16="http://schemas.microsoft.com/office/drawing/2014/chart" uri="{C3380CC4-5D6E-409C-BE32-E72D297353CC}">
              <c16:uniqueId val="{00000009-08D5-45B1-A33D-A9483402FBB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問35年齢層!$T$425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問35年齢層!$S$426:$S$434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問35年齢層!$T$426:$T$434</c:f>
              <c:numCache>
                <c:formatCode>0.0</c:formatCode>
                <c:ptCount val="9"/>
                <c:pt idx="0">
                  <c:v>10</c:v>
                </c:pt>
                <c:pt idx="1">
                  <c:v>10</c:v>
                </c:pt>
                <c:pt idx="2">
                  <c:v>3.0303030303030303</c:v>
                </c:pt>
                <c:pt idx="3">
                  <c:v>7.5471698113207548</c:v>
                </c:pt>
                <c:pt idx="4">
                  <c:v>11.111111111111111</c:v>
                </c:pt>
                <c:pt idx="5">
                  <c:v>10.4</c:v>
                </c:pt>
                <c:pt idx="6">
                  <c:v>17.475728155339805</c:v>
                </c:pt>
                <c:pt idx="7">
                  <c:v>16.86046511627907</c:v>
                </c:pt>
                <c:pt idx="8">
                  <c:v>21.243523316062177</c:v>
                </c:pt>
              </c:numCache>
            </c:numRef>
          </c:val>
          <c:extLst>
            <c:ext xmlns:c16="http://schemas.microsoft.com/office/drawing/2014/chart" uri="{C3380CC4-5D6E-409C-BE32-E72D297353CC}">
              <c16:uniqueId val="{00000001-5194-494B-8049-2AF1A3E2681F}"/>
            </c:ext>
          </c:extLst>
        </c:ser>
        <c:ser>
          <c:idx val="1"/>
          <c:order val="1"/>
          <c:tx>
            <c:strRef>
              <c:f>問35年齢層!$U$425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0"/>
                  <c:y val="-4.40044004400439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FE-4F28-BB5F-FF1B85D98519}"/>
                </c:ext>
              </c:extLst>
            </c:dLbl>
            <c:dLbl>
              <c:idx val="2"/>
              <c:layout>
                <c:manualLayout>
                  <c:x val="9.6219931271477668E-3"/>
                  <c:y val="1.17229940902042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94-494B-8049-2AF1A3E2681F}"/>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問35年齢層!$S$426:$S$434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問35年齢層!$U$426:$U$434</c:f>
              <c:numCache>
                <c:formatCode>0.0</c:formatCode>
                <c:ptCount val="9"/>
                <c:pt idx="0">
                  <c:v>13.333333333333334</c:v>
                </c:pt>
                <c:pt idx="1">
                  <c:v>4.4444444444444446</c:v>
                </c:pt>
                <c:pt idx="2">
                  <c:v>4.2424242424242431</c:v>
                </c:pt>
                <c:pt idx="3">
                  <c:v>3.3018867924528301</c:v>
                </c:pt>
                <c:pt idx="4">
                  <c:v>2.5925925925925926</c:v>
                </c:pt>
                <c:pt idx="5">
                  <c:v>4</c:v>
                </c:pt>
                <c:pt idx="6">
                  <c:v>5.825242718446602</c:v>
                </c:pt>
                <c:pt idx="7">
                  <c:v>4.0697674418604652</c:v>
                </c:pt>
                <c:pt idx="8">
                  <c:v>6.7357512953367875</c:v>
                </c:pt>
              </c:numCache>
            </c:numRef>
          </c:val>
          <c:extLst>
            <c:ext xmlns:c16="http://schemas.microsoft.com/office/drawing/2014/chart" uri="{C3380CC4-5D6E-409C-BE32-E72D297353CC}">
              <c16:uniqueId val="{00000009-5194-494B-8049-2AF1A3E2681F}"/>
            </c:ext>
          </c:extLst>
        </c:ser>
        <c:ser>
          <c:idx val="3"/>
          <c:order val="2"/>
          <c:tx>
            <c:strRef>
              <c:f>問35年齢層!$V$425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8E-4D0A-B5AC-660156BD8D4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問35年齢層!$S$426:$S$434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問35年齢層!$V$426:$V$434</c:f>
              <c:numCache>
                <c:formatCode>0.0</c:formatCode>
                <c:ptCount val="9"/>
                <c:pt idx="0">
                  <c:v>16.666666666666664</c:v>
                </c:pt>
                <c:pt idx="1">
                  <c:v>17.777777777777779</c:v>
                </c:pt>
                <c:pt idx="2">
                  <c:v>22.424242424242426</c:v>
                </c:pt>
                <c:pt idx="3">
                  <c:v>32.547169811320757</c:v>
                </c:pt>
                <c:pt idx="4">
                  <c:v>33.333333333333329</c:v>
                </c:pt>
                <c:pt idx="5">
                  <c:v>31.2</c:v>
                </c:pt>
                <c:pt idx="6">
                  <c:v>41.747572815533978</c:v>
                </c:pt>
                <c:pt idx="7">
                  <c:v>31.395348837209301</c:v>
                </c:pt>
                <c:pt idx="8">
                  <c:v>20.207253886010363</c:v>
                </c:pt>
              </c:numCache>
            </c:numRef>
          </c:val>
          <c:extLst>
            <c:ext xmlns:c16="http://schemas.microsoft.com/office/drawing/2014/chart" uri="{C3380CC4-5D6E-409C-BE32-E72D297353CC}">
              <c16:uniqueId val="{0000000C-5194-494B-8049-2AF1A3E2681F}"/>
            </c:ext>
          </c:extLst>
        </c:ser>
        <c:ser>
          <c:idx val="4"/>
          <c:order val="3"/>
          <c:tx>
            <c:strRef>
              <c:f>問35年齢層!$W$425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問35年齢層!$S$426:$S$434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問35年齢層!$W$426:$W$434</c:f>
              <c:numCache>
                <c:formatCode>0.0</c:formatCode>
                <c:ptCount val="9"/>
                <c:pt idx="0">
                  <c:v>20</c:v>
                </c:pt>
                <c:pt idx="1">
                  <c:v>26.666666666666668</c:v>
                </c:pt>
                <c:pt idx="2">
                  <c:v>23.636363636363637</c:v>
                </c:pt>
                <c:pt idx="3">
                  <c:v>30.660377358490564</c:v>
                </c:pt>
                <c:pt idx="4">
                  <c:v>27.777777777777779</c:v>
                </c:pt>
                <c:pt idx="5">
                  <c:v>25.6</c:v>
                </c:pt>
                <c:pt idx="6">
                  <c:v>11.650485436893204</c:v>
                </c:pt>
                <c:pt idx="7">
                  <c:v>21.511627906976745</c:v>
                </c:pt>
                <c:pt idx="8">
                  <c:v>24.352331606217618</c:v>
                </c:pt>
              </c:numCache>
            </c:numRef>
          </c:val>
          <c:extLst>
            <c:ext xmlns:c16="http://schemas.microsoft.com/office/drawing/2014/chart" uri="{C3380CC4-5D6E-409C-BE32-E72D297353CC}">
              <c16:uniqueId val="{0000000D-5194-494B-8049-2AF1A3E2681F}"/>
            </c:ext>
          </c:extLst>
        </c:ser>
        <c:ser>
          <c:idx val="5"/>
          <c:order val="4"/>
          <c:tx>
            <c:strRef>
              <c:f>問35年齢層!$X$425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問35年齢層!$S$426:$S$434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問35年齢層!$X$426:$X$434</c:f>
              <c:numCache>
                <c:formatCode>0.0</c:formatCode>
                <c:ptCount val="9"/>
                <c:pt idx="0">
                  <c:v>36.666666666666664</c:v>
                </c:pt>
                <c:pt idx="1">
                  <c:v>40</c:v>
                </c:pt>
                <c:pt idx="2">
                  <c:v>44.848484848484851</c:v>
                </c:pt>
                <c:pt idx="3">
                  <c:v>25.943396226415093</c:v>
                </c:pt>
                <c:pt idx="4">
                  <c:v>24.444444444444443</c:v>
                </c:pt>
                <c:pt idx="5">
                  <c:v>24.8</c:v>
                </c:pt>
                <c:pt idx="6">
                  <c:v>20.388349514563107</c:v>
                </c:pt>
                <c:pt idx="7">
                  <c:v>20.348837209302324</c:v>
                </c:pt>
                <c:pt idx="8">
                  <c:v>18.134715025906736</c:v>
                </c:pt>
              </c:numCache>
            </c:numRef>
          </c:val>
          <c:extLst>
            <c:ext xmlns:c16="http://schemas.microsoft.com/office/drawing/2014/chart" uri="{C3380CC4-5D6E-409C-BE32-E72D297353CC}">
              <c16:uniqueId val="{0000000E-5194-494B-8049-2AF1A3E2681F}"/>
            </c:ext>
          </c:extLst>
        </c:ser>
        <c:ser>
          <c:idx val="6"/>
          <c:order val="5"/>
          <c:tx>
            <c:strRef>
              <c:f>問35年齢層!$Y$425</c:f>
              <c:strCache>
                <c:ptCount val="1"/>
                <c:pt idx="0">
                  <c:v>（無効回答）</c:v>
                </c:pt>
              </c:strCache>
            </c:strRef>
          </c:tx>
          <c:spPr>
            <a:solidFill>
              <a:schemeClr val="bg1"/>
            </a:solidFill>
            <a:ln>
              <a:solidFill>
                <a:schemeClr val="tx1"/>
              </a:solidFill>
            </a:ln>
            <a:effectLst/>
          </c:spPr>
          <c:invertIfNegative val="0"/>
          <c:dLbls>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8E-4D0A-B5AC-660156BD8D4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8E-4D0A-B5AC-660156BD8D44}"/>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8E-4D0A-B5AC-660156BD8D4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問35年齢層!$S$426:$S$434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問35年齢層!$Y$426:$Y$434</c:f>
              <c:numCache>
                <c:formatCode>0.0</c:formatCode>
                <c:ptCount val="9"/>
                <c:pt idx="0">
                  <c:v>3.3333333333333335</c:v>
                </c:pt>
                <c:pt idx="1">
                  <c:v>1.1111111111111112</c:v>
                </c:pt>
                <c:pt idx="2">
                  <c:v>1.8181818181818181</c:v>
                </c:pt>
                <c:pt idx="3">
                  <c:v>0</c:v>
                </c:pt>
                <c:pt idx="4">
                  <c:v>0.74074074074074081</c:v>
                </c:pt>
                <c:pt idx="5">
                  <c:v>4</c:v>
                </c:pt>
                <c:pt idx="6">
                  <c:v>2.912621359223301</c:v>
                </c:pt>
                <c:pt idx="7">
                  <c:v>5.8139534883720927</c:v>
                </c:pt>
                <c:pt idx="8">
                  <c:v>9.3264248704663206</c:v>
                </c:pt>
              </c:numCache>
            </c:numRef>
          </c:val>
          <c:extLst>
            <c:ext xmlns:c16="http://schemas.microsoft.com/office/drawing/2014/chart" uri="{C3380CC4-5D6E-409C-BE32-E72D297353CC}">
              <c16:uniqueId val="{0000000F-5194-494B-8049-2AF1A3E2681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問35年齢層!$T$425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3F2-4FDB-8B4C-481031F87EC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3F2-4FDB-8B4C-481031F87EC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問35年齢層!$S$424</c:f>
              <c:strCache>
                <c:ptCount val="1"/>
                <c:pt idx="0">
                  <c:v>凡例</c:v>
                </c:pt>
              </c:strCache>
            </c:strRef>
          </c:cat>
          <c:val>
            <c:numRef>
              <c:f>問35年齢層!$T$424</c:f>
              <c:numCache>
                <c:formatCode>General</c:formatCode>
                <c:ptCount val="1"/>
                <c:pt idx="0">
                  <c:v>1</c:v>
                </c:pt>
              </c:numCache>
            </c:numRef>
          </c:val>
          <c:extLst>
            <c:ext xmlns:c16="http://schemas.microsoft.com/office/drawing/2014/chart" uri="{C3380CC4-5D6E-409C-BE32-E72D297353CC}">
              <c16:uniqueId val="{00000002-73F2-4FDB-8B4C-481031F87EC9}"/>
            </c:ext>
          </c:extLst>
        </c:ser>
        <c:ser>
          <c:idx val="1"/>
          <c:order val="1"/>
          <c:tx>
            <c:strRef>
              <c:f>問35年齢層!$U$425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3F2-4FDB-8B4C-481031F87EC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問35年齢層!$S$424</c:f>
              <c:strCache>
                <c:ptCount val="1"/>
                <c:pt idx="0">
                  <c:v>凡例</c:v>
                </c:pt>
              </c:strCache>
            </c:strRef>
          </c:cat>
          <c:val>
            <c:numRef>
              <c:f>問35年齢層!$U$424</c:f>
              <c:numCache>
                <c:formatCode>General</c:formatCode>
                <c:ptCount val="1"/>
                <c:pt idx="0">
                  <c:v>1</c:v>
                </c:pt>
              </c:numCache>
            </c:numRef>
          </c:val>
          <c:extLst>
            <c:ext xmlns:c16="http://schemas.microsoft.com/office/drawing/2014/chart" uri="{C3380CC4-5D6E-409C-BE32-E72D297353CC}">
              <c16:uniqueId val="{00000004-73F2-4FDB-8B4C-481031F87EC9}"/>
            </c:ext>
          </c:extLst>
        </c:ser>
        <c:ser>
          <c:idx val="3"/>
          <c:order val="2"/>
          <c:tx>
            <c:strRef>
              <c:f>問35年齢層!$V$425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問35年齢層!$S$424</c:f>
              <c:strCache>
                <c:ptCount val="1"/>
                <c:pt idx="0">
                  <c:v>凡例</c:v>
                </c:pt>
              </c:strCache>
            </c:strRef>
          </c:cat>
          <c:val>
            <c:numRef>
              <c:f>問35年齢層!$V$424</c:f>
              <c:numCache>
                <c:formatCode>General</c:formatCode>
                <c:ptCount val="1"/>
                <c:pt idx="0">
                  <c:v>1</c:v>
                </c:pt>
              </c:numCache>
            </c:numRef>
          </c:val>
          <c:extLst>
            <c:ext xmlns:c16="http://schemas.microsoft.com/office/drawing/2014/chart" uri="{C3380CC4-5D6E-409C-BE32-E72D297353CC}">
              <c16:uniqueId val="{00000006-73F2-4FDB-8B4C-481031F87EC9}"/>
            </c:ext>
          </c:extLst>
        </c:ser>
        <c:ser>
          <c:idx val="4"/>
          <c:order val="3"/>
          <c:tx>
            <c:strRef>
              <c:f>問35年齢層!$W$425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問35年齢層!$S$424</c:f>
              <c:strCache>
                <c:ptCount val="1"/>
                <c:pt idx="0">
                  <c:v>凡例</c:v>
                </c:pt>
              </c:strCache>
            </c:strRef>
          </c:cat>
          <c:val>
            <c:numRef>
              <c:f>問35年齢層!$W$424</c:f>
              <c:numCache>
                <c:formatCode>General</c:formatCode>
                <c:ptCount val="1"/>
                <c:pt idx="0">
                  <c:v>1</c:v>
                </c:pt>
              </c:numCache>
            </c:numRef>
          </c:val>
          <c:extLst>
            <c:ext xmlns:c16="http://schemas.microsoft.com/office/drawing/2014/chart" uri="{C3380CC4-5D6E-409C-BE32-E72D297353CC}">
              <c16:uniqueId val="{00000007-73F2-4FDB-8B4C-481031F87EC9}"/>
            </c:ext>
          </c:extLst>
        </c:ser>
        <c:ser>
          <c:idx val="5"/>
          <c:order val="4"/>
          <c:tx>
            <c:strRef>
              <c:f>問35年齢層!$X$425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問35年齢層!$S$424</c:f>
              <c:strCache>
                <c:ptCount val="1"/>
                <c:pt idx="0">
                  <c:v>凡例</c:v>
                </c:pt>
              </c:strCache>
            </c:strRef>
          </c:cat>
          <c:val>
            <c:numRef>
              <c:f>問35年齢層!$X$424</c:f>
              <c:numCache>
                <c:formatCode>General</c:formatCode>
                <c:ptCount val="1"/>
                <c:pt idx="0">
                  <c:v>1</c:v>
                </c:pt>
              </c:numCache>
            </c:numRef>
          </c:val>
          <c:extLst>
            <c:ext xmlns:c16="http://schemas.microsoft.com/office/drawing/2014/chart" uri="{C3380CC4-5D6E-409C-BE32-E72D297353CC}">
              <c16:uniqueId val="{00000008-73F2-4FDB-8B4C-481031F87EC9}"/>
            </c:ext>
          </c:extLst>
        </c:ser>
        <c:ser>
          <c:idx val="6"/>
          <c:order val="5"/>
          <c:tx>
            <c:strRef>
              <c:f>問35年齢層!$Y$425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問35年齢層!$S$424</c:f>
              <c:strCache>
                <c:ptCount val="1"/>
                <c:pt idx="0">
                  <c:v>凡例</c:v>
                </c:pt>
              </c:strCache>
            </c:strRef>
          </c:cat>
          <c:val>
            <c:numRef>
              <c:f>問35年齢層!$Y$424</c:f>
              <c:numCache>
                <c:formatCode>General</c:formatCode>
                <c:ptCount val="1"/>
                <c:pt idx="0">
                  <c:v>1</c:v>
                </c:pt>
              </c:numCache>
            </c:numRef>
          </c:val>
          <c:extLst>
            <c:ext xmlns:c16="http://schemas.microsoft.com/office/drawing/2014/chart" uri="{C3380CC4-5D6E-409C-BE32-E72D297353CC}">
              <c16:uniqueId val="{00000009-73F2-4FDB-8B4C-481031F87EC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問35年齢層!$T$455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問35年齢層!$S$456:$S$464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問35年齢層!$T$456:$T$464</c:f>
              <c:numCache>
                <c:formatCode>0.0</c:formatCode>
                <c:ptCount val="9"/>
                <c:pt idx="0">
                  <c:v>46.666666666666664</c:v>
                </c:pt>
                <c:pt idx="1">
                  <c:v>32.222222222222221</c:v>
                </c:pt>
                <c:pt idx="2">
                  <c:v>42.424242424242422</c:v>
                </c:pt>
                <c:pt idx="3">
                  <c:v>41.981132075471699</c:v>
                </c:pt>
                <c:pt idx="4">
                  <c:v>24.814814814814813</c:v>
                </c:pt>
                <c:pt idx="5">
                  <c:v>27.200000000000003</c:v>
                </c:pt>
                <c:pt idx="6">
                  <c:v>31.067961165048541</c:v>
                </c:pt>
                <c:pt idx="7">
                  <c:v>24.418604651162788</c:v>
                </c:pt>
                <c:pt idx="8">
                  <c:v>17.616580310880828</c:v>
                </c:pt>
              </c:numCache>
            </c:numRef>
          </c:val>
          <c:extLst>
            <c:ext xmlns:c16="http://schemas.microsoft.com/office/drawing/2014/chart" uri="{C3380CC4-5D6E-409C-BE32-E72D297353CC}">
              <c16:uniqueId val="{00000000-281C-4408-A8B4-7DC4AF1E2393}"/>
            </c:ext>
          </c:extLst>
        </c:ser>
        <c:ser>
          <c:idx val="1"/>
          <c:order val="1"/>
          <c:tx>
            <c:strRef>
              <c:f>問35年齢層!$U$455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2.8208744710860366E-3"/>
                  <c:y val="-4.290311047550947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53-4FFE-9086-76BAF4174136}"/>
                </c:ext>
              </c:extLst>
            </c:dLbl>
            <c:dLbl>
              <c:idx val="4"/>
              <c:layout>
                <c:manualLayout>
                  <c:x val="-1.748302080796651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1C-4408-A8B4-7DC4AF1E2393}"/>
                </c:ext>
              </c:extLst>
            </c:dLbl>
            <c:dLbl>
              <c:idx val="8"/>
              <c:layout>
                <c:manualLayout>
                  <c:x val="-5.0348428554888543E-17"/>
                  <c:y val="1.50978070675959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1C-4408-A8B4-7DC4AF1E239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問35年齢層!$S$456:$S$464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問35年齢層!$U$456:$U$464</c:f>
              <c:numCache>
                <c:formatCode>0.0</c:formatCode>
                <c:ptCount val="9"/>
                <c:pt idx="0">
                  <c:v>0</c:v>
                </c:pt>
                <c:pt idx="1">
                  <c:v>10</c:v>
                </c:pt>
                <c:pt idx="2">
                  <c:v>7.2727272727272725</c:v>
                </c:pt>
                <c:pt idx="3">
                  <c:v>6.6037735849056602</c:v>
                </c:pt>
                <c:pt idx="4">
                  <c:v>7.7777777777777777</c:v>
                </c:pt>
                <c:pt idx="5">
                  <c:v>6.4</c:v>
                </c:pt>
                <c:pt idx="6">
                  <c:v>8.7378640776699026</c:v>
                </c:pt>
                <c:pt idx="7">
                  <c:v>5.2325581395348841</c:v>
                </c:pt>
                <c:pt idx="8">
                  <c:v>6.2176165803108807</c:v>
                </c:pt>
              </c:numCache>
            </c:numRef>
          </c:val>
          <c:extLst>
            <c:ext xmlns:c16="http://schemas.microsoft.com/office/drawing/2014/chart" uri="{C3380CC4-5D6E-409C-BE32-E72D297353CC}">
              <c16:uniqueId val="{00000003-281C-4408-A8B4-7DC4AF1E2393}"/>
            </c:ext>
          </c:extLst>
        </c:ser>
        <c:ser>
          <c:idx val="3"/>
          <c:order val="2"/>
          <c:tx>
            <c:strRef>
              <c:f>問35年齢層!$V$455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問35年齢層!$S$456:$S$464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問35年齢層!$V$456:$V$464</c:f>
              <c:numCache>
                <c:formatCode>0.0</c:formatCode>
                <c:ptCount val="9"/>
                <c:pt idx="0">
                  <c:v>10</c:v>
                </c:pt>
                <c:pt idx="1">
                  <c:v>10</c:v>
                </c:pt>
                <c:pt idx="2">
                  <c:v>13.333333333333334</c:v>
                </c:pt>
                <c:pt idx="3">
                  <c:v>14.622641509433961</c:v>
                </c:pt>
                <c:pt idx="4">
                  <c:v>22.592592592592592</c:v>
                </c:pt>
                <c:pt idx="5">
                  <c:v>20</c:v>
                </c:pt>
                <c:pt idx="6">
                  <c:v>21.359223300970871</c:v>
                </c:pt>
                <c:pt idx="7">
                  <c:v>22.093023255813954</c:v>
                </c:pt>
                <c:pt idx="8">
                  <c:v>16.062176165803109</c:v>
                </c:pt>
              </c:numCache>
            </c:numRef>
          </c:val>
          <c:extLst>
            <c:ext xmlns:c16="http://schemas.microsoft.com/office/drawing/2014/chart" uri="{C3380CC4-5D6E-409C-BE32-E72D297353CC}">
              <c16:uniqueId val="{00000006-281C-4408-A8B4-7DC4AF1E2393}"/>
            </c:ext>
          </c:extLst>
        </c:ser>
        <c:ser>
          <c:idx val="4"/>
          <c:order val="3"/>
          <c:tx>
            <c:strRef>
              <c:f>問35年齢層!$W$455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問35年齢層!$S$456:$S$464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問35年齢層!$W$456:$W$464</c:f>
              <c:numCache>
                <c:formatCode>0.0</c:formatCode>
                <c:ptCount val="9"/>
                <c:pt idx="0">
                  <c:v>16.666666666666664</c:v>
                </c:pt>
                <c:pt idx="1">
                  <c:v>21.111111111111111</c:v>
                </c:pt>
                <c:pt idx="2">
                  <c:v>10.909090909090908</c:v>
                </c:pt>
                <c:pt idx="3">
                  <c:v>19.811320754716981</c:v>
                </c:pt>
                <c:pt idx="4">
                  <c:v>22.592592592592592</c:v>
                </c:pt>
                <c:pt idx="5">
                  <c:v>22.400000000000002</c:v>
                </c:pt>
                <c:pt idx="6">
                  <c:v>12.621359223300971</c:v>
                </c:pt>
                <c:pt idx="7">
                  <c:v>21.511627906976745</c:v>
                </c:pt>
                <c:pt idx="8">
                  <c:v>29.533678756476682</c:v>
                </c:pt>
              </c:numCache>
            </c:numRef>
          </c:val>
          <c:extLst>
            <c:ext xmlns:c16="http://schemas.microsoft.com/office/drawing/2014/chart" uri="{C3380CC4-5D6E-409C-BE32-E72D297353CC}">
              <c16:uniqueId val="{00000007-281C-4408-A8B4-7DC4AF1E2393}"/>
            </c:ext>
          </c:extLst>
        </c:ser>
        <c:ser>
          <c:idx val="5"/>
          <c:order val="4"/>
          <c:tx>
            <c:strRef>
              <c:f>問35年齢層!$X$455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問35年齢層!$S$456:$S$464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問35年齢層!$X$456:$X$464</c:f>
              <c:numCache>
                <c:formatCode>0.0</c:formatCode>
                <c:ptCount val="9"/>
                <c:pt idx="0">
                  <c:v>23.333333333333332</c:v>
                </c:pt>
                <c:pt idx="1">
                  <c:v>25.555555555555554</c:v>
                </c:pt>
                <c:pt idx="2">
                  <c:v>25.454545454545453</c:v>
                </c:pt>
                <c:pt idx="3">
                  <c:v>16.981132075471699</c:v>
                </c:pt>
                <c:pt idx="4">
                  <c:v>21.111111111111111</c:v>
                </c:pt>
                <c:pt idx="5">
                  <c:v>20.8</c:v>
                </c:pt>
                <c:pt idx="6">
                  <c:v>24.271844660194176</c:v>
                </c:pt>
                <c:pt idx="7">
                  <c:v>21.511627906976745</c:v>
                </c:pt>
                <c:pt idx="8">
                  <c:v>21.761658031088082</c:v>
                </c:pt>
              </c:numCache>
            </c:numRef>
          </c:val>
          <c:extLst>
            <c:ext xmlns:c16="http://schemas.microsoft.com/office/drawing/2014/chart" uri="{C3380CC4-5D6E-409C-BE32-E72D297353CC}">
              <c16:uniqueId val="{00000008-281C-4408-A8B4-7DC4AF1E2393}"/>
            </c:ext>
          </c:extLst>
        </c:ser>
        <c:ser>
          <c:idx val="6"/>
          <c:order val="5"/>
          <c:tx>
            <c:strRef>
              <c:f>問35年齢層!$Y$455</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53-4FFE-9086-76BAF417413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53-4FFE-9086-76BAF417413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問35年齢層!$S$456:$S$464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問35年齢層!$Y$456:$Y$464</c:f>
              <c:numCache>
                <c:formatCode>0.0</c:formatCode>
                <c:ptCount val="9"/>
                <c:pt idx="0">
                  <c:v>3.3333333333333335</c:v>
                </c:pt>
                <c:pt idx="1">
                  <c:v>1.1111111111111112</c:v>
                </c:pt>
                <c:pt idx="2">
                  <c:v>0.60606060606060608</c:v>
                </c:pt>
                <c:pt idx="3">
                  <c:v>0</c:v>
                </c:pt>
                <c:pt idx="4">
                  <c:v>1.1111111111111112</c:v>
                </c:pt>
                <c:pt idx="5">
                  <c:v>3.2</c:v>
                </c:pt>
                <c:pt idx="6">
                  <c:v>1.9417475728155338</c:v>
                </c:pt>
                <c:pt idx="7">
                  <c:v>5.2325581395348841</c:v>
                </c:pt>
                <c:pt idx="8">
                  <c:v>8.8082901554404138</c:v>
                </c:pt>
              </c:numCache>
            </c:numRef>
          </c:val>
          <c:extLst>
            <c:ext xmlns:c16="http://schemas.microsoft.com/office/drawing/2014/chart" uri="{C3380CC4-5D6E-409C-BE32-E72D297353CC}">
              <c16:uniqueId val="{00000009-281C-4408-A8B4-7DC4AF1E239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4623655913978511"/>
        </c:manualLayout>
      </c:layout>
      <c:barChart>
        <c:barDir val="bar"/>
        <c:grouping val="percentStacked"/>
        <c:varyColors val="0"/>
        <c:ser>
          <c:idx val="0"/>
          <c:order val="0"/>
          <c:tx>
            <c:strRef>
              <c:f>問35年齢層!$T$455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C92-4BB6-A6F6-C106BA36229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C92-4BB6-A6F6-C106BA36229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問35年齢層!$S$454</c:f>
              <c:strCache>
                <c:ptCount val="1"/>
                <c:pt idx="0">
                  <c:v>凡例</c:v>
                </c:pt>
              </c:strCache>
            </c:strRef>
          </c:cat>
          <c:val>
            <c:numRef>
              <c:f>問35年齢層!$T$454</c:f>
              <c:numCache>
                <c:formatCode>General</c:formatCode>
                <c:ptCount val="1"/>
                <c:pt idx="0">
                  <c:v>1</c:v>
                </c:pt>
              </c:numCache>
            </c:numRef>
          </c:val>
          <c:extLst>
            <c:ext xmlns:c16="http://schemas.microsoft.com/office/drawing/2014/chart" uri="{C3380CC4-5D6E-409C-BE32-E72D297353CC}">
              <c16:uniqueId val="{00000002-8C92-4BB6-A6F6-C106BA36229F}"/>
            </c:ext>
          </c:extLst>
        </c:ser>
        <c:ser>
          <c:idx val="1"/>
          <c:order val="1"/>
          <c:tx>
            <c:strRef>
              <c:f>問35年齢層!$U$455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C92-4BB6-A6F6-C106BA36229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問35年齢層!$S$454</c:f>
              <c:strCache>
                <c:ptCount val="1"/>
                <c:pt idx="0">
                  <c:v>凡例</c:v>
                </c:pt>
              </c:strCache>
            </c:strRef>
          </c:cat>
          <c:val>
            <c:numRef>
              <c:f>問35年齢層!$U$454</c:f>
              <c:numCache>
                <c:formatCode>General</c:formatCode>
                <c:ptCount val="1"/>
                <c:pt idx="0">
                  <c:v>1</c:v>
                </c:pt>
              </c:numCache>
            </c:numRef>
          </c:val>
          <c:extLst>
            <c:ext xmlns:c16="http://schemas.microsoft.com/office/drawing/2014/chart" uri="{C3380CC4-5D6E-409C-BE32-E72D297353CC}">
              <c16:uniqueId val="{00000004-8C92-4BB6-A6F6-C106BA36229F}"/>
            </c:ext>
          </c:extLst>
        </c:ser>
        <c:ser>
          <c:idx val="3"/>
          <c:order val="2"/>
          <c:tx>
            <c:strRef>
              <c:f>問35年齢層!$V$455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問35年齢層!$S$454</c:f>
              <c:strCache>
                <c:ptCount val="1"/>
                <c:pt idx="0">
                  <c:v>凡例</c:v>
                </c:pt>
              </c:strCache>
            </c:strRef>
          </c:cat>
          <c:val>
            <c:numRef>
              <c:f>問35年齢層!$V$454</c:f>
              <c:numCache>
                <c:formatCode>General</c:formatCode>
                <c:ptCount val="1"/>
                <c:pt idx="0">
                  <c:v>1</c:v>
                </c:pt>
              </c:numCache>
            </c:numRef>
          </c:val>
          <c:extLst>
            <c:ext xmlns:c16="http://schemas.microsoft.com/office/drawing/2014/chart" uri="{C3380CC4-5D6E-409C-BE32-E72D297353CC}">
              <c16:uniqueId val="{00000006-8C92-4BB6-A6F6-C106BA36229F}"/>
            </c:ext>
          </c:extLst>
        </c:ser>
        <c:ser>
          <c:idx val="4"/>
          <c:order val="3"/>
          <c:tx>
            <c:strRef>
              <c:f>問35年齢層!$W$455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問35年齢層!$S$454</c:f>
              <c:strCache>
                <c:ptCount val="1"/>
                <c:pt idx="0">
                  <c:v>凡例</c:v>
                </c:pt>
              </c:strCache>
            </c:strRef>
          </c:cat>
          <c:val>
            <c:numRef>
              <c:f>問35年齢層!$W$454</c:f>
              <c:numCache>
                <c:formatCode>General</c:formatCode>
                <c:ptCount val="1"/>
                <c:pt idx="0">
                  <c:v>1</c:v>
                </c:pt>
              </c:numCache>
            </c:numRef>
          </c:val>
          <c:extLst>
            <c:ext xmlns:c16="http://schemas.microsoft.com/office/drawing/2014/chart" uri="{C3380CC4-5D6E-409C-BE32-E72D297353CC}">
              <c16:uniqueId val="{00000007-8C92-4BB6-A6F6-C106BA36229F}"/>
            </c:ext>
          </c:extLst>
        </c:ser>
        <c:ser>
          <c:idx val="5"/>
          <c:order val="4"/>
          <c:tx>
            <c:strRef>
              <c:f>問35年齢層!$X$455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問35年齢層!$S$454</c:f>
              <c:strCache>
                <c:ptCount val="1"/>
                <c:pt idx="0">
                  <c:v>凡例</c:v>
                </c:pt>
              </c:strCache>
            </c:strRef>
          </c:cat>
          <c:val>
            <c:numRef>
              <c:f>問35年齢層!$X$454</c:f>
              <c:numCache>
                <c:formatCode>General</c:formatCode>
                <c:ptCount val="1"/>
                <c:pt idx="0">
                  <c:v>1</c:v>
                </c:pt>
              </c:numCache>
            </c:numRef>
          </c:val>
          <c:extLst>
            <c:ext xmlns:c16="http://schemas.microsoft.com/office/drawing/2014/chart" uri="{C3380CC4-5D6E-409C-BE32-E72D297353CC}">
              <c16:uniqueId val="{00000008-8C92-4BB6-A6F6-C106BA36229F}"/>
            </c:ext>
          </c:extLst>
        </c:ser>
        <c:ser>
          <c:idx val="6"/>
          <c:order val="5"/>
          <c:tx>
            <c:strRef>
              <c:f>問35年齢層!$Y$455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問35年齢層!$S$454</c:f>
              <c:strCache>
                <c:ptCount val="1"/>
                <c:pt idx="0">
                  <c:v>凡例</c:v>
                </c:pt>
              </c:strCache>
            </c:strRef>
          </c:cat>
          <c:val>
            <c:numRef>
              <c:f>問35年齢層!$Y$454</c:f>
              <c:numCache>
                <c:formatCode>General</c:formatCode>
                <c:ptCount val="1"/>
                <c:pt idx="0">
                  <c:v>1</c:v>
                </c:pt>
              </c:numCache>
            </c:numRef>
          </c:val>
          <c:extLst>
            <c:ext xmlns:c16="http://schemas.microsoft.com/office/drawing/2014/chart" uri="{C3380CC4-5D6E-409C-BE32-E72D297353CC}">
              <c16:uniqueId val="{00000009-8C92-4BB6-A6F6-C106BA36229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問35年齢層!$T$485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問35年齢層!$S$486:$S$494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問35年齢層!$T$486:$T$494</c:f>
              <c:numCache>
                <c:formatCode>0.0</c:formatCode>
                <c:ptCount val="9"/>
                <c:pt idx="0">
                  <c:v>33.333333333333329</c:v>
                </c:pt>
                <c:pt idx="1">
                  <c:v>41.111111111111107</c:v>
                </c:pt>
                <c:pt idx="2">
                  <c:v>48.484848484848484</c:v>
                </c:pt>
                <c:pt idx="3">
                  <c:v>59.905660377358494</c:v>
                </c:pt>
                <c:pt idx="4">
                  <c:v>64.444444444444443</c:v>
                </c:pt>
                <c:pt idx="5">
                  <c:v>59.199999999999996</c:v>
                </c:pt>
                <c:pt idx="6">
                  <c:v>66.019417475728162</c:v>
                </c:pt>
                <c:pt idx="7">
                  <c:v>61.046511627906973</c:v>
                </c:pt>
                <c:pt idx="8">
                  <c:v>63.212435233160626</c:v>
                </c:pt>
              </c:numCache>
            </c:numRef>
          </c:val>
          <c:extLst>
            <c:ext xmlns:c16="http://schemas.microsoft.com/office/drawing/2014/chart" uri="{C3380CC4-5D6E-409C-BE32-E72D297353CC}">
              <c16:uniqueId val="{00000000-D9B2-4275-9D8A-CBFA573459F6}"/>
            </c:ext>
          </c:extLst>
        </c:ser>
        <c:ser>
          <c:idx val="1"/>
          <c:order val="1"/>
          <c:tx>
            <c:strRef>
              <c:f>問35年齢層!$U$485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1.4104372355430183E-3"/>
                  <c:y val="-4.2903110475509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4A-4A07-99E0-4E885495BB3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問35年齢層!$S$486:$S$494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問35年齢層!$U$486:$U$494</c:f>
              <c:numCache>
                <c:formatCode>0.0</c:formatCode>
                <c:ptCount val="9"/>
                <c:pt idx="0">
                  <c:v>13.333333333333334</c:v>
                </c:pt>
                <c:pt idx="1">
                  <c:v>6.666666666666667</c:v>
                </c:pt>
                <c:pt idx="2">
                  <c:v>11.515151515151516</c:v>
                </c:pt>
                <c:pt idx="3">
                  <c:v>6.132075471698113</c:v>
                </c:pt>
                <c:pt idx="4">
                  <c:v>4.0740740740740744</c:v>
                </c:pt>
                <c:pt idx="5">
                  <c:v>8</c:v>
                </c:pt>
                <c:pt idx="6">
                  <c:v>0.97087378640776689</c:v>
                </c:pt>
                <c:pt idx="7">
                  <c:v>5.2325581395348841</c:v>
                </c:pt>
                <c:pt idx="8">
                  <c:v>4.1450777202072544</c:v>
                </c:pt>
              </c:numCache>
            </c:numRef>
          </c:val>
          <c:extLst>
            <c:ext xmlns:c16="http://schemas.microsoft.com/office/drawing/2014/chart" uri="{C3380CC4-5D6E-409C-BE32-E72D297353CC}">
              <c16:uniqueId val="{00000001-D9B2-4275-9D8A-CBFA573459F6}"/>
            </c:ext>
          </c:extLst>
        </c:ser>
        <c:ser>
          <c:idx val="3"/>
          <c:order val="2"/>
          <c:tx>
            <c:strRef>
              <c:f>問35年齢層!$V$485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0"/>
              <c:layout>
                <c:manualLayout>
                  <c:x val="-2.7463096464126332E-3"/>
                  <c:y val="1.188710106888812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B2-4275-9D8A-CBFA573459F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問35年齢層!$S$486:$S$494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問35年齢層!$V$486:$V$494</c:f>
              <c:numCache>
                <c:formatCode>0.0</c:formatCode>
                <c:ptCount val="9"/>
                <c:pt idx="0">
                  <c:v>16.666666666666664</c:v>
                </c:pt>
                <c:pt idx="1">
                  <c:v>11.111111111111111</c:v>
                </c:pt>
                <c:pt idx="2">
                  <c:v>10.303030303030303</c:v>
                </c:pt>
                <c:pt idx="3">
                  <c:v>13.679245283018867</c:v>
                </c:pt>
                <c:pt idx="4">
                  <c:v>14.444444444444443</c:v>
                </c:pt>
                <c:pt idx="5">
                  <c:v>8.7999999999999989</c:v>
                </c:pt>
                <c:pt idx="6">
                  <c:v>11.650485436893204</c:v>
                </c:pt>
                <c:pt idx="7">
                  <c:v>15.11627906976744</c:v>
                </c:pt>
                <c:pt idx="8">
                  <c:v>9.3264248704663206</c:v>
                </c:pt>
              </c:numCache>
            </c:numRef>
          </c:val>
          <c:extLst>
            <c:ext xmlns:c16="http://schemas.microsoft.com/office/drawing/2014/chart" uri="{C3380CC4-5D6E-409C-BE32-E72D297353CC}">
              <c16:uniqueId val="{00000004-D9B2-4275-9D8A-CBFA573459F6}"/>
            </c:ext>
          </c:extLst>
        </c:ser>
        <c:ser>
          <c:idx val="4"/>
          <c:order val="3"/>
          <c:tx>
            <c:strRef>
              <c:f>問35年齢層!$W$485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問35年齢層!$S$486:$S$494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問35年齢層!$W$486:$W$494</c:f>
              <c:numCache>
                <c:formatCode>0.0</c:formatCode>
                <c:ptCount val="9"/>
                <c:pt idx="0">
                  <c:v>13.333333333333334</c:v>
                </c:pt>
                <c:pt idx="1">
                  <c:v>15.555555555555555</c:v>
                </c:pt>
                <c:pt idx="2">
                  <c:v>9.6969696969696972</c:v>
                </c:pt>
                <c:pt idx="3">
                  <c:v>11.320754716981133</c:v>
                </c:pt>
                <c:pt idx="4">
                  <c:v>10</c:v>
                </c:pt>
                <c:pt idx="5">
                  <c:v>14.399999999999999</c:v>
                </c:pt>
                <c:pt idx="6">
                  <c:v>5.825242718446602</c:v>
                </c:pt>
                <c:pt idx="7">
                  <c:v>11.046511627906977</c:v>
                </c:pt>
                <c:pt idx="8">
                  <c:v>11.398963730569948</c:v>
                </c:pt>
              </c:numCache>
            </c:numRef>
          </c:val>
          <c:extLst>
            <c:ext xmlns:c16="http://schemas.microsoft.com/office/drawing/2014/chart" uri="{C3380CC4-5D6E-409C-BE32-E72D297353CC}">
              <c16:uniqueId val="{00000005-D9B2-4275-9D8A-CBFA573459F6}"/>
            </c:ext>
          </c:extLst>
        </c:ser>
        <c:ser>
          <c:idx val="5"/>
          <c:order val="4"/>
          <c:tx>
            <c:strRef>
              <c:f>問35年齢層!$X$485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4A-4A07-99E0-4E885495BB3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問35年齢層!$S$486:$S$494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問35年齢層!$X$486:$X$494</c:f>
              <c:numCache>
                <c:formatCode>0.0</c:formatCode>
                <c:ptCount val="9"/>
                <c:pt idx="0">
                  <c:v>20</c:v>
                </c:pt>
                <c:pt idx="1">
                  <c:v>24.444444444444443</c:v>
                </c:pt>
                <c:pt idx="2">
                  <c:v>19.393939393939394</c:v>
                </c:pt>
                <c:pt idx="3">
                  <c:v>8.9622641509433958</c:v>
                </c:pt>
                <c:pt idx="4">
                  <c:v>5.5555555555555554</c:v>
                </c:pt>
                <c:pt idx="5">
                  <c:v>7.1999999999999993</c:v>
                </c:pt>
                <c:pt idx="6">
                  <c:v>13.592233009708737</c:v>
                </c:pt>
                <c:pt idx="7">
                  <c:v>4.6511627906976747</c:v>
                </c:pt>
                <c:pt idx="8">
                  <c:v>5.1813471502590671</c:v>
                </c:pt>
              </c:numCache>
            </c:numRef>
          </c:val>
          <c:extLst>
            <c:ext xmlns:c16="http://schemas.microsoft.com/office/drawing/2014/chart" uri="{C3380CC4-5D6E-409C-BE32-E72D297353CC}">
              <c16:uniqueId val="{00000007-D9B2-4275-9D8A-CBFA573459F6}"/>
            </c:ext>
          </c:extLst>
        </c:ser>
        <c:ser>
          <c:idx val="6"/>
          <c:order val="5"/>
          <c:tx>
            <c:strRef>
              <c:f>問35年齢層!$Y$485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4A-4A07-99E0-4E885495BB3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問35年齢層!$S$486:$S$494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問35年齢層!$Y$486:$Y$494</c:f>
              <c:numCache>
                <c:formatCode>0.0</c:formatCode>
                <c:ptCount val="9"/>
                <c:pt idx="0">
                  <c:v>3.3333333333333335</c:v>
                </c:pt>
                <c:pt idx="1">
                  <c:v>1.1111111111111112</c:v>
                </c:pt>
                <c:pt idx="2">
                  <c:v>0.60606060606060608</c:v>
                </c:pt>
                <c:pt idx="3">
                  <c:v>0</c:v>
                </c:pt>
                <c:pt idx="4">
                  <c:v>1.4814814814814816</c:v>
                </c:pt>
                <c:pt idx="5">
                  <c:v>2.4</c:v>
                </c:pt>
                <c:pt idx="6">
                  <c:v>1.9417475728155338</c:v>
                </c:pt>
                <c:pt idx="7">
                  <c:v>2.9069767441860463</c:v>
                </c:pt>
                <c:pt idx="8">
                  <c:v>6.7357512953367875</c:v>
                </c:pt>
              </c:numCache>
            </c:numRef>
          </c:val>
          <c:extLst>
            <c:ext xmlns:c16="http://schemas.microsoft.com/office/drawing/2014/chart" uri="{C3380CC4-5D6E-409C-BE32-E72D297353CC}">
              <c16:uniqueId val="{0000000A-D9B2-4275-9D8A-CBFA573459F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67317463350268E-2"/>
          <c:y val="6.3391442155309036E-2"/>
          <c:w val="0.91360598358370493"/>
          <c:h val="0.84152139461172748"/>
        </c:manualLayout>
      </c:layout>
      <c:barChart>
        <c:barDir val="bar"/>
        <c:grouping val="percentStacked"/>
        <c:varyColors val="0"/>
        <c:ser>
          <c:idx val="1"/>
          <c:order val="0"/>
          <c:tx>
            <c:strRef>
              <c:f>問35!$T$37</c:f>
              <c:strCache>
                <c:ptCount val="1"/>
                <c:pt idx="0">
                  <c:v>何度か行った</c:v>
                </c:pt>
              </c:strCache>
            </c:strRef>
          </c:tx>
          <c:spPr>
            <a:solidFill>
              <a:schemeClr val="accent5">
                <a:lumMod val="75000"/>
              </a:schemeClr>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問35!$S$36</c:f>
              <c:strCache>
                <c:ptCount val="1"/>
                <c:pt idx="0">
                  <c:v>凡例</c:v>
                </c:pt>
              </c:strCache>
            </c:strRef>
          </c:cat>
          <c:val>
            <c:numRef>
              <c:f>問35!$T$36</c:f>
              <c:numCache>
                <c:formatCode>General</c:formatCode>
                <c:ptCount val="1"/>
                <c:pt idx="0">
                  <c:v>1</c:v>
                </c:pt>
              </c:numCache>
            </c:numRef>
          </c:val>
          <c:extLst>
            <c:ext xmlns:c16="http://schemas.microsoft.com/office/drawing/2014/chart" uri="{C3380CC4-5D6E-409C-BE32-E72D297353CC}">
              <c16:uniqueId val="{00000000-DAA9-498F-B020-151C8F29D96D}"/>
            </c:ext>
          </c:extLst>
        </c:ser>
        <c:ser>
          <c:idx val="2"/>
          <c:order val="1"/>
          <c:tx>
            <c:strRef>
              <c:f>問35!$U$37</c:f>
              <c:strCache>
                <c:ptCount val="1"/>
                <c:pt idx="0">
                  <c:v>初めて行った</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solidFill>
                <a:schemeClr val="accent5">
                  <a:lumMod val="60000"/>
                  <a:lumOff val="40000"/>
                </a:schemeClr>
              </a:solidFill>
              <a:ln>
                <a:solidFill>
                  <a:srgbClr val="000000"/>
                </a:solidFill>
              </a:ln>
              <a:effectLst/>
            </c:spPr>
            <c:extLst>
              <c:ext xmlns:c16="http://schemas.microsoft.com/office/drawing/2014/chart" uri="{C3380CC4-5D6E-409C-BE32-E72D297353CC}">
                <c16:uniqueId val="{00000002-714C-495C-A988-9DCEF8FA807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問35!$S$36</c:f>
              <c:strCache>
                <c:ptCount val="1"/>
                <c:pt idx="0">
                  <c:v>凡例</c:v>
                </c:pt>
              </c:strCache>
            </c:strRef>
          </c:cat>
          <c:val>
            <c:numRef>
              <c:f>問35!$U$36</c:f>
              <c:numCache>
                <c:formatCode>General</c:formatCode>
                <c:ptCount val="1"/>
                <c:pt idx="0">
                  <c:v>1</c:v>
                </c:pt>
              </c:numCache>
            </c:numRef>
          </c:val>
          <c:extLst>
            <c:ext xmlns:c16="http://schemas.microsoft.com/office/drawing/2014/chart" uri="{C3380CC4-5D6E-409C-BE32-E72D297353CC}">
              <c16:uniqueId val="{00000001-DAA9-498F-B020-151C8F29D96D}"/>
            </c:ext>
          </c:extLst>
        </c:ser>
        <c:ser>
          <c:idx val="3"/>
          <c:order val="2"/>
          <c:tx>
            <c:strRef>
              <c:f>問35!$V$37</c:f>
              <c:strCache>
                <c:ptCount val="1"/>
                <c:pt idx="0">
                  <c:v>まだ行った
ことはない
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問35!$S$36</c:f>
              <c:strCache>
                <c:ptCount val="1"/>
                <c:pt idx="0">
                  <c:v>凡例</c:v>
                </c:pt>
              </c:strCache>
            </c:strRef>
          </c:cat>
          <c:val>
            <c:numRef>
              <c:f>問35!$V$36</c:f>
              <c:numCache>
                <c:formatCode>General</c:formatCode>
                <c:ptCount val="1"/>
                <c:pt idx="0">
                  <c:v>1</c:v>
                </c:pt>
              </c:numCache>
            </c:numRef>
          </c:val>
          <c:extLst>
            <c:ext xmlns:c16="http://schemas.microsoft.com/office/drawing/2014/chart" uri="{C3380CC4-5D6E-409C-BE32-E72D297353CC}">
              <c16:uniqueId val="{00000002-DAA9-498F-B020-151C8F29D96D}"/>
            </c:ext>
          </c:extLst>
        </c:ser>
        <c:ser>
          <c:idx val="4"/>
          <c:order val="3"/>
          <c:tx>
            <c:strRef>
              <c:f>問35!$W$37</c:f>
              <c:strCache>
                <c:ptCount val="1"/>
                <c:pt idx="0">
                  <c:v>行ったこと
はないし，
今後行く
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問35!$S$36</c:f>
              <c:strCache>
                <c:ptCount val="1"/>
                <c:pt idx="0">
                  <c:v>凡例</c:v>
                </c:pt>
              </c:strCache>
            </c:strRef>
          </c:cat>
          <c:val>
            <c:numRef>
              <c:f>問35!$W$36</c:f>
              <c:numCache>
                <c:formatCode>General</c:formatCode>
                <c:ptCount val="1"/>
                <c:pt idx="0">
                  <c:v>1</c:v>
                </c:pt>
              </c:numCache>
            </c:numRef>
          </c:val>
          <c:extLst>
            <c:ext xmlns:c16="http://schemas.microsoft.com/office/drawing/2014/chart" uri="{C3380CC4-5D6E-409C-BE32-E72D297353CC}">
              <c16:uniqueId val="{00000003-DAA9-498F-B020-151C8F29D96D}"/>
            </c:ext>
          </c:extLst>
        </c:ser>
        <c:ser>
          <c:idx val="5"/>
          <c:order val="4"/>
          <c:tx>
            <c:strRef>
              <c:f>問35!$X$37</c:f>
              <c:strCache>
                <c:ptCount val="1"/>
                <c:pt idx="0">
                  <c:v>知らない</c:v>
                </c:pt>
              </c:strCache>
            </c:strRef>
          </c:tx>
          <c:spPr>
            <a:pattFill prst="openDmnd">
              <a:fgClr>
                <a:schemeClr val="accent4">
                  <a:lumMod val="50000"/>
                </a:schemeClr>
              </a:fgClr>
              <a:bgClr>
                <a:schemeClr val="bg1"/>
              </a:bgClr>
            </a:pattFill>
            <a:ln>
              <a:solidFill>
                <a:srgbClr val="000000"/>
              </a:solidFill>
            </a:ln>
            <a:effectLst/>
          </c:spPr>
          <c:invertIfNegative val="0"/>
          <c:dPt>
            <c:idx val="0"/>
            <c:invertIfNegative val="0"/>
            <c:bubble3D val="0"/>
            <c:spPr>
              <a:pattFill prst="ltVert">
                <a:fgClr>
                  <a:srgbClr val="92D050"/>
                </a:fgClr>
                <a:bgClr>
                  <a:schemeClr val="bg1"/>
                </a:bgClr>
              </a:pattFill>
              <a:ln>
                <a:solidFill>
                  <a:srgbClr val="000000"/>
                </a:solidFill>
              </a:ln>
              <a:effectLst/>
            </c:spPr>
            <c:extLst>
              <c:ext xmlns:c16="http://schemas.microsoft.com/office/drawing/2014/chart" uri="{C3380CC4-5D6E-409C-BE32-E72D297353CC}">
                <c16:uniqueId val="{00000005-DAA9-498F-B020-151C8F29D96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問35!$S$36</c:f>
              <c:strCache>
                <c:ptCount val="1"/>
                <c:pt idx="0">
                  <c:v>凡例</c:v>
                </c:pt>
              </c:strCache>
            </c:strRef>
          </c:cat>
          <c:val>
            <c:numRef>
              <c:f>問35!$X$36</c:f>
              <c:numCache>
                <c:formatCode>General</c:formatCode>
                <c:ptCount val="1"/>
                <c:pt idx="0">
                  <c:v>1</c:v>
                </c:pt>
              </c:numCache>
            </c:numRef>
          </c:val>
          <c:extLst>
            <c:ext xmlns:c16="http://schemas.microsoft.com/office/drawing/2014/chart" uri="{C3380CC4-5D6E-409C-BE32-E72D297353CC}">
              <c16:uniqueId val="{00000006-DAA9-498F-B020-151C8F29D96D}"/>
            </c:ext>
          </c:extLst>
        </c:ser>
        <c:ser>
          <c:idx val="6"/>
          <c:order val="5"/>
          <c:tx>
            <c:strRef>
              <c:f>問35!$Y$37</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問35!$S$36</c:f>
              <c:strCache>
                <c:ptCount val="1"/>
                <c:pt idx="0">
                  <c:v>凡例</c:v>
                </c:pt>
              </c:strCache>
            </c:strRef>
          </c:cat>
          <c:val>
            <c:numRef>
              <c:f>問35!$Y$36</c:f>
              <c:numCache>
                <c:formatCode>General</c:formatCode>
                <c:ptCount val="1"/>
                <c:pt idx="0">
                  <c:v>1</c:v>
                </c:pt>
              </c:numCache>
            </c:numRef>
          </c:val>
          <c:extLst>
            <c:ext xmlns:c16="http://schemas.microsoft.com/office/drawing/2014/chart" uri="{C3380CC4-5D6E-409C-BE32-E72D297353CC}">
              <c16:uniqueId val="{00000007-DAA9-498F-B020-151C8F29D96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1.3440860215053764E-2"/>
          <c:w val="0.92128907289206263"/>
          <c:h val="0.9731182795698925"/>
        </c:manualLayout>
      </c:layout>
      <c:barChart>
        <c:barDir val="bar"/>
        <c:grouping val="percentStacked"/>
        <c:varyColors val="0"/>
        <c:ser>
          <c:idx val="0"/>
          <c:order val="0"/>
          <c:tx>
            <c:strRef>
              <c:f>問35年齢層!$T$485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87C-4EDD-B95A-ADC9226B86E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87C-4EDD-B95A-ADC9226B86E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問35年齢層!$S$484</c:f>
              <c:strCache>
                <c:ptCount val="1"/>
                <c:pt idx="0">
                  <c:v>凡例</c:v>
                </c:pt>
              </c:strCache>
            </c:strRef>
          </c:cat>
          <c:val>
            <c:numRef>
              <c:f>問35年齢層!$T$484</c:f>
              <c:numCache>
                <c:formatCode>General</c:formatCode>
                <c:ptCount val="1"/>
                <c:pt idx="0">
                  <c:v>1</c:v>
                </c:pt>
              </c:numCache>
            </c:numRef>
          </c:val>
          <c:extLst>
            <c:ext xmlns:c16="http://schemas.microsoft.com/office/drawing/2014/chart" uri="{C3380CC4-5D6E-409C-BE32-E72D297353CC}">
              <c16:uniqueId val="{00000002-387C-4EDD-B95A-ADC9226B86EF}"/>
            </c:ext>
          </c:extLst>
        </c:ser>
        <c:ser>
          <c:idx val="1"/>
          <c:order val="1"/>
          <c:tx>
            <c:strRef>
              <c:f>問35年齢層!$U$485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87C-4EDD-B95A-ADC9226B86E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問35年齢層!$S$484</c:f>
              <c:strCache>
                <c:ptCount val="1"/>
                <c:pt idx="0">
                  <c:v>凡例</c:v>
                </c:pt>
              </c:strCache>
            </c:strRef>
          </c:cat>
          <c:val>
            <c:numRef>
              <c:f>問35年齢層!$U$484</c:f>
              <c:numCache>
                <c:formatCode>General</c:formatCode>
                <c:ptCount val="1"/>
                <c:pt idx="0">
                  <c:v>1</c:v>
                </c:pt>
              </c:numCache>
            </c:numRef>
          </c:val>
          <c:extLst>
            <c:ext xmlns:c16="http://schemas.microsoft.com/office/drawing/2014/chart" uri="{C3380CC4-5D6E-409C-BE32-E72D297353CC}">
              <c16:uniqueId val="{00000004-387C-4EDD-B95A-ADC9226B86EF}"/>
            </c:ext>
          </c:extLst>
        </c:ser>
        <c:ser>
          <c:idx val="3"/>
          <c:order val="2"/>
          <c:tx>
            <c:strRef>
              <c:f>問35年齢層!$V$485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問35年齢層!$S$484</c:f>
              <c:strCache>
                <c:ptCount val="1"/>
                <c:pt idx="0">
                  <c:v>凡例</c:v>
                </c:pt>
              </c:strCache>
            </c:strRef>
          </c:cat>
          <c:val>
            <c:numRef>
              <c:f>問35年齢層!$V$484</c:f>
              <c:numCache>
                <c:formatCode>General</c:formatCode>
                <c:ptCount val="1"/>
                <c:pt idx="0">
                  <c:v>1</c:v>
                </c:pt>
              </c:numCache>
            </c:numRef>
          </c:val>
          <c:extLst>
            <c:ext xmlns:c16="http://schemas.microsoft.com/office/drawing/2014/chart" uri="{C3380CC4-5D6E-409C-BE32-E72D297353CC}">
              <c16:uniqueId val="{00000006-387C-4EDD-B95A-ADC9226B86EF}"/>
            </c:ext>
          </c:extLst>
        </c:ser>
        <c:ser>
          <c:idx val="4"/>
          <c:order val="3"/>
          <c:tx>
            <c:strRef>
              <c:f>問35年齢層!$W$485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問35年齢層!$S$484</c:f>
              <c:strCache>
                <c:ptCount val="1"/>
                <c:pt idx="0">
                  <c:v>凡例</c:v>
                </c:pt>
              </c:strCache>
            </c:strRef>
          </c:cat>
          <c:val>
            <c:numRef>
              <c:f>問35年齢層!$W$484</c:f>
              <c:numCache>
                <c:formatCode>General</c:formatCode>
                <c:ptCount val="1"/>
                <c:pt idx="0">
                  <c:v>1</c:v>
                </c:pt>
              </c:numCache>
            </c:numRef>
          </c:val>
          <c:extLst>
            <c:ext xmlns:c16="http://schemas.microsoft.com/office/drawing/2014/chart" uri="{C3380CC4-5D6E-409C-BE32-E72D297353CC}">
              <c16:uniqueId val="{00000007-387C-4EDD-B95A-ADC9226B86EF}"/>
            </c:ext>
          </c:extLst>
        </c:ser>
        <c:ser>
          <c:idx val="5"/>
          <c:order val="4"/>
          <c:tx>
            <c:strRef>
              <c:f>問35年齢層!$X$485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問35年齢層!$S$484</c:f>
              <c:strCache>
                <c:ptCount val="1"/>
                <c:pt idx="0">
                  <c:v>凡例</c:v>
                </c:pt>
              </c:strCache>
            </c:strRef>
          </c:cat>
          <c:val>
            <c:numRef>
              <c:f>問35年齢層!$X$484</c:f>
              <c:numCache>
                <c:formatCode>General</c:formatCode>
                <c:ptCount val="1"/>
                <c:pt idx="0">
                  <c:v>1</c:v>
                </c:pt>
              </c:numCache>
            </c:numRef>
          </c:val>
          <c:extLst>
            <c:ext xmlns:c16="http://schemas.microsoft.com/office/drawing/2014/chart" uri="{C3380CC4-5D6E-409C-BE32-E72D297353CC}">
              <c16:uniqueId val="{00000008-387C-4EDD-B95A-ADC9226B86EF}"/>
            </c:ext>
          </c:extLst>
        </c:ser>
        <c:ser>
          <c:idx val="6"/>
          <c:order val="5"/>
          <c:tx>
            <c:strRef>
              <c:f>問35年齢層!$Y$485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問35年齢層!$S$484</c:f>
              <c:strCache>
                <c:ptCount val="1"/>
                <c:pt idx="0">
                  <c:v>凡例</c:v>
                </c:pt>
              </c:strCache>
            </c:strRef>
          </c:cat>
          <c:val>
            <c:numRef>
              <c:f>問35年齢層!$Y$484</c:f>
              <c:numCache>
                <c:formatCode>General</c:formatCode>
                <c:ptCount val="1"/>
                <c:pt idx="0">
                  <c:v>1</c:v>
                </c:pt>
              </c:numCache>
            </c:numRef>
          </c:val>
          <c:extLst>
            <c:ext xmlns:c16="http://schemas.microsoft.com/office/drawing/2014/chart" uri="{C3380CC4-5D6E-409C-BE32-E72D297353CC}">
              <c16:uniqueId val="{00000009-387C-4EDD-B95A-ADC9226B86E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問35年齢層!$T$515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4.5388694107178955E-3"/>
                  <c:y val="-4.58374840108682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EC-4C71-9972-49CF7F8484DC}"/>
                </c:ext>
              </c:extLst>
            </c:dLbl>
            <c:dLbl>
              <c:idx val="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EC-4C71-9972-49CF7F8484DC}"/>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EC-4C71-9972-49CF7F8484DC}"/>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問35年齢層!$S$516:$S$524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問35年齢層!$T$516:$T$524</c:f>
              <c:numCache>
                <c:formatCode>0.0</c:formatCode>
                <c:ptCount val="9"/>
                <c:pt idx="0">
                  <c:v>3.3333333333333335</c:v>
                </c:pt>
                <c:pt idx="1">
                  <c:v>4.4444444444444446</c:v>
                </c:pt>
                <c:pt idx="2">
                  <c:v>9.0909090909090917</c:v>
                </c:pt>
                <c:pt idx="3">
                  <c:v>10.849056603773585</c:v>
                </c:pt>
                <c:pt idx="4">
                  <c:v>16.666666666666664</c:v>
                </c:pt>
                <c:pt idx="5">
                  <c:v>12.8</c:v>
                </c:pt>
                <c:pt idx="6">
                  <c:v>21.359223300970871</c:v>
                </c:pt>
                <c:pt idx="7">
                  <c:v>23.837209302325583</c:v>
                </c:pt>
                <c:pt idx="8">
                  <c:v>16.062176165803109</c:v>
                </c:pt>
              </c:numCache>
            </c:numRef>
          </c:val>
          <c:extLst>
            <c:ext xmlns:c16="http://schemas.microsoft.com/office/drawing/2014/chart" uri="{C3380CC4-5D6E-409C-BE32-E72D297353CC}">
              <c16:uniqueId val="{00000001-6E7B-4794-9CB3-F456D0CD1D4A}"/>
            </c:ext>
          </c:extLst>
        </c:ser>
        <c:ser>
          <c:idx val="1"/>
          <c:order val="1"/>
          <c:tx>
            <c:strRef>
              <c:f>問35年齢層!$U$515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7B-4794-9CB3-F456D0CD1D4A}"/>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7B-4794-9CB3-F456D0CD1D4A}"/>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問35年齢層!$S$516:$S$524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問35年齢層!$U$516:$U$524</c:f>
              <c:numCache>
                <c:formatCode>0.0</c:formatCode>
                <c:ptCount val="9"/>
                <c:pt idx="0">
                  <c:v>0</c:v>
                </c:pt>
                <c:pt idx="1">
                  <c:v>0</c:v>
                </c:pt>
                <c:pt idx="2">
                  <c:v>1.2121212121212122</c:v>
                </c:pt>
                <c:pt idx="3">
                  <c:v>3.3018867924528301</c:v>
                </c:pt>
                <c:pt idx="4">
                  <c:v>2.2222222222222223</c:v>
                </c:pt>
                <c:pt idx="5">
                  <c:v>5.6000000000000005</c:v>
                </c:pt>
                <c:pt idx="6">
                  <c:v>5.825242718446602</c:v>
                </c:pt>
                <c:pt idx="7">
                  <c:v>4.0697674418604652</c:v>
                </c:pt>
                <c:pt idx="8">
                  <c:v>7.2538860103626934</c:v>
                </c:pt>
              </c:numCache>
            </c:numRef>
          </c:val>
          <c:extLst>
            <c:ext xmlns:c16="http://schemas.microsoft.com/office/drawing/2014/chart" uri="{C3380CC4-5D6E-409C-BE32-E72D297353CC}">
              <c16:uniqueId val="{0000000B-6E7B-4794-9CB3-F456D0CD1D4A}"/>
            </c:ext>
          </c:extLst>
        </c:ser>
        <c:ser>
          <c:idx val="3"/>
          <c:order val="2"/>
          <c:tx>
            <c:strRef>
              <c:f>問35年齢層!$V$515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問35年齢層!$S$516:$S$524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問35年齢層!$V$516:$V$524</c:f>
              <c:numCache>
                <c:formatCode>0.0</c:formatCode>
                <c:ptCount val="9"/>
                <c:pt idx="0">
                  <c:v>23.333333333333332</c:v>
                </c:pt>
                <c:pt idx="1">
                  <c:v>14.444444444444443</c:v>
                </c:pt>
                <c:pt idx="2">
                  <c:v>23.636363636363637</c:v>
                </c:pt>
                <c:pt idx="3">
                  <c:v>25.471698113207548</c:v>
                </c:pt>
                <c:pt idx="4">
                  <c:v>22.222222222222221</c:v>
                </c:pt>
                <c:pt idx="5">
                  <c:v>25.6</c:v>
                </c:pt>
                <c:pt idx="6">
                  <c:v>26.21359223300971</c:v>
                </c:pt>
                <c:pt idx="7">
                  <c:v>18.023255813953487</c:v>
                </c:pt>
                <c:pt idx="8">
                  <c:v>20.207253886010363</c:v>
                </c:pt>
              </c:numCache>
            </c:numRef>
          </c:val>
          <c:extLst>
            <c:ext xmlns:c16="http://schemas.microsoft.com/office/drawing/2014/chart" uri="{C3380CC4-5D6E-409C-BE32-E72D297353CC}">
              <c16:uniqueId val="{0000000E-6E7B-4794-9CB3-F456D0CD1D4A}"/>
            </c:ext>
          </c:extLst>
        </c:ser>
        <c:ser>
          <c:idx val="4"/>
          <c:order val="3"/>
          <c:tx>
            <c:strRef>
              <c:f>問35年齢層!$W$515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問35年齢層!$S$516:$S$524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問35年齢層!$W$516:$W$524</c:f>
              <c:numCache>
                <c:formatCode>0.0</c:formatCode>
                <c:ptCount val="9"/>
                <c:pt idx="0">
                  <c:v>20</c:v>
                </c:pt>
                <c:pt idx="1">
                  <c:v>31.111111111111111</c:v>
                </c:pt>
                <c:pt idx="2">
                  <c:v>19.393939393939394</c:v>
                </c:pt>
                <c:pt idx="3">
                  <c:v>27.830188679245282</c:v>
                </c:pt>
                <c:pt idx="4">
                  <c:v>25.185185185185183</c:v>
                </c:pt>
                <c:pt idx="5">
                  <c:v>28.799999999999997</c:v>
                </c:pt>
                <c:pt idx="6">
                  <c:v>18.446601941747574</c:v>
                </c:pt>
                <c:pt idx="7">
                  <c:v>27.325581395348834</c:v>
                </c:pt>
                <c:pt idx="8">
                  <c:v>30.051813471502591</c:v>
                </c:pt>
              </c:numCache>
            </c:numRef>
          </c:val>
          <c:extLst>
            <c:ext xmlns:c16="http://schemas.microsoft.com/office/drawing/2014/chart" uri="{C3380CC4-5D6E-409C-BE32-E72D297353CC}">
              <c16:uniqueId val="{0000000F-6E7B-4794-9CB3-F456D0CD1D4A}"/>
            </c:ext>
          </c:extLst>
        </c:ser>
        <c:ser>
          <c:idx val="5"/>
          <c:order val="4"/>
          <c:tx>
            <c:strRef>
              <c:f>問35年齢層!$X$515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問35年齢層!$S$516:$S$524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問35年齢層!$X$516:$X$524</c:f>
              <c:numCache>
                <c:formatCode>0.0</c:formatCode>
                <c:ptCount val="9"/>
                <c:pt idx="0">
                  <c:v>50</c:v>
                </c:pt>
                <c:pt idx="1">
                  <c:v>47.777777777777779</c:v>
                </c:pt>
                <c:pt idx="2">
                  <c:v>45.454545454545453</c:v>
                </c:pt>
                <c:pt idx="3">
                  <c:v>32.547169811320757</c:v>
                </c:pt>
                <c:pt idx="4">
                  <c:v>32.222222222222221</c:v>
                </c:pt>
                <c:pt idx="5">
                  <c:v>24.8</c:v>
                </c:pt>
                <c:pt idx="6">
                  <c:v>26.21359223300971</c:v>
                </c:pt>
                <c:pt idx="7">
                  <c:v>21.511627906976745</c:v>
                </c:pt>
                <c:pt idx="8">
                  <c:v>19.170984455958546</c:v>
                </c:pt>
              </c:numCache>
            </c:numRef>
          </c:val>
          <c:extLst>
            <c:ext xmlns:c16="http://schemas.microsoft.com/office/drawing/2014/chart" uri="{C3380CC4-5D6E-409C-BE32-E72D297353CC}">
              <c16:uniqueId val="{00000010-6E7B-4794-9CB3-F456D0CD1D4A}"/>
            </c:ext>
          </c:extLst>
        </c:ser>
        <c:ser>
          <c:idx val="6"/>
          <c:order val="5"/>
          <c:tx>
            <c:strRef>
              <c:f>問35年齢層!$Y$515</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EC-4C71-9972-49CF7F8484DC}"/>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EC-4C71-9972-49CF7F8484D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問35年齢層!$S$516:$S$524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問35年齢層!$Y$516:$Y$524</c:f>
              <c:numCache>
                <c:formatCode>0.0</c:formatCode>
                <c:ptCount val="9"/>
                <c:pt idx="0">
                  <c:v>3.3333333333333335</c:v>
                </c:pt>
                <c:pt idx="1">
                  <c:v>2.2222222222222223</c:v>
                </c:pt>
                <c:pt idx="2">
                  <c:v>1.2121212121212122</c:v>
                </c:pt>
                <c:pt idx="3">
                  <c:v>0</c:v>
                </c:pt>
                <c:pt idx="4">
                  <c:v>1.4814814814814816</c:v>
                </c:pt>
                <c:pt idx="5">
                  <c:v>2.4</c:v>
                </c:pt>
                <c:pt idx="6">
                  <c:v>1.9417475728155338</c:v>
                </c:pt>
                <c:pt idx="7">
                  <c:v>5.2325581395348841</c:v>
                </c:pt>
                <c:pt idx="8">
                  <c:v>7.2538860103626934</c:v>
                </c:pt>
              </c:numCache>
            </c:numRef>
          </c:val>
          <c:extLst>
            <c:ext xmlns:c16="http://schemas.microsoft.com/office/drawing/2014/chart" uri="{C3380CC4-5D6E-409C-BE32-E72D297353CC}">
              <c16:uniqueId val="{00000011-6E7B-4794-9CB3-F456D0CD1D4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問35年齢層!$T$515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2B6-4093-969B-B6D19445F61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2B6-4093-969B-B6D19445F61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問35年齢層!$S$514</c:f>
              <c:strCache>
                <c:ptCount val="1"/>
                <c:pt idx="0">
                  <c:v>凡例</c:v>
                </c:pt>
              </c:strCache>
            </c:strRef>
          </c:cat>
          <c:val>
            <c:numRef>
              <c:f>問35年齢層!$T$514</c:f>
              <c:numCache>
                <c:formatCode>General</c:formatCode>
                <c:ptCount val="1"/>
                <c:pt idx="0">
                  <c:v>1</c:v>
                </c:pt>
              </c:numCache>
            </c:numRef>
          </c:val>
          <c:extLst>
            <c:ext xmlns:c16="http://schemas.microsoft.com/office/drawing/2014/chart" uri="{C3380CC4-5D6E-409C-BE32-E72D297353CC}">
              <c16:uniqueId val="{00000002-52B6-4093-969B-B6D19445F617}"/>
            </c:ext>
          </c:extLst>
        </c:ser>
        <c:ser>
          <c:idx val="1"/>
          <c:order val="1"/>
          <c:tx>
            <c:strRef>
              <c:f>問35年齢層!$U$515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2B6-4093-969B-B6D19445F61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問35年齢層!$S$514</c:f>
              <c:strCache>
                <c:ptCount val="1"/>
                <c:pt idx="0">
                  <c:v>凡例</c:v>
                </c:pt>
              </c:strCache>
            </c:strRef>
          </c:cat>
          <c:val>
            <c:numRef>
              <c:f>問35年齢層!$U$514</c:f>
              <c:numCache>
                <c:formatCode>General</c:formatCode>
                <c:ptCount val="1"/>
                <c:pt idx="0">
                  <c:v>1</c:v>
                </c:pt>
              </c:numCache>
            </c:numRef>
          </c:val>
          <c:extLst>
            <c:ext xmlns:c16="http://schemas.microsoft.com/office/drawing/2014/chart" uri="{C3380CC4-5D6E-409C-BE32-E72D297353CC}">
              <c16:uniqueId val="{00000004-52B6-4093-969B-B6D19445F617}"/>
            </c:ext>
          </c:extLst>
        </c:ser>
        <c:ser>
          <c:idx val="3"/>
          <c:order val="2"/>
          <c:tx>
            <c:strRef>
              <c:f>問35年齢層!$V$515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問35年齢層!$S$514</c:f>
              <c:strCache>
                <c:ptCount val="1"/>
                <c:pt idx="0">
                  <c:v>凡例</c:v>
                </c:pt>
              </c:strCache>
            </c:strRef>
          </c:cat>
          <c:val>
            <c:numRef>
              <c:f>問35年齢層!$V$514</c:f>
              <c:numCache>
                <c:formatCode>General</c:formatCode>
                <c:ptCount val="1"/>
                <c:pt idx="0">
                  <c:v>1</c:v>
                </c:pt>
              </c:numCache>
            </c:numRef>
          </c:val>
          <c:extLst>
            <c:ext xmlns:c16="http://schemas.microsoft.com/office/drawing/2014/chart" uri="{C3380CC4-5D6E-409C-BE32-E72D297353CC}">
              <c16:uniqueId val="{00000006-52B6-4093-969B-B6D19445F617}"/>
            </c:ext>
          </c:extLst>
        </c:ser>
        <c:ser>
          <c:idx val="4"/>
          <c:order val="3"/>
          <c:tx>
            <c:strRef>
              <c:f>問35年齢層!$W$515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問35年齢層!$S$514</c:f>
              <c:strCache>
                <c:ptCount val="1"/>
                <c:pt idx="0">
                  <c:v>凡例</c:v>
                </c:pt>
              </c:strCache>
            </c:strRef>
          </c:cat>
          <c:val>
            <c:numRef>
              <c:f>問35年齢層!$W$514</c:f>
              <c:numCache>
                <c:formatCode>General</c:formatCode>
                <c:ptCount val="1"/>
                <c:pt idx="0">
                  <c:v>1</c:v>
                </c:pt>
              </c:numCache>
            </c:numRef>
          </c:val>
          <c:extLst>
            <c:ext xmlns:c16="http://schemas.microsoft.com/office/drawing/2014/chart" uri="{C3380CC4-5D6E-409C-BE32-E72D297353CC}">
              <c16:uniqueId val="{00000007-52B6-4093-969B-B6D19445F617}"/>
            </c:ext>
          </c:extLst>
        </c:ser>
        <c:ser>
          <c:idx val="5"/>
          <c:order val="4"/>
          <c:tx>
            <c:strRef>
              <c:f>問35年齢層!$X$515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問35年齢層!$S$514</c:f>
              <c:strCache>
                <c:ptCount val="1"/>
                <c:pt idx="0">
                  <c:v>凡例</c:v>
                </c:pt>
              </c:strCache>
            </c:strRef>
          </c:cat>
          <c:val>
            <c:numRef>
              <c:f>問35年齢層!$X$514</c:f>
              <c:numCache>
                <c:formatCode>General</c:formatCode>
                <c:ptCount val="1"/>
                <c:pt idx="0">
                  <c:v>1</c:v>
                </c:pt>
              </c:numCache>
            </c:numRef>
          </c:val>
          <c:extLst>
            <c:ext xmlns:c16="http://schemas.microsoft.com/office/drawing/2014/chart" uri="{C3380CC4-5D6E-409C-BE32-E72D297353CC}">
              <c16:uniqueId val="{00000008-52B6-4093-969B-B6D19445F617}"/>
            </c:ext>
          </c:extLst>
        </c:ser>
        <c:ser>
          <c:idx val="6"/>
          <c:order val="5"/>
          <c:tx>
            <c:strRef>
              <c:f>問35年齢層!$Y$515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問35年齢層!$S$514</c:f>
              <c:strCache>
                <c:ptCount val="1"/>
                <c:pt idx="0">
                  <c:v>凡例</c:v>
                </c:pt>
              </c:strCache>
            </c:strRef>
          </c:cat>
          <c:val>
            <c:numRef>
              <c:f>問35年齢層!$Y$514</c:f>
              <c:numCache>
                <c:formatCode>General</c:formatCode>
                <c:ptCount val="1"/>
                <c:pt idx="0">
                  <c:v>1</c:v>
                </c:pt>
              </c:numCache>
            </c:numRef>
          </c:val>
          <c:extLst>
            <c:ext xmlns:c16="http://schemas.microsoft.com/office/drawing/2014/chart" uri="{C3380CC4-5D6E-409C-BE32-E72D297353CC}">
              <c16:uniqueId val="{00000009-52B6-4093-969B-B6D19445F61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問35年齢層!$T$545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2.7429355602600685E-3"/>
                  <c:y val="-4.33442792960977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E96-4144-A554-A845C604ADCC}"/>
                </c:ext>
              </c:extLst>
            </c:dLbl>
            <c:dLbl>
              <c:idx val="6"/>
              <c:layout>
                <c:manualLayout>
                  <c:x val="-2.749140893470815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A63-4D8D-89DC-B5F164FF8029}"/>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問35年齢層!$S$546:$S$554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問35年齢層!$T$546:$T$554</c:f>
              <c:numCache>
                <c:formatCode>0.0</c:formatCode>
                <c:ptCount val="9"/>
                <c:pt idx="0">
                  <c:v>6.666666666666667</c:v>
                </c:pt>
                <c:pt idx="1">
                  <c:v>8.8888888888888893</c:v>
                </c:pt>
                <c:pt idx="2">
                  <c:v>10.303030303030303</c:v>
                </c:pt>
                <c:pt idx="3">
                  <c:v>10.849056603773585</c:v>
                </c:pt>
                <c:pt idx="4">
                  <c:v>11.851851851851853</c:v>
                </c:pt>
                <c:pt idx="5">
                  <c:v>13.600000000000001</c:v>
                </c:pt>
                <c:pt idx="6">
                  <c:v>11.650485436893204</c:v>
                </c:pt>
                <c:pt idx="7">
                  <c:v>13.953488372093023</c:v>
                </c:pt>
                <c:pt idx="8">
                  <c:v>15.544041450777202</c:v>
                </c:pt>
              </c:numCache>
            </c:numRef>
          </c:val>
          <c:extLst>
            <c:ext xmlns:c16="http://schemas.microsoft.com/office/drawing/2014/chart" uri="{C3380CC4-5D6E-409C-BE32-E72D297353CC}">
              <c16:uniqueId val="{00000003-BA63-4D8D-89DC-B5F164FF8029}"/>
            </c:ext>
          </c:extLst>
        </c:ser>
        <c:ser>
          <c:idx val="1"/>
          <c:order val="1"/>
          <c:tx>
            <c:strRef>
              <c:f>問35年齢層!$U$545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4.1728099609227914E-3"/>
                  <c:y val="-6.16864100828996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96-4144-A554-A845C604ADCC}"/>
                </c:ext>
              </c:extLst>
            </c:dLbl>
            <c:dLbl>
              <c:idx val="1"/>
              <c:layout>
                <c:manualLayout>
                  <c:x val="3.8636509437383025E-3"/>
                  <c:y val="1.834357516279956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63-4D8D-89DC-B5F164FF8029}"/>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63-4D8D-89DC-B5F164FF8029}"/>
                </c:ext>
              </c:extLst>
            </c:dLbl>
            <c:dLbl>
              <c:idx val="7"/>
              <c:layout>
                <c:manualLayout>
                  <c:x val="-7.0846617074035237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96-4144-A554-A845C604ADCC}"/>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問35年齢層!$S$546:$S$554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問35年齢層!$U$546:$U$554</c:f>
              <c:numCache>
                <c:formatCode>0.0</c:formatCode>
                <c:ptCount val="9"/>
                <c:pt idx="0">
                  <c:v>3.3333333333333335</c:v>
                </c:pt>
                <c:pt idx="1">
                  <c:v>1.1111111111111112</c:v>
                </c:pt>
                <c:pt idx="2">
                  <c:v>4.8484848484848486</c:v>
                </c:pt>
                <c:pt idx="3">
                  <c:v>1.8867924528301887</c:v>
                </c:pt>
                <c:pt idx="4">
                  <c:v>2.2222222222222223</c:v>
                </c:pt>
                <c:pt idx="5">
                  <c:v>2.4</c:v>
                </c:pt>
                <c:pt idx="6">
                  <c:v>3.8834951456310676</c:v>
                </c:pt>
                <c:pt idx="7">
                  <c:v>1.7441860465116279</c:v>
                </c:pt>
                <c:pt idx="8">
                  <c:v>5.6994818652849739</c:v>
                </c:pt>
              </c:numCache>
            </c:numRef>
          </c:val>
          <c:extLst>
            <c:ext xmlns:c16="http://schemas.microsoft.com/office/drawing/2014/chart" uri="{C3380CC4-5D6E-409C-BE32-E72D297353CC}">
              <c16:uniqueId val="{0000000C-BA63-4D8D-89DC-B5F164FF8029}"/>
            </c:ext>
          </c:extLst>
        </c:ser>
        <c:ser>
          <c:idx val="3"/>
          <c:order val="2"/>
          <c:tx>
            <c:strRef>
              <c:f>問35年齢層!$V$545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1"/>
              <c:layout>
                <c:manualLayout>
                  <c:x val="4.2507970244420826E-3"/>
                  <c:y val="1.444375997070805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AC-4B50-B2DB-2761BAF0721D}"/>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96-4144-A554-A845C604ADCC}"/>
                </c:ext>
              </c:extLst>
            </c:dLbl>
            <c:dLbl>
              <c:idx val="7"/>
              <c:layout>
                <c:manualLayout>
                  <c:x val="4.250797024442082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96-4144-A554-A845C604ADC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問35年齢層!$S$546:$S$554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問35年齢層!$V$546:$V$554</c:f>
              <c:numCache>
                <c:formatCode>0.0</c:formatCode>
                <c:ptCount val="9"/>
                <c:pt idx="0">
                  <c:v>10</c:v>
                </c:pt>
                <c:pt idx="1">
                  <c:v>8.8888888888888893</c:v>
                </c:pt>
                <c:pt idx="2">
                  <c:v>18.181818181818183</c:v>
                </c:pt>
                <c:pt idx="3">
                  <c:v>20.754716981132077</c:v>
                </c:pt>
                <c:pt idx="4">
                  <c:v>10.37037037037037</c:v>
                </c:pt>
                <c:pt idx="5">
                  <c:v>9.6</c:v>
                </c:pt>
                <c:pt idx="6">
                  <c:v>7.7669902912621351</c:v>
                </c:pt>
                <c:pt idx="7">
                  <c:v>8.1395348837209305</c:v>
                </c:pt>
                <c:pt idx="8">
                  <c:v>7.7720207253886011</c:v>
                </c:pt>
              </c:numCache>
            </c:numRef>
          </c:val>
          <c:extLst>
            <c:ext xmlns:c16="http://schemas.microsoft.com/office/drawing/2014/chart" uri="{C3380CC4-5D6E-409C-BE32-E72D297353CC}">
              <c16:uniqueId val="{00000010-BA63-4D8D-89DC-B5F164FF8029}"/>
            </c:ext>
          </c:extLst>
        </c:ser>
        <c:ser>
          <c:idx val="4"/>
          <c:order val="3"/>
          <c:tx>
            <c:strRef>
              <c:f>問35年齢層!$W$545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問35年齢層!$S$546:$S$554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問35年齢層!$W$546:$W$554</c:f>
              <c:numCache>
                <c:formatCode>0.0</c:formatCode>
                <c:ptCount val="9"/>
                <c:pt idx="0">
                  <c:v>40</c:v>
                </c:pt>
                <c:pt idx="1">
                  <c:v>48.888888888888886</c:v>
                </c:pt>
                <c:pt idx="2">
                  <c:v>32.121212121212125</c:v>
                </c:pt>
                <c:pt idx="3">
                  <c:v>52.830188679245282</c:v>
                </c:pt>
                <c:pt idx="4">
                  <c:v>61.851851851851848</c:v>
                </c:pt>
                <c:pt idx="5">
                  <c:v>62.4</c:v>
                </c:pt>
                <c:pt idx="6">
                  <c:v>53.398058252427184</c:v>
                </c:pt>
                <c:pt idx="7">
                  <c:v>53.488372093023251</c:v>
                </c:pt>
                <c:pt idx="8">
                  <c:v>52.331606217616574</c:v>
                </c:pt>
              </c:numCache>
            </c:numRef>
          </c:val>
          <c:extLst>
            <c:ext xmlns:c16="http://schemas.microsoft.com/office/drawing/2014/chart" uri="{C3380CC4-5D6E-409C-BE32-E72D297353CC}">
              <c16:uniqueId val="{00000011-BA63-4D8D-89DC-B5F164FF8029}"/>
            </c:ext>
          </c:extLst>
        </c:ser>
        <c:ser>
          <c:idx val="5"/>
          <c:order val="4"/>
          <c:tx>
            <c:strRef>
              <c:f>問35年齢層!$X$545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問35年齢層!$S$546:$S$554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問35年齢層!$X$546:$X$554</c:f>
              <c:numCache>
                <c:formatCode>0.0</c:formatCode>
                <c:ptCount val="9"/>
                <c:pt idx="0">
                  <c:v>36.666666666666664</c:v>
                </c:pt>
                <c:pt idx="1">
                  <c:v>31.111111111111111</c:v>
                </c:pt>
                <c:pt idx="2">
                  <c:v>33.939393939393945</c:v>
                </c:pt>
                <c:pt idx="3">
                  <c:v>13.679245283018867</c:v>
                </c:pt>
                <c:pt idx="4">
                  <c:v>12.222222222222221</c:v>
                </c:pt>
                <c:pt idx="5">
                  <c:v>8.7999999999999989</c:v>
                </c:pt>
                <c:pt idx="6">
                  <c:v>20.388349514563107</c:v>
                </c:pt>
                <c:pt idx="7">
                  <c:v>18.023255813953487</c:v>
                </c:pt>
                <c:pt idx="8">
                  <c:v>10.362694300518134</c:v>
                </c:pt>
              </c:numCache>
            </c:numRef>
          </c:val>
          <c:extLst>
            <c:ext xmlns:c16="http://schemas.microsoft.com/office/drawing/2014/chart" uri="{C3380CC4-5D6E-409C-BE32-E72D297353CC}">
              <c16:uniqueId val="{00000012-BA63-4D8D-89DC-B5F164FF8029}"/>
            </c:ext>
          </c:extLst>
        </c:ser>
        <c:ser>
          <c:idx val="6"/>
          <c:order val="5"/>
          <c:tx>
            <c:strRef>
              <c:f>問35年齢層!$Y$545</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96-4144-A554-A845C604ADCC}"/>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96-4144-A554-A845C604ADC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問35年齢層!$S$546:$S$554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問35年齢層!$Y$546:$Y$554</c:f>
              <c:numCache>
                <c:formatCode>0.0</c:formatCode>
                <c:ptCount val="9"/>
                <c:pt idx="0">
                  <c:v>3.3333333333333335</c:v>
                </c:pt>
                <c:pt idx="1">
                  <c:v>1.1111111111111112</c:v>
                </c:pt>
                <c:pt idx="2">
                  <c:v>0.60606060606060608</c:v>
                </c:pt>
                <c:pt idx="3">
                  <c:v>0</c:v>
                </c:pt>
                <c:pt idx="4">
                  <c:v>1.4814814814814816</c:v>
                </c:pt>
                <c:pt idx="5">
                  <c:v>3.2</c:v>
                </c:pt>
                <c:pt idx="6">
                  <c:v>2.912621359223301</c:v>
                </c:pt>
                <c:pt idx="7">
                  <c:v>4.6511627906976747</c:v>
                </c:pt>
                <c:pt idx="8">
                  <c:v>8.2901554404145088</c:v>
                </c:pt>
              </c:numCache>
            </c:numRef>
          </c:val>
          <c:extLst>
            <c:ext xmlns:c16="http://schemas.microsoft.com/office/drawing/2014/chart" uri="{C3380CC4-5D6E-409C-BE32-E72D297353CC}">
              <c16:uniqueId val="{00000013-BA63-4D8D-89DC-B5F164FF802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問35年齢層!$T$545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58A-42F1-A3F2-C00B1D632A4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58A-42F1-A3F2-C00B1D632A4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問35年齢層!$S$544</c:f>
              <c:strCache>
                <c:ptCount val="1"/>
                <c:pt idx="0">
                  <c:v>凡例</c:v>
                </c:pt>
              </c:strCache>
            </c:strRef>
          </c:cat>
          <c:val>
            <c:numRef>
              <c:f>問35年齢層!$T$544</c:f>
              <c:numCache>
                <c:formatCode>General</c:formatCode>
                <c:ptCount val="1"/>
                <c:pt idx="0">
                  <c:v>1</c:v>
                </c:pt>
              </c:numCache>
            </c:numRef>
          </c:val>
          <c:extLst>
            <c:ext xmlns:c16="http://schemas.microsoft.com/office/drawing/2014/chart" uri="{C3380CC4-5D6E-409C-BE32-E72D297353CC}">
              <c16:uniqueId val="{00000002-458A-42F1-A3F2-C00B1D632A4F}"/>
            </c:ext>
          </c:extLst>
        </c:ser>
        <c:ser>
          <c:idx val="1"/>
          <c:order val="1"/>
          <c:tx>
            <c:strRef>
              <c:f>問35年齢層!$U$545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58A-42F1-A3F2-C00B1D632A4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問35年齢層!$S$544</c:f>
              <c:strCache>
                <c:ptCount val="1"/>
                <c:pt idx="0">
                  <c:v>凡例</c:v>
                </c:pt>
              </c:strCache>
            </c:strRef>
          </c:cat>
          <c:val>
            <c:numRef>
              <c:f>問35年齢層!$U$544</c:f>
              <c:numCache>
                <c:formatCode>General</c:formatCode>
                <c:ptCount val="1"/>
                <c:pt idx="0">
                  <c:v>1</c:v>
                </c:pt>
              </c:numCache>
            </c:numRef>
          </c:val>
          <c:extLst>
            <c:ext xmlns:c16="http://schemas.microsoft.com/office/drawing/2014/chart" uri="{C3380CC4-5D6E-409C-BE32-E72D297353CC}">
              <c16:uniqueId val="{00000004-458A-42F1-A3F2-C00B1D632A4F}"/>
            </c:ext>
          </c:extLst>
        </c:ser>
        <c:ser>
          <c:idx val="3"/>
          <c:order val="2"/>
          <c:tx>
            <c:strRef>
              <c:f>問35年齢層!$V$545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問35年齢層!$S$544</c:f>
              <c:strCache>
                <c:ptCount val="1"/>
                <c:pt idx="0">
                  <c:v>凡例</c:v>
                </c:pt>
              </c:strCache>
            </c:strRef>
          </c:cat>
          <c:val>
            <c:numRef>
              <c:f>問35年齢層!$V$544</c:f>
              <c:numCache>
                <c:formatCode>General</c:formatCode>
                <c:ptCount val="1"/>
                <c:pt idx="0">
                  <c:v>1</c:v>
                </c:pt>
              </c:numCache>
            </c:numRef>
          </c:val>
          <c:extLst>
            <c:ext xmlns:c16="http://schemas.microsoft.com/office/drawing/2014/chart" uri="{C3380CC4-5D6E-409C-BE32-E72D297353CC}">
              <c16:uniqueId val="{00000006-458A-42F1-A3F2-C00B1D632A4F}"/>
            </c:ext>
          </c:extLst>
        </c:ser>
        <c:ser>
          <c:idx val="4"/>
          <c:order val="3"/>
          <c:tx>
            <c:strRef>
              <c:f>問35年齢層!$W$545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問35年齢層!$S$544</c:f>
              <c:strCache>
                <c:ptCount val="1"/>
                <c:pt idx="0">
                  <c:v>凡例</c:v>
                </c:pt>
              </c:strCache>
            </c:strRef>
          </c:cat>
          <c:val>
            <c:numRef>
              <c:f>問35年齢層!$W$544</c:f>
              <c:numCache>
                <c:formatCode>General</c:formatCode>
                <c:ptCount val="1"/>
                <c:pt idx="0">
                  <c:v>1</c:v>
                </c:pt>
              </c:numCache>
            </c:numRef>
          </c:val>
          <c:extLst>
            <c:ext xmlns:c16="http://schemas.microsoft.com/office/drawing/2014/chart" uri="{C3380CC4-5D6E-409C-BE32-E72D297353CC}">
              <c16:uniqueId val="{00000007-458A-42F1-A3F2-C00B1D632A4F}"/>
            </c:ext>
          </c:extLst>
        </c:ser>
        <c:ser>
          <c:idx val="5"/>
          <c:order val="4"/>
          <c:tx>
            <c:strRef>
              <c:f>問35年齢層!$X$545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問35年齢層!$S$544</c:f>
              <c:strCache>
                <c:ptCount val="1"/>
                <c:pt idx="0">
                  <c:v>凡例</c:v>
                </c:pt>
              </c:strCache>
            </c:strRef>
          </c:cat>
          <c:val>
            <c:numRef>
              <c:f>問35年齢層!$X$544</c:f>
              <c:numCache>
                <c:formatCode>General</c:formatCode>
                <c:ptCount val="1"/>
                <c:pt idx="0">
                  <c:v>1</c:v>
                </c:pt>
              </c:numCache>
            </c:numRef>
          </c:val>
          <c:extLst>
            <c:ext xmlns:c16="http://schemas.microsoft.com/office/drawing/2014/chart" uri="{C3380CC4-5D6E-409C-BE32-E72D297353CC}">
              <c16:uniqueId val="{00000008-458A-42F1-A3F2-C00B1D632A4F}"/>
            </c:ext>
          </c:extLst>
        </c:ser>
        <c:ser>
          <c:idx val="6"/>
          <c:order val="5"/>
          <c:tx>
            <c:strRef>
              <c:f>問35年齢層!$Y$545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問35年齢層!$S$544</c:f>
              <c:strCache>
                <c:ptCount val="1"/>
                <c:pt idx="0">
                  <c:v>凡例</c:v>
                </c:pt>
              </c:strCache>
            </c:strRef>
          </c:cat>
          <c:val>
            <c:numRef>
              <c:f>問35年齢層!$Y$544</c:f>
              <c:numCache>
                <c:formatCode>General</c:formatCode>
                <c:ptCount val="1"/>
                <c:pt idx="0">
                  <c:v>1</c:v>
                </c:pt>
              </c:numCache>
            </c:numRef>
          </c:val>
          <c:extLst>
            <c:ext xmlns:c16="http://schemas.microsoft.com/office/drawing/2014/chart" uri="{C3380CC4-5D6E-409C-BE32-E72D297353CC}">
              <c16:uniqueId val="{00000009-458A-42F1-A3F2-C00B1D632A4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問35年齢層!$T$575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2.2407613501022254E-3"/>
                  <c:y val="-2.3722431375890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55-44BF-AF94-3B9776B8328B}"/>
                </c:ext>
              </c:extLst>
            </c:dLbl>
            <c:dLbl>
              <c:idx val="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DF-44E0-8104-7895CE905E10}"/>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DF-44E0-8104-7895CE905E10}"/>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問35年齢層!$S$576:$S$584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問35年齢層!$T$576:$T$584</c:f>
              <c:numCache>
                <c:formatCode>0.0</c:formatCode>
                <c:ptCount val="9"/>
                <c:pt idx="0">
                  <c:v>6.666666666666667</c:v>
                </c:pt>
                <c:pt idx="1">
                  <c:v>1.1111111111111112</c:v>
                </c:pt>
                <c:pt idx="2">
                  <c:v>3.0303030303030303</c:v>
                </c:pt>
                <c:pt idx="3">
                  <c:v>4.716981132075472</c:v>
                </c:pt>
                <c:pt idx="4">
                  <c:v>4.8148148148148149</c:v>
                </c:pt>
                <c:pt idx="5">
                  <c:v>4</c:v>
                </c:pt>
                <c:pt idx="6">
                  <c:v>9.7087378640776691</c:v>
                </c:pt>
                <c:pt idx="7">
                  <c:v>6.395348837209303</c:v>
                </c:pt>
                <c:pt idx="8">
                  <c:v>6.2176165803108807</c:v>
                </c:pt>
              </c:numCache>
            </c:numRef>
          </c:val>
          <c:extLst>
            <c:ext xmlns:c16="http://schemas.microsoft.com/office/drawing/2014/chart" uri="{C3380CC4-5D6E-409C-BE32-E72D297353CC}">
              <c16:uniqueId val="{00000003-7855-44BF-AF94-3B9776B8328B}"/>
            </c:ext>
          </c:extLst>
        </c:ser>
        <c:ser>
          <c:idx val="1"/>
          <c:order val="1"/>
          <c:tx>
            <c:strRef>
              <c:f>問35年齢層!$U$575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1.9676392735711438E-3"/>
                  <c:y val="-3.5723895973151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55-44BF-AF94-3B9776B8328B}"/>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55-44BF-AF94-3B9776B8328B}"/>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55-44BF-AF94-3B9776B8328B}"/>
                </c:ext>
              </c:extLst>
            </c:dLbl>
            <c:dLbl>
              <c:idx val="3"/>
              <c:layout>
                <c:manualLayout>
                  <c:x val="7.0846617074034716E-3"/>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A6-4572-9B57-89ACB14B3205}"/>
                </c:ext>
              </c:extLst>
            </c:dLbl>
            <c:dLbl>
              <c:idx val="4"/>
              <c:layout>
                <c:manualLayout>
                  <c:x val="8.5015940488841653E-3"/>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A6-4572-9B57-89ACB14B3205}"/>
                </c:ext>
              </c:extLst>
            </c:dLbl>
            <c:dLbl>
              <c:idx val="5"/>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DF-44E0-8104-7895CE905E10}"/>
                </c:ext>
              </c:extLst>
            </c:dLbl>
            <c:dLbl>
              <c:idx val="6"/>
              <c:layout>
                <c:manualLayout>
                  <c:x val="-2.770046942856903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855-44BF-AF94-3B9776B8328B}"/>
                </c:ext>
              </c:extLst>
            </c:dLbl>
            <c:dLbl>
              <c:idx val="8"/>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DF-44E0-8104-7895CE905E10}"/>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問35年齢層!$S$576:$S$584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問35年齢層!$U$576:$U$584</c:f>
              <c:numCache>
                <c:formatCode>0.0</c:formatCode>
                <c:ptCount val="9"/>
                <c:pt idx="0">
                  <c:v>0</c:v>
                </c:pt>
                <c:pt idx="1">
                  <c:v>1.1111111111111112</c:v>
                </c:pt>
                <c:pt idx="2">
                  <c:v>1.8181818181818181</c:v>
                </c:pt>
                <c:pt idx="3">
                  <c:v>2.358490566037736</c:v>
                </c:pt>
                <c:pt idx="4">
                  <c:v>1.8518518518518516</c:v>
                </c:pt>
                <c:pt idx="5">
                  <c:v>0.8</c:v>
                </c:pt>
                <c:pt idx="6">
                  <c:v>3.8834951456310676</c:v>
                </c:pt>
                <c:pt idx="7">
                  <c:v>4.0697674418604652</c:v>
                </c:pt>
                <c:pt idx="8">
                  <c:v>3.6269430051813467</c:v>
                </c:pt>
              </c:numCache>
            </c:numRef>
          </c:val>
          <c:extLst>
            <c:ext xmlns:c16="http://schemas.microsoft.com/office/drawing/2014/chart" uri="{C3380CC4-5D6E-409C-BE32-E72D297353CC}">
              <c16:uniqueId val="{0000000D-7855-44BF-AF94-3B9776B8328B}"/>
            </c:ext>
          </c:extLst>
        </c:ser>
        <c:ser>
          <c:idx val="3"/>
          <c:order val="2"/>
          <c:tx>
            <c:strRef>
              <c:f>問35年齢層!$V$575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dLbl>
              <c:idx val="2"/>
              <c:layout>
                <c:manualLayout>
                  <c:x val="7.084661707403471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DF-44E0-8104-7895CE905E1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問35年齢層!$S$576:$S$584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問35年齢層!$V$576:$V$584</c:f>
              <c:numCache>
                <c:formatCode>0.0</c:formatCode>
                <c:ptCount val="9"/>
                <c:pt idx="0">
                  <c:v>3.3333333333333335</c:v>
                </c:pt>
                <c:pt idx="1">
                  <c:v>14.444444444444443</c:v>
                </c:pt>
                <c:pt idx="2">
                  <c:v>15.151515151515152</c:v>
                </c:pt>
                <c:pt idx="3">
                  <c:v>14.622641509433961</c:v>
                </c:pt>
                <c:pt idx="4">
                  <c:v>17.777777777777779</c:v>
                </c:pt>
                <c:pt idx="5">
                  <c:v>24.8</c:v>
                </c:pt>
                <c:pt idx="6">
                  <c:v>19.417475728155338</c:v>
                </c:pt>
                <c:pt idx="7">
                  <c:v>20.930232558139537</c:v>
                </c:pt>
                <c:pt idx="8">
                  <c:v>13.471502590673575</c:v>
                </c:pt>
              </c:numCache>
            </c:numRef>
          </c:val>
          <c:extLst>
            <c:ext xmlns:c16="http://schemas.microsoft.com/office/drawing/2014/chart" uri="{C3380CC4-5D6E-409C-BE32-E72D297353CC}">
              <c16:uniqueId val="{00000014-7855-44BF-AF94-3B9776B8328B}"/>
            </c:ext>
          </c:extLst>
        </c:ser>
        <c:ser>
          <c:idx val="4"/>
          <c:order val="3"/>
          <c:tx>
            <c:strRef>
              <c:f>問35年齢層!$W$575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問35年齢層!$S$576:$S$584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問35年齢層!$W$576:$W$584</c:f>
              <c:numCache>
                <c:formatCode>0.0</c:formatCode>
                <c:ptCount val="9"/>
                <c:pt idx="0">
                  <c:v>33.333333333333329</c:v>
                </c:pt>
                <c:pt idx="1">
                  <c:v>33.333333333333329</c:v>
                </c:pt>
                <c:pt idx="2">
                  <c:v>26.060606060606062</c:v>
                </c:pt>
                <c:pt idx="3">
                  <c:v>41.509433962264154</c:v>
                </c:pt>
                <c:pt idx="4">
                  <c:v>40.370370370370374</c:v>
                </c:pt>
                <c:pt idx="5">
                  <c:v>35.199999999999996</c:v>
                </c:pt>
                <c:pt idx="6">
                  <c:v>18.446601941747574</c:v>
                </c:pt>
                <c:pt idx="7">
                  <c:v>26.162790697674421</c:v>
                </c:pt>
                <c:pt idx="8">
                  <c:v>37.305699481865283</c:v>
                </c:pt>
              </c:numCache>
            </c:numRef>
          </c:val>
          <c:extLst>
            <c:ext xmlns:c16="http://schemas.microsoft.com/office/drawing/2014/chart" uri="{C3380CC4-5D6E-409C-BE32-E72D297353CC}">
              <c16:uniqueId val="{00000015-7855-44BF-AF94-3B9776B8328B}"/>
            </c:ext>
          </c:extLst>
        </c:ser>
        <c:ser>
          <c:idx val="5"/>
          <c:order val="4"/>
          <c:tx>
            <c:strRef>
              <c:f>問35年齢層!$X$575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問35年齢層!$S$576:$S$584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問35年齢層!$X$576:$X$584</c:f>
              <c:numCache>
                <c:formatCode>0.0</c:formatCode>
                <c:ptCount val="9"/>
                <c:pt idx="0">
                  <c:v>53.333333333333336</c:v>
                </c:pt>
                <c:pt idx="1">
                  <c:v>48.888888888888886</c:v>
                </c:pt>
                <c:pt idx="2">
                  <c:v>52.72727272727272</c:v>
                </c:pt>
                <c:pt idx="3">
                  <c:v>36.79245283018868</c:v>
                </c:pt>
                <c:pt idx="4">
                  <c:v>33.703703703703702</c:v>
                </c:pt>
                <c:pt idx="5">
                  <c:v>32</c:v>
                </c:pt>
                <c:pt idx="6">
                  <c:v>46.601941747572816</c:v>
                </c:pt>
                <c:pt idx="7">
                  <c:v>36.627906976744185</c:v>
                </c:pt>
                <c:pt idx="8">
                  <c:v>30.051813471502591</c:v>
                </c:pt>
              </c:numCache>
            </c:numRef>
          </c:val>
          <c:extLst>
            <c:ext xmlns:c16="http://schemas.microsoft.com/office/drawing/2014/chart" uri="{C3380CC4-5D6E-409C-BE32-E72D297353CC}">
              <c16:uniqueId val="{00000016-7855-44BF-AF94-3B9776B8328B}"/>
            </c:ext>
          </c:extLst>
        </c:ser>
        <c:ser>
          <c:idx val="6"/>
          <c:order val="5"/>
          <c:tx>
            <c:strRef>
              <c:f>問35年齢層!$Y$575</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F-44E0-8104-7895CE905E10}"/>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F-44E0-8104-7895CE905E1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問35年齢層!$S$576:$S$584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問35年齢層!$Y$576:$Y$584</c:f>
              <c:numCache>
                <c:formatCode>0.0</c:formatCode>
                <c:ptCount val="9"/>
                <c:pt idx="0">
                  <c:v>3.3333333333333335</c:v>
                </c:pt>
                <c:pt idx="1">
                  <c:v>1.1111111111111112</c:v>
                </c:pt>
                <c:pt idx="2">
                  <c:v>1.2121212121212122</c:v>
                </c:pt>
                <c:pt idx="3">
                  <c:v>0</c:v>
                </c:pt>
                <c:pt idx="4">
                  <c:v>1.4814814814814816</c:v>
                </c:pt>
                <c:pt idx="5">
                  <c:v>3.2</c:v>
                </c:pt>
                <c:pt idx="6">
                  <c:v>1.9417475728155338</c:v>
                </c:pt>
                <c:pt idx="7">
                  <c:v>5.8139534883720927</c:v>
                </c:pt>
                <c:pt idx="8">
                  <c:v>9.3264248704663206</c:v>
                </c:pt>
              </c:numCache>
            </c:numRef>
          </c:val>
          <c:extLst>
            <c:ext xmlns:c16="http://schemas.microsoft.com/office/drawing/2014/chart" uri="{C3380CC4-5D6E-409C-BE32-E72D297353CC}">
              <c16:uniqueId val="{00000017-7855-44BF-AF94-3B9776B8328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問35年齢層!$T$575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49B-4AE3-99A7-73E377DC2BF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49B-4AE3-99A7-73E377DC2BF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問35年齢層!$S$574</c:f>
              <c:strCache>
                <c:ptCount val="1"/>
                <c:pt idx="0">
                  <c:v>凡例</c:v>
                </c:pt>
              </c:strCache>
            </c:strRef>
          </c:cat>
          <c:val>
            <c:numRef>
              <c:f>問35年齢層!$T$574</c:f>
              <c:numCache>
                <c:formatCode>General</c:formatCode>
                <c:ptCount val="1"/>
                <c:pt idx="0">
                  <c:v>1</c:v>
                </c:pt>
              </c:numCache>
            </c:numRef>
          </c:val>
          <c:extLst>
            <c:ext xmlns:c16="http://schemas.microsoft.com/office/drawing/2014/chart" uri="{C3380CC4-5D6E-409C-BE32-E72D297353CC}">
              <c16:uniqueId val="{00000002-249B-4AE3-99A7-73E377DC2BF4}"/>
            </c:ext>
          </c:extLst>
        </c:ser>
        <c:ser>
          <c:idx val="1"/>
          <c:order val="1"/>
          <c:tx>
            <c:strRef>
              <c:f>問35年齢層!$U$575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49B-4AE3-99A7-73E377DC2B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問35年齢層!$S$574</c:f>
              <c:strCache>
                <c:ptCount val="1"/>
                <c:pt idx="0">
                  <c:v>凡例</c:v>
                </c:pt>
              </c:strCache>
            </c:strRef>
          </c:cat>
          <c:val>
            <c:numRef>
              <c:f>問35年齢層!$U$574</c:f>
              <c:numCache>
                <c:formatCode>General</c:formatCode>
                <c:ptCount val="1"/>
                <c:pt idx="0">
                  <c:v>1</c:v>
                </c:pt>
              </c:numCache>
            </c:numRef>
          </c:val>
          <c:extLst>
            <c:ext xmlns:c16="http://schemas.microsoft.com/office/drawing/2014/chart" uri="{C3380CC4-5D6E-409C-BE32-E72D297353CC}">
              <c16:uniqueId val="{00000004-249B-4AE3-99A7-73E377DC2BF4}"/>
            </c:ext>
          </c:extLst>
        </c:ser>
        <c:ser>
          <c:idx val="3"/>
          <c:order val="2"/>
          <c:tx>
            <c:strRef>
              <c:f>問35年齢層!$V$575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問35年齢層!$S$574</c:f>
              <c:strCache>
                <c:ptCount val="1"/>
                <c:pt idx="0">
                  <c:v>凡例</c:v>
                </c:pt>
              </c:strCache>
            </c:strRef>
          </c:cat>
          <c:val>
            <c:numRef>
              <c:f>問35年齢層!$V$574</c:f>
              <c:numCache>
                <c:formatCode>General</c:formatCode>
                <c:ptCount val="1"/>
                <c:pt idx="0">
                  <c:v>1</c:v>
                </c:pt>
              </c:numCache>
            </c:numRef>
          </c:val>
          <c:extLst>
            <c:ext xmlns:c16="http://schemas.microsoft.com/office/drawing/2014/chart" uri="{C3380CC4-5D6E-409C-BE32-E72D297353CC}">
              <c16:uniqueId val="{00000006-249B-4AE3-99A7-73E377DC2BF4}"/>
            </c:ext>
          </c:extLst>
        </c:ser>
        <c:ser>
          <c:idx val="4"/>
          <c:order val="3"/>
          <c:tx>
            <c:strRef>
              <c:f>問35年齢層!$W$575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問35年齢層!$S$574</c:f>
              <c:strCache>
                <c:ptCount val="1"/>
                <c:pt idx="0">
                  <c:v>凡例</c:v>
                </c:pt>
              </c:strCache>
            </c:strRef>
          </c:cat>
          <c:val>
            <c:numRef>
              <c:f>問35年齢層!$W$574</c:f>
              <c:numCache>
                <c:formatCode>General</c:formatCode>
                <c:ptCount val="1"/>
                <c:pt idx="0">
                  <c:v>1</c:v>
                </c:pt>
              </c:numCache>
            </c:numRef>
          </c:val>
          <c:extLst>
            <c:ext xmlns:c16="http://schemas.microsoft.com/office/drawing/2014/chart" uri="{C3380CC4-5D6E-409C-BE32-E72D297353CC}">
              <c16:uniqueId val="{00000007-249B-4AE3-99A7-73E377DC2BF4}"/>
            </c:ext>
          </c:extLst>
        </c:ser>
        <c:ser>
          <c:idx val="5"/>
          <c:order val="4"/>
          <c:tx>
            <c:strRef>
              <c:f>問35年齢層!$X$575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問35年齢層!$S$574</c:f>
              <c:strCache>
                <c:ptCount val="1"/>
                <c:pt idx="0">
                  <c:v>凡例</c:v>
                </c:pt>
              </c:strCache>
            </c:strRef>
          </c:cat>
          <c:val>
            <c:numRef>
              <c:f>問35年齢層!$X$574</c:f>
              <c:numCache>
                <c:formatCode>General</c:formatCode>
                <c:ptCount val="1"/>
                <c:pt idx="0">
                  <c:v>1</c:v>
                </c:pt>
              </c:numCache>
            </c:numRef>
          </c:val>
          <c:extLst>
            <c:ext xmlns:c16="http://schemas.microsoft.com/office/drawing/2014/chart" uri="{C3380CC4-5D6E-409C-BE32-E72D297353CC}">
              <c16:uniqueId val="{00000008-249B-4AE3-99A7-73E377DC2BF4}"/>
            </c:ext>
          </c:extLst>
        </c:ser>
        <c:ser>
          <c:idx val="6"/>
          <c:order val="5"/>
          <c:tx>
            <c:strRef>
              <c:f>問35年齢層!$Y$575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問35年齢層!$S$574</c:f>
              <c:strCache>
                <c:ptCount val="1"/>
                <c:pt idx="0">
                  <c:v>凡例</c:v>
                </c:pt>
              </c:strCache>
            </c:strRef>
          </c:cat>
          <c:val>
            <c:numRef>
              <c:f>問35年齢層!$Y$574</c:f>
              <c:numCache>
                <c:formatCode>General</c:formatCode>
                <c:ptCount val="1"/>
                <c:pt idx="0">
                  <c:v>1</c:v>
                </c:pt>
              </c:numCache>
            </c:numRef>
          </c:val>
          <c:extLst>
            <c:ext xmlns:c16="http://schemas.microsoft.com/office/drawing/2014/chart" uri="{C3380CC4-5D6E-409C-BE32-E72D297353CC}">
              <c16:uniqueId val="{00000009-249B-4AE3-99A7-73E377DC2BF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問35年齢層!$T$605</c:f>
              <c:strCache>
                <c:ptCount val="1"/>
                <c:pt idx="0">
                  <c:v>何度か行った</c:v>
                </c:pt>
              </c:strCache>
            </c:strRef>
          </c:tx>
          <c:spPr>
            <a:solidFill>
              <a:schemeClr val="accent1"/>
            </a:solidFill>
            <a:ln w="9525">
              <a:solidFill>
                <a:schemeClr val="tx1"/>
              </a:solidFill>
            </a:ln>
            <a:effectLst/>
          </c:spPr>
          <c:invertIfNegative val="0"/>
          <c:dLbls>
            <c:dLbl>
              <c:idx val="0"/>
              <c:layout>
                <c:manualLayout>
                  <c:x val="-4.2084006236733952E-3"/>
                  <c:y val="-5.297971157255714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39-4FD5-9F4A-78C9B47A7D20}"/>
                </c:ext>
              </c:extLst>
            </c:dLbl>
            <c:dLbl>
              <c:idx val="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C8-4070-8B9C-A87B492A3B11}"/>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問35年齢層!$S$606:$S$614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問35年齢層!$T$606:$T$614</c:f>
              <c:numCache>
                <c:formatCode>0.0</c:formatCode>
                <c:ptCount val="9"/>
                <c:pt idx="0">
                  <c:v>10</c:v>
                </c:pt>
                <c:pt idx="1">
                  <c:v>4.4444444444444446</c:v>
                </c:pt>
                <c:pt idx="2">
                  <c:v>2.4242424242424243</c:v>
                </c:pt>
                <c:pt idx="3">
                  <c:v>6.6037735849056602</c:v>
                </c:pt>
                <c:pt idx="4">
                  <c:v>4.4444444444444446</c:v>
                </c:pt>
                <c:pt idx="5">
                  <c:v>3.2</c:v>
                </c:pt>
                <c:pt idx="6">
                  <c:v>13.592233009708737</c:v>
                </c:pt>
                <c:pt idx="7">
                  <c:v>12.790697674418606</c:v>
                </c:pt>
                <c:pt idx="8">
                  <c:v>9.8445595854922274</c:v>
                </c:pt>
              </c:numCache>
            </c:numRef>
          </c:val>
          <c:extLst>
            <c:ext xmlns:c16="http://schemas.microsoft.com/office/drawing/2014/chart" uri="{C3380CC4-5D6E-409C-BE32-E72D297353CC}">
              <c16:uniqueId val="{00000004-3439-4FD5-9F4A-78C9B47A7D20}"/>
            </c:ext>
          </c:extLst>
        </c:ser>
        <c:ser>
          <c:idx val="1"/>
          <c:order val="1"/>
          <c:tx>
            <c:strRef>
              <c:f>問35年齢層!$U$605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0"/>
                  <c:y val="2.1232327156974471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C8-4070-8B9C-A87B492A3B11}"/>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39-4FD5-9F4A-78C9B47A7D20}"/>
                </c:ext>
              </c:extLst>
            </c:dLbl>
            <c:dLbl>
              <c:idx val="2"/>
              <c:layout>
                <c:manualLayout>
                  <c:x val="2.077546364090248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39-4FD5-9F4A-78C9B47A7D20}"/>
                </c:ext>
              </c:extLst>
            </c:dLbl>
            <c:dLbl>
              <c:idx val="3"/>
              <c:layout>
                <c:manualLayout>
                  <c:x val="7.0846617074034196E-3"/>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D1-4AAC-B575-6A72CEF5A3BF}"/>
                </c:ext>
              </c:extLst>
            </c:dLbl>
            <c:dLbl>
              <c:idx val="4"/>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C8-4070-8B9C-A87B492A3B11}"/>
                </c:ext>
              </c:extLst>
            </c:dLbl>
            <c:dLbl>
              <c:idx val="5"/>
              <c:layout>
                <c:manualLayout>
                  <c:x val="2.8338646829613626E-3"/>
                  <c:y val="-2.75150738689994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D1-4AAC-B575-6A72CEF5A3BF}"/>
                </c:ext>
              </c:extLst>
            </c:dLbl>
            <c:dLbl>
              <c:idx val="6"/>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8-4070-8B9C-A87B492A3B11}"/>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問35年齢層!$S$606:$S$614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問35年齢層!$U$606:$U$614</c:f>
              <c:numCache>
                <c:formatCode>0.0</c:formatCode>
                <c:ptCount val="9"/>
                <c:pt idx="0">
                  <c:v>3.3333333333333335</c:v>
                </c:pt>
                <c:pt idx="1">
                  <c:v>3.3333333333333335</c:v>
                </c:pt>
                <c:pt idx="2">
                  <c:v>1.8181818181818181</c:v>
                </c:pt>
                <c:pt idx="3">
                  <c:v>1.4150943396226416</c:v>
                </c:pt>
                <c:pt idx="4">
                  <c:v>1.1111111111111112</c:v>
                </c:pt>
                <c:pt idx="5">
                  <c:v>0.8</c:v>
                </c:pt>
                <c:pt idx="6">
                  <c:v>3.8834951456310676</c:v>
                </c:pt>
                <c:pt idx="7">
                  <c:v>5.2325581395348841</c:v>
                </c:pt>
                <c:pt idx="8">
                  <c:v>3.6269430051813467</c:v>
                </c:pt>
              </c:numCache>
            </c:numRef>
          </c:val>
          <c:extLst>
            <c:ext xmlns:c16="http://schemas.microsoft.com/office/drawing/2014/chart" uri="{C3380CC4-5D6E-409C-BE32-E72D297353CC}">
              <c16:uniqueId val="{0000000E-3439-4FD5-9F4A-78C9B47A7D20}"/>
            </c:ext>
          </c:extLst>
        </c:ser>
        <c:ser>
          <c:idx val="3"/>
          <c:order val="2"/>
          <c:tx>
            <c:strRef>
              <c:f>問35年齢層!$V$605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問35年齢層!$S$606:$S$614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問35年齢層!$V$606:$V$614</c:f>
              <c:numCache>
                <c:formatCode>0.0</c:formatCode>
                <c:ptCount val="9"/>
                <c:pt idx="0">
                  <c:v>10</c:v>
                </c:pt>
                <c:pt idx="1">
                  <c:v>15.555555555555555</c:v>
                </c:pt>
                <c:pt idx="2">
                  <c:v>16.969696969696972</c:v>
                </c:pt>
                <c:pt idx="3">
                  <c:v>16.037735849056602</c:v>
                </c:pt>
                <c:pt idx="4">
                  <c:v>17.407407407407408</c:v>
                </c:pt>
                <c:pt idx="5">
                  <c:v>24</c:v>
                </c:pt>
                <c:pt idx="6">
                  <c:v>18.446601941747574</c:v>
                </c:pt>
                <c:pt idx="7">
                  <c:v>20.930232558139537</c:v>
                </c:pt>
                <c:pt idx="8">
                  <c:v>17.098445595854923</c:v>
                </c:pt>
              </c:numCache>
            </c:numRef>
          </c:val>
          <c:extLst>
            <c:ext xmlns:c16="http://schemas.microsoft.com/office/drawing/2014/chart" uri="{C3380CC4-5D6E-409C-BE32-E72D297353CC}">
              <c16:uniqueId val="{00000011-3439-4FD5-9F4A-78C9B47A7D20}"/>
            </c:ext>
          </c:extLst>
        </c:ser>
        <c:ser>
          <c:idx val="4"/>
          <c:order val="3"/>
          <c:tx>
            <c:strRef>
              <c:f>問35年齢層!$W$605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問35年齢層!$S$606:$S$614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問35年齢層!$W$606:$W$614</c:f>
              <c:numCache>
                <c:formatCode>0.0</c:formatCode>
                <c:ptCount val="9"/>
                <c:pt idx="0">
                  <c:v>23.333333333333332</c:v>
                </c:pt>
                <c:pt idx="1">
                  <c:v>37.777777777777779</c:v>
                </c:pt>
                <c:pt idx="2">
                  <c:v>26.666666666666668</c:v>
                </c:pt>
                <c:pt idx="3">
                  <c:v>41.509433962264154</c:v>
                </c:pt>
                <c:pt idx="4">
                  <c:v>40</c:v>
                </c:pt>
                <c:pt idx="5">
                  <c:v>36</c:v>
                </c:pt>
                <c:pt idx="6">
                  <c:v>21.359223300970871</c:v>
                </c:pt>
                <c:pt idx="7">
                  <c:v>26.744186046511626</c:v>
                </c:pt>
                <c:pt idx="8">
                  <c:v>34.715025906735754</c:v>
                </c:pt>
              </c:numCache>
            </c:numRef>
          </c:val>
          <c:extLst>
            <c:ext xmlns:c16="http://schemas.microsoft.com/office/drawing/2014/chart" uri="{C3380CC4-5D6E-409C-BE32-E72D297353CC}">
              <c16:uniqueId val="{00000012-3439-4FD5-9F4A-78C9B47A7D20}"/>
            </c:ext>
          </c:extLst>
        </c:ser>
        <c:ser>
          <c:idx val="5"/>
          <c:order val="4"/>
          <c:tx>
            <c:strRef>
              <c:f>問35年齢層!$X$605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問35年齢層!$S$606:$S$614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問35年齢層!$X$606:$X$614</c:f>
              <c:numCache>
                <c:formatCode>0.0</c:formatCode>
                <c:ptCount val="9"/>
                <c:pt idx="0">
                  <c:v>50</c:v>
                </c:pt>
                <c:pt idx="1">
                  <c:v>37.777777777777779</c:v>
                </c:pt>
                <c:pt idx="2">
                  <c:v>50.909090909090907</c:v>
                </c:pt>
                <c:pt idx="3">
                  <c:v>34.433962264150942</c:v>
                </c:pt>
                <c:pt idx="4">
                  <c:v>35.555555555555557</c:v>
                </c:pt>
                <c:pt idx="5">
                  <c:v>32.800000000000004</c:v>
                </c:pt>
                <c:pt idx="6">
                  <c:v>40.776699029126213</c:v>
                </c:pt>
                <c:pt idx="7">
                  <c:v>29.069767441860467</c:v>
                </c:pt>
                <c:pt idx="8">
                  <c:v>26.424870466321241</c:v>
                </c:pt>
              </c:numCache>
            </c:numRef>
          </c:val>
          <c:extLst>
            <c:ext xmlns:c16="http://schemas.microsoft.com/office/drawing/2014/chart" uri="{C3380CC4-5D6E-409C-BE32-E72D297353CC}">
              <c16:uniqueId val="{00000013-3439-4FD5-9F4A-78C9B47A7D20}"/>
            </c:ext>
          </c:extLst>
        </c:ser>
        <c:ser>
          <c:idx val="6"/>
          <c:order val="5"/>
          <c:tx>
            <c:strRef>
              <c:f>問35年齢層!$Y$605</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C8-4070-8B9C-A87B492A3B1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8-4070-8B9C-A87B492A3B1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問35年齢層!$S$606:$S$614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問35年齢層!$Y$606:$Y$614</c:f>
              <c:numCache>
                <c:formatCode>0.0</c:formatCode>
                <c:ptCount val="9"/>
                <c:pt idx="0">
                  <c:v>3.3333333333333335</c:v>
                </c:pt>
                <c:pt idx="1">
                  <c:v>1.1111111111111112</c:v>
                </c:pt>
                <c:pt idx="2">
                  <c:v>1.2121212121212122</c:v>
                </c:pt>
                <c:pt idx="3">
                  <c:v>0</c:v>
                </c:pt>
                <c:pt idx="4">
                  <c:v>1.4814814814814816</c:v>
                </c:pt>
                <c:pt idx="5">
                  <c:v>3.2</c:v>
                </c:pt>
                <c:pt idx="6">
                  <c:v>1.9417475728155338</c:v>
                </c:pt>
                <c:pt idx="7">
                  <c:v>5.2325581395348841</c:v>
                </c:pt>
                <c:pt idx="8">
                  <c:v>8.2901554404145088</c:v>
                </c:pt>
              </c:numCache>
            </c:numRef>
          </c:val>
          <c:extLst>
            <c:ext xmlns:c16="http://schemas.microsoft.com/office/drawing/2014/chart" uri="{C3380CC4-5D6E-409C-BE32-E72D297353CC}">
              <c16:uniqueId val="{00000014-3439-4FD5-9F4A-78C9B47A7D2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問35年齢層!$T$605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698-46F7-BD0D-F300F873B71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698-46F7-BD0D-F300F873B71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問35年齢層!$S$604</c:f>
              <c:strCache>
                <c:ptCount val="1"/>
                <c:pt idx="0">
                  <c:v>凡例</c:v>
                </c:pt>
              </c:strCache>
            </c:strRef>
          </c:cat>
          <c:val>
            <c:numRef>
              <c:f>問35年齢層!$T$604</c:f>
              <c:numCache>
                <c:formatCode>General</c:formatCode>
                <c:ptCount val="1"/>
                <c:pt idx="0">
                  <c:v>1</c:v>
                </c:pt>
              </c:numCache>
            </c:numRef>
          </c:val>
          <c:extLst>
            <c:ext xmlns:c16="http://schemas.microsoft.com/office/drawing/2014/chart" uri="{C3380CC4-5D6E-409C-BE32-E72D297353CC}">
              <c16:uniqueId val="{00000002-6698-46F7-BD0D-F300F873B711}"/>
            </c:ext>
          </c:extLst>
        </c:ser>
        <c:ser>
          <c:idx val="1"/>
          <c:order val="1"/>
          <c:tx>
            <c:strRef>
              <c:f>問35年齢層!$U$605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698-46F7-BD0D-F300F873B71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問35年齢層!$S$604</c:f>
              <c:strCache>
                <c:ptCount val="1"/>
                <c:pt idx="0">
                  <c:v>凡例</c:v>
                </c:pt>
              </c:strCache>
            </c:strRef>
          </c:cat>
          <c:val>
            <c:numRef>
              <c:f>問35年齢層!$U$604</c:f>
              <c:numCache>
                <c:formatCode>General</c:formatCode>
                <c:ptCount val="1"/>
                <c:pt idx="0">
                  <c:v>1</c:v>
                </c:pt>
              </c:numCache>
            </c:numRef>
          </c:val>
          <c:extLst>
            <c:ext xmlns:c16="http://schemas.microsoft.com/office/drawing/2014/chart" uri="{C3380CC4-5D6E-409C-BE32-E72D297353CC}">
              <c16:uniqueId val="{00000004-6698-46F7-BD0D-F300F873B711}"/>
            </c:ext>
          </c:extLst>
        </c:ser>
        <c:ser>
          <c:idx val="3"/>
          <c:order val="2"/>
          <c:tx>
            <c:strRef>
              <c:f>問35年齢層!$V$605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問35年齢層!$S$604</c:f>
              <c:strCache>
                <c:ptCount val="1"/>
                <c:pt idx="0">
                  <c:v>凡例</c:v>
                </c:pt>
              </c:strCache>
            </c:strRef>
          </c:cat>
          <c:val>
            <c:numRef>
              <c:f>問35年齢層!$V$604</c:f>
              <c:numCache>
                <c:formatCode>General</c:formatCode>
                <c:ptCount val="1"/>
                <c:pt idx="0">
                  <c:v>1</c:v>
                </c:pt>
              </c:numCache>
            </c:numRef>
          </c:val>
          <c:extLst>
            <c:ext xmlns:c16="http://schemas.microsoft.com/office/drawing/2014/chart" uri="{C3380CC4-5D6E-409C-BE32-E72D297353CC}">
              <c16:uniqueId val="{00000006-6698-46F7-BD0D-F300F873B711}"/>
            </c:ext>
          </c:extLst>
        </c:ser>
        <c:ser>
          <c:idx val="4"/>
          <c:order val="3"/>
          <c:tx>
            <c:strRef>
              <c:f>問35年齢層!$W$605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問35年齢層!$S$604</c:f>
              <c:strCache>
                <c:ptCount val="1"/>
                <c:pt idx="0">
                  <c:v>凡例</c:v>
                </c:pt>
              </c:strCache>
            </c:strRef>
          </c:cat>
          <c:val>
            <c:numRef>
              <c:f>問35年齢層!$W$604</c:f>
              <c:numCache>
                <c:formatCode>General</c:formatCode>
                <c:ptCount val="1"/>
                <c:pt idx="0">
                  <c:v>1</c:v>
                </c:pt>
              </c:numCache>
            </c:numRef>
          </c:val>
          <c:extLst>
            <c:ext xmlns:c16="http://schemas.microsoft.com/office/drawing/2014/chart" uri="{C3380CC4-5D6E-409C-BE32-E72D297353CC}">
              <c16:uniqueId val="{00000007-6698-46F7-BD0D-F300F873B711}"/>
            </c:ext>
          </c:extLst>
        </c:ser>
        <c:ser>
          <c:idx val="5"/>
          <c:order val="4"/>
          <c:tx>
            <c:strRef>
              <c:f>問35年齢層!$X$605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問35年齢層!$S$604</c:f>
              <c:strCache>
                <c:ptCount val="1"/>
                <c:pt idx="0">
                  <c:v>凡例</c:v>
                </c:pt>
              </c:strCache>
            </c:strRef>
          </c:cat>
          <c:val>
            <c:numRef>
              <c:f>問35年齢層!$X$604</c:f>
              <c:numCache>
                <c:formatCode>General</c:formatCode>
                <c:ptCount val="1"/>
                <c:pt idx="0">
                  <c:v>1</c:v>
                </c:pt>
              </c:numCache>
            </c:numRef>
          </c:val>
          <c:extLst>
            <c:ext xmlns:c16="http://schemas.microsoft.com/office/drawing/2014/chart" uri="{C3380CC4-5D6E-409C-BE32-E72D297353CC}">
              <c16:uniqueId val="{00000008-6698-46F7-BD0D-F300F873B711}"/>
            </c:ext>
          </c:extLst>
        </c:ser>
        <c:ser>
          <c:idx val="6"/>
          <c:order val="5"/>
          <c:tx>
            <c:strRef>
              <c:f>問35年齢層!$Y$605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問35年齢層!$S$604</c:f>
              <c:strCache>
                <c:ptCount val="1"/>
                <c:pt idx="0">
                  <c:v>凡例</c:v>
                </c:pt>
              </c:strCache>
            </c:strRef>
          </c:cat>
          <c:val>
            <c:numRef>
              <c:f>問35年齢層!$Y$604</c:f>
              <c:numCache>
                <c:formatCode>General</c:formatCode>
                <c:ptCount val="1"/>
                <c:pt idx="0">
                  <c:v>1</c:v>
                </c:pt>
              </c:numCache>
            </c:numRef>
          </c:val>
          <c:extLst>
            <c:ext xmlns:c16="http://schemas.microsoft.com/office/drawing/2014/chart" uri="{C3380CC4-5D6E-409C-BE32-E72D297353CC}">
              <c16:uniqueId val="{00000009-6698-46F7-BD0D-F300F873B71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1321-4C30-843F-B3F071DFE394}"/>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1321-4C30-843F-B3F071DFE394}"/>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1321-4C30-843F-B3F071DFE394}"/>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1321-4C30-843F-B3F071DFE394}"/>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1321-4C30-843F-B3F071DFE394}"/>
                </c:ext>
              </c:extLst>
            </c:dLbl>
            <c:dLbl>
              <c:idx val="2"/>
              <c:layout>
                <c:manualLayout>
                  <c:x val="7.6775431861804216E-2"/>
                  <c:y val="-2.5621316935690495E-3"/>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1321-4C30-843F-B3F071DFE39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問36!$N$4:$N$6</c:f>
              <c:strCache>
                <c:ptCount val="3"/>
                <c:pt idx="0">
                  <c:v>知っている</c:v>
                </c:pt>
                <c:pt idx="1">
                  <c:v>知らない</c:v>
                </c:pt>
                <c:pt idx="2">
                  <c:v>（無効回答）</c:v>
                </c:pt>
              </c:strCache>
            </c:strRef>
          </c:cat>
          <c:val>
            <c:numRef>
              <c:f>問36!$P$4:$P$6</c:f>
              <c:numCache>
                <c:formatCode>0.0"%"</c:formatCode>
                <c:ptCount val="3"/>
                <c:pt idx="0">
                  <c:v>95.83941605839415</c:v>
                </c:pt>
                <c:pt idx="1">
                  <c:v>3.0656934306569341</c:v>
                </c:pt>
                <c:pt idx="2">
                  <c:v>1.0948905109489051</c:v>
                </c:pt>
              </c:numCache>
            </c:numRef>
          </c:val>
          <c:extLst>
            <c:ext xmlns:c16="http://schemas.microsoft.com/office/drawing/2014/chart" uri="{C3380CC4-5D6E-409C-BE32-E72D297353CC}">
              <c16:uniqueId val="{00000006-1321-4C30-843F-B3F071DFE39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9.2682627056228525E-2"/>
          <c:w val="0.74166005768331478"/>
          <c:h val="0.89328928073166225"/>
        </c:manualLayout>
      </c:layout>
      <c:barChart>
        <c:barDir val="bar"/>
        <c:grouping val="percentStacked"/>
        <c:varyColors val="0"/>
        <c:ser>
          <c:idx val="0"/>
          <c:order val="0"/>
          <c:tx>
            <c:strRef>
              <c:f>問35経年!$S$5</c:f>
              <c:strCache>
                <c:ptCount val="1"/>
                <c:pt idx="0">
                  <c:v>行ったことがある
（1回以上）</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問35経年!$R$6:$R$32</c:f>
              <c:strCache>
                <c:ptCount val="27"/>
                <c:pt idx="0">
                  <c:v>R2</c:v>
                </c:pt>
                <c:pt idx="1">
                  <c:v>R3</c:v>
                </c:pt>
                <c:pt idx="2">
                  <c:v>R4</c:v>
                </c:pt>
                <c:pt idx="3">
                  <c:v>R5</c:v>
                </c:pt>
                <c:pt idx="4">
                  <c:v>R6</c:v>
                </c:pt>
                <c:pt idx="5">
                  <c:v>R7</c:v>
                </c:pt>
                <c:pt idx="7">
                  <c:v>R2</c:v>
                </c:pt>
                <c:pt idx="8">
                  <c:v>R3</c:v>
                </c:pt>
                <c:pt idx="9">
                  <c:v>R4</c:v>
                </c:pt>
                <c:pt idx="10">
                  <c:v>R5</c:v>
                </c:pt>
                <c:pt idx="11">
                  <c:v>R6</c:v>
                </c:pt>
                <c:pt idx="12">
                  <c:v>R7</c:v>
                </c:pt>
                <c:pt idx="14">
                  <c:v>R2</c:v>
                </c:pt>
                <c:pt idx="15">
                  <c:v>R3</c:v>
                </c:pt>
                <c:pt idx="16">
                  <c:v>R4</c:v>
                </c:pt>
                <c:pt idx="17">
                  <c:v>R5</c:v>
                </c:pt>
                <c:pt idx="18">
                  <c:v>R6</c:v>
                </c:pt>
                <c:pt idx="19">
                  <c:v>R7</c:v>
                </c:pt>
                <c:pt idx="21">
                  <c:v>R2</c:v>
                </c:pt>
                <c:pt idx="22">
                  <c:v>R3</c:v>
                </c:pt>
                <c:pt idx="23">
                  <c:v>R4</c:v>
                </c:pt>
                <c:pt idx="24">
                  <c:v>R5</c:v>
                </c:pt>
                <c:pt idx="25">
                  <c:v>R6</c:v>
                </c:pt>
                <c:pt idx="26">
                  <c:v>R7</c:v>
                </c:pt>
              </c:strCache>
            </c:strRef>
          </c:cat>
          <c:val>
            <c:numRef>
              <c:f>問35経年!$S$6:$S$32</c:f>
              <c:numCache>
                <c:formatCode>0.0</c:formatCode>
                <c:ptCount val="27"/>
                <c:pt idx="0">
                  <c:v>76.269956458635704</c:v>
                </c:pt>
                <c:pt idx="1">
                  <c:v>79.899999999999991</c:v>
                </c:pt>
                <c:pt idx="2">
                  <c:v>80.3</c:v>
                </c:pt>
                <c:pt idx="3">
                  <c:v>80.2</c:v>
                </c:pt>
                <c:pt idx="4">
                  <c:v>84</c:v>
                </c:pt>
                <c:pt idx="5">
                  <c:v>86.131386861313899</c:v>
                </c:pt>
                <c:pt idx="7">
                  <c:v>62.119013062409287</c:v>
                </c:pt>
                <c:pt idx="8">
                  <c:v>63.6</c:v>
                </c:pt>
                <c:pt idx="9">
                  <c:v>39.5</c:v>
                </c:pt>
                <c:pt idx="10">
                  <c:v>42.6</c:v>
                </c:pt>
                <c:pt idx="11">
                  <c:v>47</c:v>
                </c:pt>
                <c:pt idx="12">
                  <c:v>43.3576642335766</c:v>
                </c:pt>
                <c:pt idx="14">
                  <c:v>50.072568940493468</c:v>
                </c:pt>
                <c:pt idx="15">
                  <c:v>44.8</c:v>
                </c:pt>
                <c:pt idx="16">
                  <c:v>52.900000000000006</c:v>
                </c:pt>
                <c:pt idx="17">
                  <c:v>59.5</c:v>
                </c:pt>
                <c:pt idx="18">
                  <c:v>62.2</c:v>
                </c:pt>
                <c:pt idx="19">
                  <c:v>65.620437956204398</c:v>
                </c:pt>
                <c:pt idx="21">
                  <c:v>17.126269956458636</c:v>
                </c:pt>
                <c:pt idx="22">
                  <c:v>14.799999999999999</c:v>
                </c:pt>
                <c:pt idx="23">
                  <c:v>22.299999999999997</c:v>
                </c:pt>
                <c:pt idx="24">
                  <c:v>26.299999999999997</c:v>
                </c:pt>
                <c:pt idx="25">
                  <c:v>30</c:v>
                </c:pt>
                <c:pt idx="26">
                  <c:v>30.437956204379603</c:v>
                </c:pt>
              </c:numCache>
            </c:numRef>
          </c:val>
          <c:extLst>
            <c:ext xmlns:c16="http://schemas.microsoft.com/office/drawing/2014/chart" uri="{C3380CC4-5D6E-409C-BE32-E72D297353CC}">
              <c16:uniqueId val="{00000000-8FA6-4DE9-A2A3-CE32003355D9}"/>
            </c:ext>
          </c:extLst>
        </c:ser>
        <c:ser>
          <c:idx val="1"/>
          <c:order val="1"/>
          <c:tx>
            <c:strRef>
              <c:f>問35経年!$T$5</c:f>
              <c:strCache>
                <c:ptCount val="1"/>
                <c:pt idx="0">
                  <c:v>まだ行ったことは
ないが，今後
行く予定</c:v>
                </c:pt>
              </c:strCache>
            </c:strRef>
          </c:tx>
          <c:spPr>
            <a:pattFill prst="smGrid">
              <a:fgClr>
                <a:srgbClr val="FF9999"/>
              </a:fgClr>
              <a:bgClr>
                <a:schemeClr val="bg1"/>
              </a:bgClr>
            </a:pattFill>
            <a:ln w="9525">
              <a:solidFill>
                <a:schemeClr val="tx1"/>
              </a:solidFill>
            </a:ln>
            <a:effectLst/>
          </c:spPr>
          <c:invertIfNegative val="0"/>
          <c:dLbls>
            <c:dLbl>
              <c:idx val="5"/>
              <c:layout>
                <c:manualLayout>
                  <c:x val="-4.1194644696190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F9-4DF0-9675-4E6E1F18A05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問35経年!$R$6:$R$32</c:f>
              <c:strCache>
                <c:ptCount val="27"/>
                <c:pt idx="0">
                  <c:v>R2</c:v>
                </c:pt>
                <c:pt idx="1">
                  <c:v>R3</c:v>
                </c:pt>
                <c:pt idx="2">
                  <c:v>R4</c:v>
                </c:pt>
                <c:pt idx="3">
                  <c:v>R5</c:v>
                </c:pt>
                <c:pt idx="4">
                  <c:v>R6</c:v>
                </c:pt>
                <c:pt idx="5">
                  <c:v>R7</c:v>
                </c:pt>
                <c:pt idx="7">
                  <c:v>R2</c:v>
                </c:pt>
                <c:pt idx="8">
                  <c:v>R3</c:v>
                </c:pt>
                <c:pt idx="9">
                  <c:v>R4</c:v>
                </c:pt>
                <c:pt idx="10">
                  <c:v>R5</c:v>
                </c:pt>
                <c:pt idx="11">
                  <c:v>R6</c:v>
                </c:pt>
                <c:pt idx="12">
                  <c:v>R7</c:v>
                </c:pt>
                <c:pt idx="14">
                  <c:v>R2</c:v>
                </c:pt>
                <c:pt idx="15">
                  <c:v>R3</c:v>
                </c:pt>
                <c:pt idx="16">
                  <c:v>R4</c:v>
                </c:pt>
                <c:pt idx="17">
                  <c:v>R5</c:v>
                </c:pt>
                <c:pt idx="18">
                  <c:v>R6</c:v>
                </c:pt>
                <c:pt idx="19">
                  <c:v>R7</c:v>
                </c:pt>
                <c:pt idx="21">
                  <c:v>R2</c:v>
                </c:pt>
                <c:pt idx="22">
                  <c:v>R3</c:v>
                </c:pt>
                <c:pt idx="23">
                  <c:v>R4</c:v>
                </c:pt>
                <c:pt idx="24">
                  <c:v>R5</c:v>
                </c:pt>
                <c:pt idx="25">
                  <c:v>R6</c:v>
                </c:pt>
                <c:pt idx="26">
                  <c:v>R7</c:v>
                </c:pt>
              </c:strCache>
            </c:strRef>
          </c:cat>
          <c:val>
            <c:numRef>
              <c:f>問35経年!$T$6:$T$32</c:f>
              <c:numCache>
                <c:formatCode>0.0</c:formatCode>
                <c:ptCount val="27"/>
                <c:pt idx="0">
                  <c:v>7.0391872278664742</c:v>
                </c:pt>
                <c:pt idx="1">
                  <c:v>5</c:v>
                </c:pt>
                <c:pt idx="2">
                  <c:v>4.7</c:v>
                </c:pt>
                <c:pt idx="3">
                  <c:v>5.9</c:v>
                </c:pt>
                <c:pt idx="4">
                  <c:v>4.5</c:v>
                </c:pt>
                <c:pt idx="5">
                  <c:v>4.3065693430656902</c:v>
                </c:pt>
                <c:pt idx="7">
                  <c:v>18.142235123367197</c:v>
                </c:pt>
                <c:pt idx="8">
                  <c:v>17</c:v>
                </c:pt>
                <c:pt idx="9">
                  <c:v>21</c:v>
                </c:pt>
                <c:pt idx="10">
                  <c:v>19.5</c:v>
                </c:pt>
                <c:pt idx="11">
                  <c:v>19.2</c:v>
                </c:pt>
                <c:pt idx="12">
                  <c:v>23.503649635036499</c:v>
                </c:pt>
                <c:pt idx="14">
                  <c:v>26.705370101596515</c:v>
                </c:pt>
                <c:pt idx="15">
                  <c:v>29</c:v>
                </c:pt>
                <c:pt idx="16">
                  <c:v>24.8</c:v>
                </c:pt>
                <c:pt idx="17">
                  <c:v>16.899999999999999</c:v>
                </c:pt>
                <c:pt idx="18">
                  <c:v>17.399999999999999</c:v>
                </c:pt>
                <c:pt idx="19">
                  <c:v>18.175182481751801</c:v>
                </c:pt>
                <c:pt idx="21">
                  <c:v>33.962264150943398</c:v>
                </c:pt>
                <c:pt idx="22">
                  <c:v>31</c:v>
                </c:pt>
                <c:pt idx="23">
                  <c:v>26.4</c:v>
                </c:pt>
                <c:pt idx="24">
                  <c:v>26.3</c:v>
                </c:pt>
                <c:pt idx="25">
                  <c:v>24.5</c:v>
                </c:pt>
                <c:pt idx="26">
                  <c:v>25.4014598540146</c:v>
                </c:pt>
              </c:numCache>
            </c:numRef>
          </c:val>
          <c:extLst>
            <c:ext xmlns:c16="http://schemas.microsoft.com/office/drawing/2014/chart" uri="{C3380CC4-5D6E-409C-BE32-E72D297353CC}">
              <c16:uniqueId val="{00000001-8FA6-4DE9-A2A3-CE32003355D9}"/>
            </c:ext>
          </c:extLst>
        </c:ser>
        <c:ser>
          <c:idx val="2"/>
          <c:order val="2"/>
          <c:tx>
            <c:strRef>
              <c:f>問35経年!$U$5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問35経年!$R$6:$R$32</c:f>
              <c:strCache>
                <c:ptCount val="27"/>
                <c:pt idx="0">
                  <c:v>R2</c:v>
                </c:pt>
                <c:pt idx="1">
                  <c:v>R3</c:v>
                </c:pt>
                <c:pt idx="2">
                  <c:v>R4</c:v>
                </c:pt>
                <c:pt idx="3">
                  <c:v>R5</c:v>
                </c:pt>
                <c:pt idx="4">
                  <c:v>R6</c:v>
                </c:pt>
                <c:pt idx="5">
                  <c:v>R7</c:v>
                </c:pt>
                <c:pt idx="7">
                  <c:v>R2</c:v>
                </c:pt>
                <c:pt idx="8">
                  <c:v>R3</c:v>
                </c:pt>
                <c:pt idx="9">
                  <c:v>R4</c:v>
                </c:pt>
                <c:pt idx="10">
                  <c:v>R5</c:v>
                </c:pt>
                <c:pt idx="11">
                  <c:v>R6</c:v>
                </c:pt>
                <c:pt idx="12">
                  <c:v>R7</c:v>
                </c:pt>
                <c:pt idx="14">
                  <c:v>R2</c:v>
                </c:pt>
                <c:pt idx="15">
                  <c:v>R3</c:v>
                </c:pt>
                <c:pt idx="16">
                  <c:v>R4</c:v>
                </c:pt>
                <c:pt idx="17">
                  <c:v>R5</c:v>
                </c:pt>
                <c:pt idx="18">
                  <c:v>R6</c:v>
                </c:pt>
                <c:pt idx="19">
                  <c:v>R7</c:v>
                </c:pt>
                <c:pt idx="21">
                  <c:v>R2</c:v>
                </c:pt>
                <c:pt idx="22">
                  <c:v>R3</c:v>
                </c:pt>
                <c:pt idx="23">
                  <c:v>R4</c:v>
                </c:pt>
                <c:pt idx="24">
                  <c:v>R5</c:v>
                </c:pt>
                <c:pt idx="25">
                  <c:v>R6</c:v>
                </c:pt>
                <c:pt idx="26">
                  <c:v>R7</c:v>
                </c:pt>
              </c:strCache>
            </c:strRef>
          </c:cat>
          <c:val>
            <c:numRef>
              <c:f>問35経年!$U$6:$U$32</c:f>
              <c:numCache>
                <c:formatCode>0.0</c:formatCode>
                <c:ptCount val="27"/>
                <c:pt idx="0">
                  <c:v>12.119013062409287</c:v>
                </c:pt>
                <c:pt idx="1">
                  <c:v>5.5</c:v>
                </c:pt>
                <c:pt idx="2">
                  <c:v>4.7</c:v>
                </c:pt>
                <c:pt idx="3">
                  <c:v>4.4000000000000004</c:v>
                </c:pt>
                <c:pt idx="4">
                  <c:v>3.8</c:v>
                </c:pt>
                <c:pt idx="5">
                  <c:v>2.11678832116788</c:v>
                </c:pt>
                <c:pt idx="7">
                  <c:v>15.965166908563136</c:v>
                </c:pt>
                <c:pt idx="8">
                  <c:v>11</c:v>
                </c:pt>
                <c:pt idx="9">
                  <c:v>19.5</c:v>
                </c:pt>
                <c:pt idx="10">
                  <c:v>16.100000000000001</c:v>
                </c:pt>
                <c:pt idx="11">
                  <c:v>14</c:v>
                </c:pt>
                <c:pt idx="12">
                  <c:v>14.5255474452555</c:v>
                </c:pt>
                <c:pt idx="14">
                  <c:v>18.287373004354137</c:v>
                </c:pt>
                <c:pt idx="15">
                  <c:v>14.3</c:v>
                </c:pt>
                <c:pt idx="16">
                  <c:v>12.2</c:v>
                </c:pt>
                <c:pt idx="17">
                  <c:v>11.1</c:v>
                </c:pt>
                <c:pt idx="18">
                  <c:v>10.9</c:v>
                </c:pt>
                <c:pt idx="19">
                  <c:v>7.8832116788321196</c:v>
                </c:pt>
                <c:pt idx="21">
                  <c:v>43.323657474600871</c:v>
                </c:pt>
                <c:pt idx="22">
                  <c:v>36.1</c:v>
                </c:pt>
                <c:pt idx="23">
                  <c:v>34</c:v>
                </c:pt>
                <c:pt idx="24">
                  <c:v>25.4</c:v>
                </c:pt>
                <c:pt idx="25">
                  <c:v>29.4</c:v>
                </c:pt>
                <c:pt idx="26">
                  <c:v>27.956204379561999</c:v>
                </c:pt>
              </c:numCache>
            </c:numRef>
          </c:val>
          <c:extLst>
            <c:ext xmlns:c16="http://schemas.microsoft.com/office/drawing/2014/chart" uri="{C3380CC4-5D6E-409C-BE32-E72D297353CC}">
              <c16:uniqueId val="{00000002-8FA6-4DE9-A2A3-CE32003355D9}"/>
            </c:ext>
          </c:extLst>
        </c:ser>
        <c:ser>
          <c:idx val="3"/>
          <c:order val="3"/>
          <c:tx>
            <c:strRef>
              <c:f>問35経年!$V$5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問35経年!$R$6:$R$32</c:f>
              <c:strCache>
                <c:ptCount val="27"/>
                <c:pt idx="0">
                  <c:v>R2</c:v>
                </c:pt>
                <c:pt idx="1">
                  <c:v>R3</c:v>
                </c:pt>
                <c:pt idx="2">
                  <c:v>R4</c:v>
                </c:pt>
                <c:pt idx="3">
                  <c:v>R5</c:v>
                </c:pt>
                <c:pt idx="4">
                  <c:v>R6</c:v>
                </c:pt>
                <c:pt idx="5">
                  <c:v>R7</c:v>
                </c:pt>
                <c:pt idx="7">
                  <c:v>R2</c:v>
                </c:pt>
                <c:pt idx="8">
                  <c:v>R3</c:v>
                </c:pt>
                <c:pt idx="9">
                  <c:v>R4</c:v>
                </c:pt>
                <c:pt idx="10">
                  <c:v>R5</c:v>
                </c:pt>
                <c:pt idx="11">
                  <c:v>R6</c:v>
                </c:pt>
                <c:pt idx="12">
                  <c:v>R7</c:v>
                </c:pt>
                <c:pt idx="14">
                  <c:v>R2</c:v>
                </c:pt>
                <c:pt idx="15">
                  <c:v>R3</c:v>
                </c:pt>
                <c:pt idx="16">
                  <c:v>R4</c:v>
                </c:pt>
                <c:pt idx="17">
                  <c:v>R5</c:v>
                </c:pt>
                <c:pt idx="18">
                  <c:v>R6</c:v>
                </c:pt>
                <c:pt idx="19">
                  <c:v>R7</c:v>
                </c:pt>
                <c:pt idx="21">
                  <c:v>R2</c:v>
                </c:pt>
                <c:pt idx="22">
                  <c:v>R3</c:v>
                </c:pt>
                <c:pt idx="23">
                  <c:v>R4</c:v>
                </c:pt>
                <c:pt idx="24">
                  <c:v>R5</c:v>
                </c:pt>
                <c:pt idx="25">
                  <c:v>R6</c:v>
                </c:pt>
                <c:pt idx="26">
                  <c:v>R7</c:v>
                </c:pt>
              </c:strCache>
            </c:strRef>
          </c:cat>
          <c:val>
            <c:numRef>
              <c:f>問35経年!$V$6:$V$32</c:f>
              <c:numCache>
                <c:formatCode>0.0</c:formatCode>
                <c:ptCount val="27"/>
                <c:pt idx="1">
                  <c:v>7</c:v>
                </c:pt>
                <c:pt idx="2">
                  <c:v>8.5</c:v>
                </c:pt>
                <c:pt idx="3">
                  <c:v>6.1</c:v>
                </c:pt>
                <c:pt idx="4">
                  <c:v>5</c:v>
                </c:pt>
                <c:pt idx="5">
                  <c:v>5.4014598540146004</c:v>
                </c:pt>
                <c:pt idx="8">
                  <c:v>4.7</c:v>
                </c:pt>
                <c:pt idx="9">
                  <c:v>17.600000000000001</c:v>
                </c:pt>
                <c:pt idx="10">
                  <c:v>17.7</c:v>
                </c:pt>
                <c:pt idx="11">
                  <c:v>15.5</c:v>
                </c:pt>
                <c:pt idx="12">
                  <c:v>15.839416058394201</c:v>
                </c:pt>
                <c:pt idx="15">
                  <c:v>7.7</c:v>
                </c:pt>
                <c:pt idx="16">
                  <c:v>7.5</c:v>
                </c:pt>
                <c:pt idx="17">
                  <c:v>8.3000000000000007</c:v>
                </c:pt>
                <c:pt idx="18">
                  <c:v>6</c:v>
                </c:pt>
                <c:pt idx="19">
                  <c:v>5.6934306569343098</c:v>
                </c:pt>
                <c:pt idx="22">
                  <c:v>12.6</c:v>
                </c:pt>
                <c:pt idx="23">
                  <c:v>14.5</c:v>
                </c:pt>
                <c:pt idx="24">
                  <c:v>16.7</c:v>
                </c:pt>
                <c:pt idx="25">
                  <c:v>12.1</c:v>
                </c:pt>
                <c:pt idx="26">
                  <c:v>13.0656934306569</c:v>
                </c:pt>
              </c:numCache>
            </c:numRef>
          </c:val>
          <c:extLst>
            <c:ext xmlns:c16="http://schemas.microsoft.com/office/drawing/2014/chart" uri="{C3380CC4-5D6E-409C-BE32-E72D297353CC}">
              <c16:uniqueId val="{00000003-8FA6-4DE9-A2A3-CE32003355D9}"/>
            </c:ext>
          </c:extLst>
        </c:ser>
        <c:ser>
          <c:idx val="4"/>
          <c:order val="4"/>
          <c:tx>
            <c:strRef>
              <c:f>問35経年!$W$5</c:f>
              <c:strCache>
                <c:ptCount val="1"/>
                <c:pt idx="0">
                  <c:v>（無効回答）</c:v>
                </c:pt>
              </c:strCache>
            </c:strRef>
          </c:tx>
          <c:spPr>
            <a:solidFill>
              <a:schemeClr val="bg1"/>
            </a:solidFill>
            <a:ln>
              <a:solidFill>
                <a:schemeClr val="tx1"/>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D0-4EFC-86A3-396CE2DDA3D9}"/>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37-4548-9648-99A0C750D991}"/>
                </c:ext>
              </c:extLst>
            </c:dLbl>
            <c:dLbl>
              <c:idx val="2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D0-4EFC-86A3-396CE2DDA3D9}"/>
                </c:ext>
              </c:extLst>
            </c:dLbl>
            <c:dLbl>
              <c:idx val="2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F9-4DF0-9675-4E6E1F18A05E}"/>
                </c:ext>
              </c:extLst>
            </c:dLbl>
            <c:dLbl>
              <c:idx val="2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37-4548-9648-99A0C750D99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問35経年!$R$6:$R$32</c:f>
              <c:strCache>
                <c:ptCount val="27"/>
                <c:pt idx="0">
                  <c:v>R2</c:v>
                </c:pt>
                <c:pt idx="1">
                  <c:v>R3</c:v>
                </c:pt>
                <c:pt idx="2">
                  <c:v>R4</c:v>
                </c:pt>
                <c:pt idx="3">
                  <c:v>R5</c:v>
                </c:pt>
                <c:pt idx="4">
                  <c:v>R6</c:v>
                </c:pt>
                <c:pt idx="5">
                  <c:v>R7</c:v>
                </c:pt>
                <c:pt idx="7">
                  <c:v>R2</c:v>
                </c:pt>
                <c:pt idx="8">
                  <c:v>R3</c:v>
                </c:pt>
                <c:pt idx="9">
                  <c:v>R4</c:v>
                </c:pt>
                <c:pt idx="10">
                  <c:v>R5</c:v>
                </c:pt>
                <c:pt idx="11">
                  <c:v>R6</c:v>
                </c:pt>
                <c:pt idx="12">
                  <c:v>R7</c:v>
                </c:pt>
                <c:pt idx="14">
                  <c:v>R2</c:v>
                </c:pt>
                <c:pt idx="15">
                  <c:v>R3</c:v>
                </c:pt>
                <c:pt idx="16">
                  <c:v>R4</c:v>
                </c:pt>
                <c:pt idx="17">
                  <c:v>R5</c:v>
                </c:pt>
                <c:pt idx="18">
                  <c:v>R6</c:v>
                </c:pt>
                <c:pt idx="19">
                  <c:v>R7</c:v>
                </c:pt>
                <c:pt idx="21">
                  <c:v>R2</c:v>
                </c:pt>
                <c:pt idx="22">
                  <c:v>R3</c:v>
                </c:pt>
                <c:pt idx="23">
                  <c:v>R4</c:v>
                </c:pt>
                <c:pt idx="24">
                  <c:v>R5</c:v>
                </c:pt>
                <c:pt idx="25">
                  <c:v>R6</c:v>
                </c:pt>
                <c:pt idx="26">
                  <c:v>R7</c:v>
                </c:pt>
              </c:strCache>
            </c:strRef>
          </c:cat>
          <c:val>
            <c:numRef>
              <c:f>問35経年!$W$6:$W$32</c:f>
              <c:numCache>
                <c:formatCode>0.0</c:formatCode>
                <c:ptCount val="27"/>
                <c:pt idx="0">
                  <c:v>4.5718432510885343</c:v>
                </c:pt>
                <c:pt idx="1">
                  <c:v>2.6</c:v>
                </c:pt>
                <c:pt idx="2">
                  <c:v>1.9</c:v>
                </c:pt>
                <c:pt idx="3">
                  <c:v>3.4</c:v>
                </c:pt>
                <c:pt idx="4">
                  <c:v>2.7</c:v>
                </c:pt>
                <c:pt idx="5">
                  <c:v>2.0437956204379599</c:v>
                </c:pt>
                <c:pt idx="7">
                  <c:v>3.7735849056603774</c:v>
                </c:pt>
                <c:pt idx="8">
                  <c:v>3.7</c:v>
                </c:pt>
                <c:pt idx="9">
                  <c:v>2.2999999999999998</c:v>
                </c:pt>
                <c:pt idx="10">
                  <c:v>4.2</c:v>
                </c:pt>
                <c:pt idx="11">
                  <c:v>4.2</c:v>
                </c:pt>
                <c:pt idx="12">
                  <c:v>2.77372262773723</c:v>
                </c:pt>
                <c:pt idx="14">
                  <c:v>4.9346879535558781</c:v>
                </c:pt>
                <c:pt idx="15">
                  <c:v>4.2</c:v>
                </c:pt>
                <c:pt idx="16">
                  <c:v>2.6</c:v>
                </c:pt>
                <c:pt idx="17">
                  <c:v>4.0999999999999996</c:v>
                </c:pt>
                <c:pt idx="18">
                  <c:v>3.5</c:v>
                </c:pt>
                <c:pt idx="19">
                  <c:v>2.6277372262773699</c:v>
                </c:pt>
                <c:pt idx="21">
                  <c:v>5.5878084179970973</c:v>
                </c:pt>
                <c:pt idx="22">
                  <c:v>5.5</c:v>
                </c:pt>
                <c:pt idx="23">
                  <c:v>2.7</c:v>
                </c:pt>
                <c:pt idx="24">
                  <c:v>5.3</c:v>
                </c:pt>
                <c:pt idx="25">
                  <c:v>4</c:v>
                </c:pt>
                <c:pt idx="26">
                  <c:v>3.1386861313868599</c:v>
                </c:pt>
              </c:numCache>
            </c:numRef>
          </c:val>
          <c:extLst>
            <c:ext xmlns:c16="http://schemas.microsoft.com/office/drawing/2014/chart" uri="{C3380CC4-5D6E-409C-BE32-E72D297353CC}">
              <c16:uniqueId val="{00000004-8FA6-4DE9-A2A3-CE32003355D9}"/>
            </c:ext>
          </c:extLst>
        </c:ser>
        <c:dLbls>
          <c:showLegendKey val="0"/>
          <c:showVal val="0"/>
          <c:showCatName val="0"/>
          <c:showSerName val="0"/>
          <c:showPercent val="0"/>
          <c:showBubbleSize val="0"/>
        </c:dLbls>
        <c:gapWidth val="35"/>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問36年齢層!$T$5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問36年齢層!$T$6:$T$14</c:f>
              <c:numCache>
                <c:formatCode>0.0</c:formatCode>
                <c:ptCount val="9"/>
                <c:pt idx="0">
                  <c:v>93.333333333333329</c:v>
                </c:pt>
                <c:pt idx="1">
                  <c:v>93.333333333333329</c:v>
                </c:pt>
                <c:pt idx="2">
                  <c:v>95.757575757575751</c:v>
                </c:pt>
                <c:pt idx="3">
                  <c:v>96.226415094339629</c:v>
                </c:pt>
                <c:pt idx="4">
                  <c:v>97.037037037037038</c:v>
                </c:pt>
                <c:pt idx="5">
                  <c:v>99.2</c:v>
                </c:pt>
                <c:pt idx="6">
                  <c:v>95.145631067961162</c:v>
                </c:pt>
                <c:pt idx="7">
                  <c:v>96.511627906976756</c:v>
                </c:pt>
                <c:pt idx="8">
                  <c:v>93.264248704663217</c:v>
                </c:pt>
              </c:numCache>
            </c:numRef>
          </c:val>
          <c:extLst>
            <c:ext xmlns:c16="http://schemas.microsoft.com/office/drawing/2014/chart" uri="{C3380CC4-5D6E-409C-BE32-E72D297353CC}">
              <c16:uniqueId val="{00000000-B045-497E-A700-3BAE3D2D47FF}"/>
            </c:ext>
          </c:extLst>
        </c:ser>
        <c:ser>
          <c:idx val="1"/>
          <c:order val="1"/>
          <c:tx>
            <c:strRef>
              <c:f>問36年齢層!$U$5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dLbl>
              <c:idx val="0"/>
              <c:layout>
                <c:manualLayout>
                  <c:x val="-1.4169323414806943E-3"/>
                  <c:y val="-1.919813875367710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45-497E-A700-3BAE3D2D47FF}"/>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45-497E-A700-3BAE3D2D47FF}"/>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45-497E-A700-3BAE3D2D47FF}"/>
                </c:ext>
              </c:extLst>
            </c:dLbl>
            <c:dLbl>
              <c:idx val="4"/>
              <c:layout>
                <c:manualLayout>
                  <c:x val="-2.8338646829614927E-3"/>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45-497E-A700-3BAE3D2D47FF}"/>
                </c:ext>
              </c:extLst>
            </c:dLbl>
            <c:dLbl>
              <c:idx val="5"/>
              <c:layout>
                <c:manualLayout>
                  <c:x val="4.2507970244418753E-3"/>
                  <c:y val="2.84765664764891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8A-4475-AB01-6DE320B5713F}"/>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45-497E-A700-3BAE3D2D47FF}"/>
                </c:ext>
              </c:extLst>
            </c:dLbl>
            <c:dLbl>
              <c:idx val="7"/>
              <c:layout>
                <c:manualLayout>
                  <c:x val="-2.8338646829615963E-3"/>
                  <c:y val="1.392829747202187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45-497E-A700-3BAE3D2D47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問36年齢層!$U$6:$U$14</c:f>
              <c:numCache>
                <c:formatCode>0.0</c:formatCode>
                <c:ptCount val="9"/>
                <c:pt idx="0">
                  <c:v>6.666666666666667</c:v>
                </c:pt>
                <c:pt idx="1">
                  <c:v>5.5555555555555554</c:v>
                </c:pt>
                <c:pt idx="2">
                  <c:v>3.6363636363636362</c:v>
                </c:pt>
                <c:pt idx="3">
                  <c:v>3.3018867924528301</c:v>
                </c:pt>
                <c:pt idx="4">
                  <c:v>1.8518518518518516</c:v>
                </c:pt>
                <c:pt idx="5">
                  <c:v>0</c:v>
                </c:pt>
                <c:pt idx="6">
                  <c:v>3.8834951456310676</c:v>
                </c:pt>
                <c:pt idx="7">
                  <c:v>2.9069767441860463</c:v>
                </c:pt>
                <c:pt idx="8">
                  <c:v>4.1450777202072544</c:v>
                </c:pt>
              </c:numCache>
            </c:numRef>
          </c:val>
          <c:extLst>
            <c:ext xmlns:c16="http://schemas.microsoft.com/office/drawing/2014/chart" uri="{C3380CC4-5D6E-409C-BE32-E72D297353CC}">
              <c16:uniqueId val="{00000001-B045-497E-A700-3BAE3D2D47FF}"/>
            </c:ext>
          </c:extLst>
        </c:ser>
        <c:ser>
          <c:idx val="2"/>
          <c:order val="2"/>
          <c:tx>
            <c:strRef>
              <c:f>問36年齢層!$V$5</c:f>
              <c:strCache>
                <c:ptCount val="1"/>
                <c:pt idx="0">
                  <c:v>（無効回答）</c:v>
                </c:pt>
              </c:strCache>
            </c:strRef>
          </c:tx>
          <c:spPr>
            <a:solidFill>
              <a:schemeClr val="bg1"/>
            </a:solidFill>
            <a:ln>
              <a:solidFill>
                <a:schemeClr val="tx1"/>
              </a:solidFill>
            </a:ln>
            <a:effectLst/>
          </c:spPr>
          <c:invertIfNegative val="0"/>
          <c:dLbls>
            <c:dLbl>
              <c:idx val="4"/>
              <c:layout>
                <c:manualLayout>
                  <c:x val="2.1675829309859115E-2"/>
                  <c:y val="1.898587248387929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8A-4475-AB01-6DE320B5713F}"/>
                </c:ext>
              </c:extLst>
            </c:dLbl>
            <c:dLbl>
              <c:idx val="5"/>
              <c:layout>
                <c:manualLayout>
                  <c:x val="1.5135849782857909E-2"/>
                  <c:y val="-1.89813879852208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8A-4475-AB01-6DE320B5713F}"/>
                </c:ext>
              </c:extLst>
            </c:dLbl>
            <c:dLbl>
              <c:idx val="7"/>
              <c:layout>
                <c:manualLayout>
                  <c:x val="2.3331185620925971E-2"/>
                  <c:y val="1.392829747202187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45-497E-A700-3BAE3D2D47FF}"/>
                </c:ext>
              </c:extLst>
            </c:dLbl>
            <c:dLbl>
              <c:idx val="8"/>
              <c:layout>
                <c:manualLayout>
                  <c:x val="1.3121574468441179E-2"/>
                  <c:y val="2.989665771809873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31-4481-A735-EBD36E3EA8D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問36年齢層!$V$6:$V$14</c:f>
              <c:numCache>
                <c:formatCode>0.0</c:formatCode>
                <c:ptCount val="9"/>
                <c:pt idx="0">
                  <c:v>0</c:v>
                </c:pt>
                <c:pt idx="1">
                  <c:v>1.1111111111111112</c:v>
                </c:pt>
                <c:pt idx="2">
                  <c:v>0.60606060606060608</c:v>
                </c:pt>
                <c:pt idx="3">
                  <c:v>0.47169811320754718</c:v>
                </c:pt>
                <c:pt idx="4">
                  <c:v>1.1111111111111112</c:v>
                </c:pt>
                <c:pt idx="5">
                  <c:v>0.8</c:v>
                </c:pt>
                <c:pt idx="6">
                  <c:v>0.97087378640776689</c:v>
                </c:pt>
                <c:pt idx="7">
                  <c:v>0.58139534883720934</c:v>
                </c:pt>
                <c:pt idx="8">
                  <c:v>2.5906735751295336</c:v>
                </c:pt>
              </c:numCache>
            </c:numRef>
          </c:val>
          <c:extLst>
            <c:ext xmlns:c16="http://schemas.microsoft.com/office/drawing/2014/chart" uri="{C3380CC4-5D6E-409C-BE32-E72D297353CC}">
              <c16:uniqueId val="{00000002-B045-497E-A700-3BAE3D2D47F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min val="0"/>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問36年齢層!$T$5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877-43E5-AB85-E53FFF0977CF}"/>
              </c:ext>
            </c:extLst>
          </c:dPt>
          <c:dLbls>
            <c:dLbl>
              <c:idx val="0"/>
              <c:tx>
                <c:rich>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r>
                      <a:rPr lang="ja-JP" altLang="en-US"/>
                      <a:t>知っている</a:t>
                    </a:r>
                  </a:p>
                </c:rich>
              </c:tx>
              <c:spPr>
                <a:solidFill>
                  <a:schemeClr val="bg1"/>
                </a:solidFill>
                <a:ln>
                  <a:noFill/>
                </a:ln>
                <a:effectLst/>
              </c:sp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A877-43E5-AB85-E53FFF0977C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問36年齢層!$T$4</c:f>
              <c:numCache>
                <c:formatCode>General</c:formatCode>
                <c:ptCount val="1"/>
                <c:pt idx="0">
                  <c:v>1</c:v>
                </c:pt>
              </c:numCache>
            </c:numRef>
          </c:val>
          <c:extLst>
            <c:ext xmlns:c16="http://schemas.microsoft.com/office/drawing/2014/chart" uri="{C3380CC4-5D6E-409C-BE32-E72D297353CC}">
              <c16:uniqueId val="{00000002-A877-43E5-AB85-E53FFF0977CF}"/>
            </c:ext>
          </c:extLst>
        </c:ser>
        <c:ser>
          <c:idx val="1"/>
          <c:order val="1"/>
          <c:tx>
            <c:strRef>
              <c:f>問36年齢層!$U$5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A877-43E5-AB85-E53FFF0977CF}"/>
              </c:ext>
            </c:extLst>
          </c:dPt>
          <c:dLbls>
            <c:dLbl>
              <c:idx val="0"/>
              <c:tx>
                <c:rich>
                  <a:bodyPr/>
                  <a:lstStyle/>
                  <a:p>
                    <a:r>
                      <a:rPr lang="ja-JP" altLang="en-US"/>
                      <a:t>知らない</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877-43E5-AB85-E53FFF0977C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問36年齢層!$U$4</c:f>
              <c:numCache>
                <c:formatCode>General</c:formatCode>
                <c:ptCount val="1"/>
                <c:pt idx="0">
                  <c:v>1</c:v>
                </c:pt>
              </c:numCache>
            </c:numRef>
          </c:val>
          <c:extLst>
            <c:ext xmlns:c16="http://schemas.microsoft.com/office/drawing/2014/chart" uri="{C3380CC4-5D6E-409C-BE32-E72D297353CC}">
              <c16:uniqueId val="{00000004-A877-43E5-AB85-E53FFF0977CF}"/>
            </c:ext>
          </c:extLst>
        </c:ser>
        <c:ser>
          <c:idx val="2"/>
          <c:order val="2"/>
          <c:tx>
            <c:strRef>
              <c:f>問36年齢層!$V$5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A877-43E5-AB85-E53FFF0977C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問36年齢層!$V$4</c:f>
              <c:numCache>
                <c:formatCode>General</c:formatCode>
                <c:ptCount val="1"/>
                <c:pt idx="0">
                  <c:v>1</c:v>
                </c:pt>
              </c:numCache>
            </c:numRef>
          </c:val>
          <c:extLst>
            <c:ext xmlns:c16="http://schemas.microsoft.com/office/drawing/2014/chart" uri="{C3380CC4-5D6E-409C-BE32-E72D297353CC}">
              <c16:uniqueId val="{00000006-A877-43E5-AB85-E53FFF0977C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B2ED-40A1-9ED9-0EF5FDD0631E}"/>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B2ED-40A1-9ED9-0EF5FDD0631E}"/>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B2ED-40A1-9ED9-0EF5FDD0631E}"/>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B2ED-40A1-9ED9-0EF5FDD0631E}"/>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B2ED-40A1-9ED9-0EF5FDD0631E}"/>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B2ED-40A1-9ED9-0EF5FDD0631E}"/>
              </c:ext>
            </c:extLst>
          </c:dPt>
          <c:dPt>
            <c:idx val="6"/>
            <c:bubble3D val="0"/>
            <c:explosion val="15"/>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B2ED-40A1-9ED9-0EF5FDD0631E}"/>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B2ED-40A1-9ED9-0EF5FDD0631E}"/>
              </c:ext>
            </c:extLst>
          </c:dPt>
          <c:dPt>
            <c:idx val="8"/>
            <c:bubble3D val="0"/>
            <c:spPr>
              <a:solidFill>
                <a:schemeClr val="bg1"/>
              </a:solidFill>
              <a:ln w="9525">
                <a:solidFill>
                  <a:schemeClr val="tx1"/>
                </a:solidFill>
              </a:ln>
              <a:effectLst/>
            </c:spPr>
            <c:extLst>
              <c:ext xmlns:c16="http://schemas.microsoft.com/office/drawing/2014/chart" uri="{C3380CC4-5D6E-409C-BE32-E72D297353CC}">
                <c16:uniqueId val="{00000011-B2ED-40A1-9ED9-0EF5FDD0631E}"/>
              </c:ext>
            </c:extLst>
          </c:dPt>
          <c:dLbls>
            <c:dLbl>
              <c:idx val="0"/>
              <c:layout>
                <c:manualLayout>
                  <c:x val="-1.7146909147358134E-2"/>
                  <c:y val="2.3076147844393664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610130727228231"/>
                      <c:h val="0.12503202664616958"/>
                    </c:manualLayout>
                  </c15:layout>
                  <c15:dlblFieldTable/>
                  <c15:showDataLabelsRange val="0"/>
                </c:ext>
                <c:ext xmlns:c16="http://schemas.microsoft.com/office/drawing/2014/chart" uri="{C3380CC4-5D6E-409C-BE32-E72D297353CC}">
                  <c16:uniqueId val="{00000001-B2ED-40A1-9ED9-0EF5FDD0631E}"/>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B2ED-40A1-9ED9-0EF5FDD0631E}"/>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B2ED-40A1-9ED9-0EF5FDD0631E}"/>
                </c:ext>
              </c:extLst>
            </c:dLbl>
            <c:dLbl>
              <c:idx val="3"/>
              <c:layout>
                <c:manualLayout>
                  <c:x val="5.3581190985603645E-3"/>
                  <c:y val="1.4137507048557086E-5"/>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352193192632438"/>
                      <c:h val="0.10452363871964274"/>
                    </c:manualLayout>
                  </c15:layout>
                  <c15:dlblFieldTable/>
                  <c15:showDataLabelsRange val="0"/>
                </c:ext>
                <c:ext xmlns:c16="http://schemas.microsoft.com/office/drawing/2014/chart" uri="{C3380CC4-5D6E-409C-BE32-E72D297353CC}">
                  <c16:uniqueId val="{00000007-B2ED-40A1-9ED9-0EF5FDD0631E}"/>
                </c:ext>
              </c:extLst>
            </c:dLbl>
            <c:dLbl>
              <c:idx val="4"/>
              <c:layout>
                <c:manualLayout>
                  <c:x val="-1.4969746157947671E-2"/>
                  <c:y val="5.8948658229402463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1994B475-41BC-45C8-A85B-4EDAE1E9CF3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63B49D98-C5C9-4560-9F91-FEE43B8189F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773047252012981"/>
                      <c:h val="0.10208491875376663"/>
                    </c:manualLayout>
                  </c15:layout>
                  <c15:dlblFieldTable/>
                  <c15:showDataLabelsRange val="0"/>
                </c:ext>
                <c:ext xmlns:c16="http://schemas.microsoft.com/office/drawing/2014/chart" uri="{C3380CC4-5D6E-409C-BE32-E72D297353CC}">
                  <c16:uniqueId val="{00000009-B2ED-40A1-9ED9-0EF5FDD0631E}"/>
                </c:ext>
              </c:extLst>
            </c:dLbl>
            <c:dLbl>
              <c:idx val="5"/>
              <c:layout>
                <c:manualLayout>
                  <c:x val="-7.0377557149895728E-2"/>
                  <c:y val="5.374555072456743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B2ED-40A1-9ED9-0EF5FDD0631E}"/>
                </c:ext>
              </c:extLst>
            </c:dLbl>
            <c:dLbl>
              <c:idx val="6"/>
              <c:layout>
                <c:manualLayout>
                  <c:x val="-2.7601357963864124E-2"/>
                  <c:y val="-1.1310005638845668E-5"/>
                </c:manualLayout>
              </c:layout>
              <c:tx>
                <c:rich>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365AEF95-21B5-45EE-A56C-CF313989D9B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DC47749-F271-41C8-8F13-C349830FE47A}"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B2ED-40A1-9ED9-0EF5FDD0631E}"/>
                </c:ext>
              </c:extLst>
            </c:dLbl>
            <c:dLbl>
              <c:idx val="7"/>
              <c:layout>
                <c:manualLayout>
                  <c:x val="3.4208776820123743E-2"/>
                  <c:y val="-6.6629464826690341E-2"/>
                </c:manualLayout>
              </c:layout>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B2ED-40A1-9ED9-0EF5FDD0631E}"/>
                </c:ext>
              </c:extLst>
            </c:dLbl>
            <c:dLbl>
              <c:idx val="8"/>
              <c:layout>
                <c:manualLayout>
                  <c:x val="9.1632188873065443E-2"/>
                  <c:y val="-2.8183524230071366E-2"/>
                </c:manualLayout>
              </c:layout>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B2ED-40A1-9ED9-0EF5FDD0631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問37!$Q$4:$Q$12</c:f>
              <c:strCache>
                <c:ptCount val="9"/>
                <c:pt idx="0">
                  <c:v>家や職場からの近さ</c:v>
                </c:pt>
                <c:pt idx="1">
                  <c:v>価格の安さ</c:v>
                </c:pt>
                <c:pt idx="2">
                  <c:v>品揃えの良さ</c:v>
                </c:pt>
                <c:pt idx="3">
                  <c:v>商品の質の高さ</c:v>
                </c:pt>
                <c:pt idx="4">
                  <c:v>入りやすい雰囲気</c:v>
                </c:pt>
                <c:pt idx="5">
                  <c:v>駐輪・駐車場が十分にある</c:v>
                </c:pt>
                <c:pt idx="6">
                  <c:v>下位7項目</c:v>
                </c:pt>
                <c:pt idx="7">
                  <c:v>その他</c:v>
                </c:pt>
                <c:pt idx="8">
                  <c:v>（無効回答）</c:v>
                </c:pt>
              </c:strCache>
            </c:strRef>
          </c:cat>
          <c:val>
            <c:numRef>
              <c:f>問37!$S$4:$S$12</c:f>
              <c:numCache>
                <c:formatCode>0.0"%"</c:formatCode>
                <c:ptCount val="9"/>
                <c:pt idx="0">
                  <c:v>34.817518248175183</c:v>
                </c:pt>
                <c:pt idx="1">
                  <c:v>17.810218978102192</c:v>
                </c:pt>
                <c:pt idx="2">
                  <c:v>15.62043795620438</c:v>
                </c:pt>
                <c:pt idx="3">
                  <c:v>12.043795620437956</c:v>
                </c:pt>
                <c:pt idx="4">
                  <c:v>6.2043795620437958</c:v>
                </c:pt>
                <c:pt idx="5">
                  <c:v>2.8467153284671531</c:v>
                </c:pt>
                <c:pt idx="6">
                  <c:v>3.7956204379562042</c:v>
                </c:pt>
                <c:pt idx="7">
                  <c:v>0.36496350364963503</c:v>
                </c:pt>
                <c:pt idx="8">
                  <c:v>6.4963503649635035</c:v>
                </c:pt>
              </c:numCache>
            </c:numRef>
          </c:val>
          <c:extLst>
            <c:ext xmlns:c16="http://schemas.microsoft.com/office/drawing/2014/chart" uri="{C3380CC4-5D6E-409C-BE32-E72D297353CC}">
              <c16:uniqueId val="{00000012-B2ED-40A1-9ED9-0EF5FDD0631E}"/>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18175339048669E-2"/>
          <c:y val="0.12404440743185419"/>
          <c:w val="0.29680539932508443"/>
          <c:h val="0.84223413503823052"/>
        </c:manualLayout>
      </c:layout>
      <c:barChart>
        <c:barDir val="col"/>
        <c:grouping val="stacked"/>
        <c:varyColors val="0"/>
        <c:ser>
          <c:idx val="0"/>
          <c:order val="0"/>
          <c:tx>
            <c:strRef>
              <c:f>問37!$Q$15</c:f>
              <c:strCache>
                <c:ptCount val="1"/>
                <c:pt idx="0">
                  <c:v>インターネットやデリバリー対応の可否</c:v>
                </c:pt>
              </c:strCache>
            </c:strRef>
          </c:tx>
          <c:spPr>
            <a:solidFill>
              <a:schemeClr val="accent1"/>
            </a:solidFill>
            <a:ln>
              <a:noFill/>
            </a:ln>
            <a:effectLst/>
          </c:spPr>
          <c:invertIfNegative val="0"/>
          <c:dPt>
            <c:idx val="0"/>
            <c:invertIfNegative val="0"/>
            <c:bubble3D val="0"/>
            <c:spPr>
              <a:solidFill>
                <a:schemeClr val="accent5"/>
              </a:solidFill>
              <a:ln>
                <a:solidFill>
                  <a:schemeClr val="tx1"/>
                </a:solidFill>
              </a:ln>
              <a:effectLst/>
            </c:spPr>
            <c:extLst>
              <c:ext xmlns:c16="http://schemas.microsoft.com/office/drawing/2014/chart" uri="{C3380CC4-5D6E-409C-BE32-E72D297353CC}">
                <c16:uniqueId val="{00000001-FF6A-4D47-9B6B-26D75226F209}"/>
              </c:ext>
            </c:extLst>
          </c:dPt>
          <c:dLbls>
            <c:dLbl>
              <c:idx val="0"/>
              <c:layout>
                <c:manualLayout>
                  <c:x val="0.41966545733111926"/>
                  <c:y val="4.3787501245888566E-2"/>
                </c:manualLayout>
              </c:layout>
              <c:tx>
                <c:rich>
                  <a:bodyPr/>
                  <a:lstStyle/>
                  <a:p>
                    <a:fld id="{B96F3DAF-D296-4258-BA7E-B025E58620C5}" type="SERIESNAME">
                      <a:rPr lang="ja-JP" altLang="en-US"/>
                      <a:pPr/>
                      <a:t>[系列名]</a:t>
                    </a:fld>
                    <a:endParaRPr lang="ja-JP" altLang="en-US"/>
                  </a:p>
                  <a:p>
                    <a:fld id="{C1E266DB-2C05-4592-B655-87B4DEB9B30E}" type="VALUE">
                      <a:rPr lang="en-US" altLang="ja-JP" baseline="0"/>
                      <a:pPr/>
                      <a:t>[値]</a:t>
                    </a:fld>
                    <a:endParaRPr lang="ja-JP" altLang="en-US"/>
                  </a:p>
                </c:rich>
              </c:tx>
              <c:showLegendKey val="0"/>
              <c:showVal val="1"/>
              <c:showCatName val="0"/>
              <c:showSerName val="1"/>
              <c:showPercent val="0"/>
              <c:showBubbleSize val="0"/>
              <c:extLst>
                <c:ext xmlns:c15="http://schemas.microsoft.com/office/drawing/2012/chart" uri="{CE6537A1-D6FC-4f65-9D91-7224C49458BB}">
                  <c15:layout>
                    <c:manualLayout>
                      <c:w val="0.57757950349302356"/>
                      <c:h val="0.19418718229841522"/>
                    </c:manualLayout>
                  </c15:layout>
                  <c15:dlblFieldTable/>
                  <c15:showDataLabelsRange val="0"/>
                </c:ext>
                <c:ext xmlns:c16="http://schemas.microsoft.com/office/drawing/2014/chart" uri="{C3380CC4-5D6E-409C-BE32-E72D297353CC}">
                  <c16:uniqueId val="{00000001-FF6A-4D47-9B6B-26D75226F209}"/>
                </c:ext>
              </c:extLst>
            </c:dLbl>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問37!$S$15</c:f>
              <c:numCache>
                <c:formatCode>0.0"%"</c:formatCode>
                <c:ptCount val="1"/>
                <c:pt idx="0">
                  <c:v>7.2992700729927001E-2</c:v>
                </c:pt>
              </c:numCache>
            </c:numRef>
          </c:val>
          <c:extLst>
            <c:ext xmlns:c16="http://schemas.microsoft.com/office/drawing/2014/chart" uri="{C3380CC4-5D6E-409C-BE32-E72D297353CC}">
              <c16:uniqueId val="{00000002-FF6A-4D47-9B6B-26D75226F209}"/>
            </c:ext>
          </c:extLst>
        </c:ser>
        <c:ser>
          <c:idx val="1"/>
          <c:order val="1"/>
          <c:tx>
            <c:strRef>
              <c:f>問37!$Q$16</c:f>
              <c:strCache>
                <c:ptCount val="1"/>
                <c:pt idx="0">
                  <c:v>インターネット上の評判</c:v>
                </c:pt>
              </c:strCache>
            </c:strRef>
          </c:tx>
          <c:spPr>
            <a:pattFill prst="dotGrid">
              <a:fgClr>
                <a:schemeClr val="accent5"/>
              </a:fgClr>
              <a:bgClr>
                <a:schemeClr val="bg1"/>
              </a:bgClr>
            </a:pattFill>
            <a:ln>
              <a:solidFill>
                <a:schemeClr val="tx1"/>
              </a:solidFill>
            </a:ln>
            <a:effectLst/>
          </c:spPr>
          <c:invertIfNegative val="0"/>
          <c:dLbls>
            <c:dLbl>
              <c:idx val="0"/>
              <c:layout>
                <c:manualLayout>
                  <c:x val="0.38616480357314303"/>
                  <c:y val="-3.1603976411644565E-2"/>
                </c:manualLayout>
              </c:layout>
              <c:tx>
                <c:rich>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fld id="{E9E9A394-3963-4DA7-8C8E-320F3B6673C5}" type="SERIESNAME">
                      <a:rPr lang="ja-JP" altLang="en-US" sz="1100"/>
                      <a:pPr>
                        <a:defRPr sz="1100" b="1">
                          <a:latin typeface="BIZ UDPゴシック" panose="020B0400000000000000" pitchFamily="50" charset="-128"/>
                          <a:ea typeface="BIZ UDPゴシック" panose="020B0400000000000000" pitchFamily="50" charset="-128"/>
                        </a:defRPr>
                      </a:pPr>
                      <a:t>[系列名]</a:t>
                    </a:fld>
                    <a:endParaRPr lang="ja-JP" altLang="en-US" sz="1100"/>
                  </a:p>
                  <a:p>
                    <a:pPr>
                      <a:defRPr sz="1100" b="1">
                        <a:latin typeface="BIZ UDPゴシック" panose="020B0400000000000000" pitchFamily="50" charset="-128"/>
                        <a:ea typeface="BIZ UDPゴシック" panose="020B0400000000000000" pitchFamily="50" charset="-128"/>
                      </a:defRPr>
                    </a:pPr>
                    <a:fld id="{DA1EF815-BA38-4D2F-99D8-32C3A3ABEB77}" type="VALUE">
                      <a:rPr lang="en-US" altLang="ja-JP" sz="1100" baseline="0"/>
                      <a:pPr>
                        <a:defRPr sz="1100" b="1">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ltLang="en-US"/>
                </a:p>
              </c:txPr>
              <c:showLegendKey val="0"/>
              <c:showVal val="1"/>
              <c:showCatName val="0"/>
              <c:showSerName val="1"/>
              <c:showPercent val="0"/>
              <c:showBubbleSize val="0"/>
              <c:extLst>
                <c:ext xmlns:c15="http://schemas.microsoft.com/office/drawing/2012/chart" uri="{CE6537A1-D6FC-4f65-9D91-7224C49458BB}">
                  <c15:layout>
                    <c:manualLayout>
                      <c:w val="0.61383534218401847"/>
                      <c:h val="0.14624300579790869"/>
                    </c:manualLayout>
                  </c15:layout>
                  <c15:dlblFieldTable/>
                  <c15:showDataLabelsRange val="0"/>
                </c:ext>
                <c:ext xmlns:c16="http://schemas.microsoft.com/office/drawing/2014/chart" uri="{C3380CC4-5D6E-409C-BE32-E72D297353CC}">
                  <c16:uniqueId val="{00000003-FF6A-4D47-9B6B-26D75226F209}"/>
                </c:ext>
              </c:extLst>
            </c:dLbl>
            <c:spPr>
              <a:noFill/>
              <a:ln>
                <a:no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問37!$S$16</c:f>
              <c:numCache>
                <c:formatCode>0.0"%"</c:formatCode>
                <c:ptCount val="1"/>
                <c:pt idx="0">
                  <c:v>0.94890510948905105</c:v>
                </c:pt>
              </c:numCache>
            </c:numRef>
          </c:val>
          <c:extLst>
            <c:ext xmlns:c16="http://schemas.microsoft.com/office/drawing/2014/chart" uri="{C3380CC4-5D6E-409C-BE32-E72D297353CC}">
              <c16:uniqueId val="{00000004-FF6A-4D47-9B6B-26D75226F209}"/>
            </c:ext>
          </c:extLst>
        </c:ser>
        <c:ser>
          <c:idx val="2"/>
          <c:order val="2"/>
          <c:tx>
            <c:strRef>
              <c:f>問37!$Q$17</c:f>
              <c:strCache>
                <c:ptCount val="1"/>
                <c:pt idx="0">
                  <c:v>感染症対策の実施状況</c:v>
                </c:pt>
              </c:strCache>
            </c:strRef>
          </c:tx>
          <c:spPr>
            <a:solidFill>
              <a:schemeClr val="accent3"/>
            </a:solidFill>
            <a:ln>
              <a:solidFill>
                <a:schemeClr val="tx1"/>
              </a:solidFill>
            </a:ln>
            <a:effectLst/>
          </c:spPr>
          <c:invertIfNegative val="0"/>
          <c:dPt>
            <c:idx val="0"/>
            <c:invertIfNegative val="0"/>
            <c:bubble3D val="0"/>
            <c:spPr>
              <a:pattFill prst="wdDnDiag">
                <a:fgClr>
                  <a:schemeClr val="bg1"/>
                </a:fgClr>
                <a:bgClr>
                  <a:schemeClr val="accent5"/>
                </a:bgClr>
              </a:pattFill>
              <a:ln>
                <a:solidFill>
                  <a:schemeClr val="tx1"/>
                </a:solidFill>
              </a:ln>
              <a:effectLst/>
            </c:spPr>
            <c:extLst>
              <c:ext xmlns:c16="http://schemas.microsoft.com/office/drawing/2014/chart" uri="{C3380CC4-5D6E-409C-BE32-E72D297353CC}">
                <c16:uniqueId val="{00000006-FF6A-4D47-9B6B-26D75226F209}"/>
              </c:ext>
            </c:extLst>
          </c:dPt>
          <c:dLbls>
            <c:dLbl>
              <c:idx val="0"/>
              <c:layout>
                <c:manualLayout>
                  <c:x val="0.41306719235539713"/>
                  <c:y val="-5.4245181376229343E-2"/>
                </c:manualLayout>
              </c:layout>
              <c:tx>
                <c:rich>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fld id="{CDBBE26B-06DE-427E-9BF7-5498950CE202}" type="SERIESNAME">
                      <a:rPr lang="ja-JP" altLang="en-US" sz="1100"/>
                      <a:pPr>
                        <a:defRPr sz="1100" b="1">
                          <a:latin typeface="BIZ UDPゴシック" panose="020B0400000000000000" pitchFamily="50" charset="-128"/>
                          <a:ea typeface="BIZ UDPゴシック" panose="020B0400000000000000" pitchFamily="50" charset="-128"/>
                        </a:defRPr>
                      </a:pPr>
                      <a:t>[系列名]</a:t>
                    </a:fld>
                    <a:endParaRPr lang="ja-JP" altLang="en-US" sz="1100"/>
                  </a:p>
                  <a:p>
                    <a:pPr>
                      <a:defRPr sz="1100" b="1">
                        <a:latin typeface="BIZ UDPゴシック" panose="020B0400000000000000" pitchFamily="50" charset="-128"/>
                        <a:ea typeface="BIZ UDPゴシック" panose="020B0400000000000000" pitchFamily="50" charset="-128"/>
                      </a:defRPr>
                    </a:pPr>
                    <a:fld id="{A01D5E9F-B57C-40F2-BE6E-5B43D5AFDB1C}" type="VALUE">
                      <a:rPr lang="en-US" altLang="ja-JP" sz="1100" baseline="0"/>
                      <a:pPr>
                        <a:defRPr sz="1100" b="1">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ltLang="en-US"/>
                </a:p>
              </c:txPr>
              <c:showLegendKey val="0"/>
              <c:showVal val="1"/>
              <c:showCatName val="0"/>
              <c:showSerName val="1"/>
              <c:showPercent val="0"/>
              <c:showBubbleSize val="0"/>
              <c:extLst>
                <c:ext xmlns:c15="http://schemas.microsoft.com/office/drawing/2012/chart" uri="{CE6537A1-D6FC-4f65-9D91-7224C49458BB}">
                  <c15:layout>
                    <c:manualLayout>
                      <c:w val="0.57761488367227798"/>
                      <c:h val="0.14062165058949622"/>
                    </c:manualLayout>
                  </c15:layout>
                  <c15:dlblFieldTable/>
                  <c15:showDataLabelsRange val="0"/>
                </c:ext>
                <c:ext xmlns:c16="http://schemas.microsoft.com/office/drawing/2014/chart" uri="{C3380CC4-5D6E-409C-BE32-E72D297353CC}">
                  <c16:uniqueId val="{00000006-FF6A-4D47-9B6B-26D75226F209}"/>
                </c:ext>
              </c:extLst>
            </c:dLbl>
            <c:spPr>
              <a:noFill/>
              <a:ln>
                <a:no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問37!$S$17</c:f>
              <c:numCache>
                <c:formatCode>0.0"%"</c:formatCode>
                <c:ptCount val="1"/>
                <c:pt idx="0">
                  <c:v>0.21897810218978103</c:v>
                </c:pt>
              </c:numCache>
            </c:numRef>
          </c:val>
          <c:extLst>
            <c:ext xmlns:c16="http://schemas.microsoft.com/office/drawing/2014/chart" uri="{C3380CC4-5D6E-409C-BE32-E72D297353CC}">
              <c16:uniqueId val="{00000007-FF6A-4D47-9B6B-26D75226F209}"/>
            </c:ext>
          </c:extLst>
        </c:ser>
        <c:ser>
          <c:idx val="3"/>
          <c:order val="3"/>
          <c:tx>
            <c:strRef>
              <c:f>問37!$Q$18</c:f>
              <c:strCache>
                <c:ptCount val="1"/>
                <c:pt idx="0">
                  <c:v>割引・キャンペーンの実施</c:v>
                </c:pt>
              </c:strCache>
            </c:strRef>
          </c:tx>
          <c:spPr>
            <a:solidFill>
              <a:schemeClr val="accent4"/>
            </a:solidFill>
            <a:ln>
              <a:solidFill>
                <a:schemeClr val="tx1"/>
              </a:solidFill>
            </a:ln>
            <a:effectLst/>
          </c:spPr>
          <c:invertIfNegative val="0"/>
          <c:dPt>
            <c:idx val="0"/>
            <c:invertIfNegative val="0"/>
            <c:bubble3D val="0"/>
            <c:spPr>
              <a:solidFill>
                <a:schemeClr val="accent5">
                  <a:lumMod val="20000"/>
                  <a:lumOff val="80000"/>
                </a:schemeClr>
              </a:solidFill>
              <a:ln>
                <a:solidFill>
                  <a:schemeClr val="tx1"/>
                </a:solidFill>
              </a:ln>
              <a:effectLst/>
            </c:spPr>
            <c:extLst>
              <c:ext xmlns:c16="http://schemas.microsoft.com/office/drawing/2014/chart" uri="{C3380CC4-5D6E-409C-BE32-E72D297353CC}">
                <c16:uniqueId val="{00000009-FF6A-4D47-9B6B-26D75226F209}"/>
              </c:ext>
            </c:extLst>
          </c:dPt>
          <c:dLbls>
            <c:dLbl>
              <c:idx val="0"/>
              <c:layout>
                <c:manualLayout>
                  <c:x val="0.43656999811882324"/>
                  <c:y val="-0.13596696023037499"/>
                </c:manualLayout>
              </c:layout>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2938708454247663"/>
                      <c:h val="0.14007443603311645"/>
                    </c:manualLayout>
                  </c15:layout>
                </c:ext>
                <c:ext xmlns:c16="http://schemas.microsoft.com/office/drawing/2014/chart" uri="{C3380CC4-5D6E-409C-BE32-E72D297353CC}">
                  <c16:uniqueId val="{00000009-FF6A-4D47-9B6B-26D75226F209}"/>
                </c:ext>
              </c:extLst>
            </c:dLbl>
            <c:spPr>
              <a:noFill/>
              <a:ln>
                <a:no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問37!$S$18</c:f>
              <c:numCache>
                <c:formatCode>0.0"%"</c:formatCode>
                <c:ptCount val="1"/>
                <c:pt idx="0">
                  <c:v>0.29197080291970801</c:v>
                </c:pt>
              </c:numCache>
            </c:numRef>
          </c:val>
          <c:extLst>
            <c:ext xmlns:c16="http://schemas.microsoft.com/office/drawing/2014/chart" uri="{C3380CC4-5D6E-409C-BE32-E72D297353CC}">
              <c16:uniqueId val="{0000000A-FF6A-4D47-9B6B-26D75226F209}"/>
            </c:ext>
          </c:extLst>
        </c:ser>
        <c:ser>
          <c:idx val="4"/>
          <c:order val="4"/>
          <c:tx>
            <c:strRef>
              <c:f>問37!$Q$19</c:f>
              <c:strCache>
                <c:ptCount val="1"/>
                <c:pt idx="0">
                  <c:v>キャッシュレス決済の導入</c:v>
                </c:pt>
              </c:strCache>
            </c:strRef>
          </c:tx>
          <c:spPr>
            <a:pattFill prst="smGrid">
              <a:fgClr>
                <a:schemeClr val="accent5"/>
              </a:fgClr>
              <a:bgClr>
                <a:schemeClr val="bg1"/>
              </a:bgClr>
            </a:pattFill>
            <a:ln>
              <a:solidFill>
                <a:schemeClr val="tx1"/>
              </a:solidFill>
            </a:ln>
            <a:effectLst/>
          </c:spPr>
          <c:invertIfNegative val="0"/>
          <c:dPt>
            <c:idx val="0"/>
            <c:invertIfNegative val="0"/>
            <c:bubble3D val="0"/>
            <c:spPr>
              <a:pattFill prst="smGrid">
                <a:fgClr>
                  <a:schemeClr val="bg1"/>
                </a:fgClr>
                <a:bgClr>
                  <a:schemeClr val="accent5"/>
                </a:bgClr>
              </a:pattFill>
              <a:ln>
                <a:solidFill>
                  <a:schemeClr val="tx1"/>
                </a:solidFill>
              </a:ln>
              <a:effectLst/>
            </c:spPr>
            <c:extLst>
              <c:ext xmlns:c16="http://schemas.microsoft.com/office/drawing/2014/chart" uri="{C3380CC4-5D6E-409C-BE32-E72D297353CC}">
                <c16:uniqueId val="{0000000C-FF6A-4D47-9B6B-26D75226F209}"/>
              </c:ext>
            </c:extLst>
          </c:dPt>
          <c:dLbls>
            <c:dLbl>
              <c:idx val="0"/>
              <c:layout>
                <c:manualLayout>
                  <c:x val="0.43743448079911762"/>
                  <c:y val="-0.2099151712242543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5301566034412597"/>
                      <c:h val="0.14062165058949622"/>
                    </c:manualLayout>
                  </c15:layout>
                </c:ext>
                <c:ext xmlns:c16="http://schemas.microsoft.com/office/drawing/2014/chart" uri="{C3380CC4-5D6E-409C-BE32-E72D297353CC}">
                  <c16:uniqueId val="{0000000C-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問37!$S$19</c:f>
              <c:numCache>
                <c:formatCode>0.0"%"</c:formatCode>
                <c:ptCount val="1"/>
                <c:pt idx="0">
                  <c:v>0.36496350364963503</c:v>
                </c:pt>
              </c:numCache>
            </c:numRef>
          </c:val>
          <c:extLst>
            <c:ext xmlns:c16="http://schemas.microsoft.com/office/drawing/2014/chart" uri="{C3380CC4-5D6E-409C-BE32-E72D297353CC}">
              <c16:uniqueId val="{0000000D-FF6A-4D47-9B6B-26D75226F209}"/>
            </c:ext>
          </c:extLst>
        </c:ser>
        <c:ser>
          <c:idx val="5"/>
          <c:order val="5"/>
          <c:tx>
            <c:strRef>
              <c:f>問37!$Q$20</c:f>
              <c:strCache>
                <c:ptCount val="1"/>
                <c:pt idx="0">
                  <c:v>禁煙・分煙の徹底</c:v>
                </c:pt>
              </c:strCache>
            </c:strRef>
          </c:tx>
          <c:spPr>
            <a:pattFill prst="ltUpDiag">
              <a:fgClr>
                <a:schemeClr val="accent5"/>
              </a:fgClr>
              <a:bgClr>
                <a:schemeClr val="bg1"/>
              </a:bgClr>
            </a:pattFill>
            <a:ln>
              <a:solidFill>
                <a:schemeClr val="tx1"/>
              </a:solidFill>
            </a:ln>
            <a:effectLst/>
          </c:spPr>
          <c:invertIfNegative val="0"/>
          <c:dLbls>
            <c:dLbl>
              <c:idx val="0"/>
              <c:layout>
                <c:manualLayout>
                  <c:x val="0.46978486675258152"/>
                  <c:y val="-0.23528846611855289"/>
                </c:manualLayout>
              </c:layout>
              <c:spPr>
                <a:noFill/>
                <a:ln>
                  <a:noFill/>
                </a:ln>
                <a:effectLst/>
              </c:spPr>
              <c:txPr>
                <a:bodyPr rot="0" spcFirstLastPara="1" vertOverflow="overflow" horzOverflow="overflow"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45327547392134676"/>
                      <c:h val="0.1380493033226152"/>
                    </c:manualLayout>
                  </c15:layout>
                </c:ext>
                <c:ext xmlns:c16="http://schemas.microsoft.com/office/drawing/2014/chart" uri="{C3380CC4-5D6E-409C-BE32-E72D297353CC}">
                  <c16:uniqueId val="{00000010-FF6A-4D47-9B6B-26D75226F209}"/>
                </c:ext>
              </c:extLst>
            </c:dLbl>
            <c:spPr>
              <a:noFill/>
              <a:ln>
                <a:noFill/>
              </a:ln>
              <a:effectLst/>
            </c:spPr>
            <c:txPr>
              <a:bodyPr rot="0" spcFirstLastPara="1" vertOverflow="overflow" horzOverflow="overflow"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問37!$S$20</c:f>
              <c:numCache>
                <c:formatCode>0.0"%"</c:formatCode>
                <c:ptCount val="1"/>
                <c:pt idx="0">
                  <c:v>0.65693430656934304</c:v>
                </c:pt>
              </c:numCache>
            </c:numRef>
          </c:val>
          <c:extLst>
            <c:ext xmlns:c16="http://schemas.microsoft.com/office/drawing/2014/chart" uri="{C3380CC4-5D6E-409C-BE32-E72D297353CC}">
              <c16:uniqueId val="{0000000E-FF6A-4D47-9B6B-26D75226F209}"/>
            </c:ext>
          </c:extLst>
        </c:ser>
        <c:ser>
          <c:idx val="6"/>
          <c:order val="6"/>
          <c:tx>
            <c:strRef>
              <c:f>問37!$Q$21</c:f>
              <c:strCache>
                <c:ptCount val="1"/>
                <c:pt idx="0">
                  <c:v>１箇所で買い物が済む</c:v>
                </c:pt>
              </c:strCache>
            </c:strRef>
          </c:tx>
          <c:spPr>
            <a:pattFill prst="pct10">
              <a:fgClr>
                <a:schemeClr val="accent5"/>
              </a:fgClr>
              <a:bgClr>
                <a:schemeClr val="bg1"/>
              </a:bgClr>
            </a:pattFill>
            <a:ln>
              <a:solidFill>
                <a:schemeClr val="tx1"/>
              </a:solidFill>
            </a:ln>
            <a:effectLst/>
          </c:spPr>
          <c:invertIfNegative val="0"/>
          <c:dLbls>
            <c:dLbl>
              <c:idx val="0"/>
              <c:layout>
                <c:manualLayout>
                  <c:x val="0.42507589104161769"/>
                  <c:y val="-0.13687603670523857"/>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7492416671612601"/>
                      <c:h val="0.14103349621490241"/>
                    </c:manualLayout>
                  </c15:layout>
                </c:ext>
                <c:ext xmlns:c16="http://schemas.microsoft.com/office/drawing/2014/chart" uri="{C3380CC4-5D6E-409C-BE32-E72D297353CC}">
                  <c16:uniqueId val="{00000011-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問37!$S$21</c:f>
              <c:numCache>
                <c:formatCode>0.0"%"</c:formatCode>
                <c:ptCount val="1"/>
                <c:pt idx="0">
                  <c:v>1.2408759124087592</c:v>
                </c:pt>
              </c:numCache>
            </c:numRef>
          </c:val>
          <c:extLst>
            <c:ext xmlns:c16="http://schemas.microsoft.com/office/drawing/2014/chart" uri="{C3380CC4-5D6E-409C-BE32-E72D297353CC}">
              <c16:uniqueId val="{0000000F-FF6A-4D47-9B6B-26D75226F209}"/>
            </c:ext>
          </c:extLst>
        </c:ser>
        <c:dLbls>
          <c:showLegendKey val="0"/>
          <c:showVal val="0"/>
          <c:showCatName val="0"/>
          <c:showSerName val="0"/>
          <c:showPercent val="0"/>
          <c:showBubbleSize val="0"/>
        </c:dLbls>
        <c:gapWidth val="0"/>
        <c:overlap val="100"/>
        <c:axId val="681921128"/>
        <c:axId val="681921456"/>
      </c:barChart>
      <c:catAx>
        <c:axId val="681921128"/>
        <c:scaling>
          <c:orientation val="minMax"/>
        </c:scaling>
        <c:delete val="1"/>
        <c:axPos val="t"/>
        <c:numFmt formatCode="General" sourceLinked="1"/>
        <c:majorTickMark val="none"/>
        <c:minorTickMark val="none"/>
        <c:tickLblPos val="nextTo"/>
        <c:crossAx val="681921456"/>
        <c:crosses val="autoZero"/>
        <c:auto val="1"/>
        <c:lblAlgn val="ctr"/>
        <c:lblOffset val="100"/>
        <c:noMultiLvlLbl val="0"/>
      </c:catAx>
      <c:valAx>
        <c:axId val="681921456"/>
        <c:scaling>
          <c:orientation val="maxMin"/>
          <c:min val="0"/>
        </c:scaling>
        <c:delete val="1"/>
        <c:axPos val="l"/>
        <c:numFmt formatCode="0.0&quot;%&quot;" sourceLinked="1"/>
        <c:majorTickMark val="out"/>
        <c:minorTickMark val="none"/>
        <c:tickLblPos val="nextTo"/>
        <c:crossAx val="681921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AAFA-489B-B26B-70FB90AE091A}"/>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AAFA-489B-B26B-70FB90AE091A}"/>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AAFA-489B-B26B-70FB90AE091A}"/>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AAFA-489B-B26B-70FB90AE091A}"/>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AAFA-489B-B26B-70FB90AE091A}"/>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AAFA-489B-B26B-70FB90AE091A}"/>
              </c:ext>
            </c:extLst>
          </c:dPt>
          <c:dPt>
            <c:idx val="6"/>
            <c:bubble3D val="0"/>
            <c:explosion val="15"/>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AAFA-489B-B26B-70FB90AE091A}"/>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AAFA-489B-B26B-70FB90AE091A}"/>
              </c:ext>
            </c:extLst>
          </c:dPt>
          <c:dPt>
            <c:idx val="8"/>
            <c:bubble3D val="0"/>
            <c:spPr>
              <a:solidFill>
                <a:schemeClr val="bg1"/>
              </a:solidFill>
              <a:ln w="9525">
                <a:solidFill>
                  <a:schemeClr val="tx1"/>
                </a:solidFill>
              </a:ln>
              <a:effectLst/>
            </c:spPr>
            <c:extLst>
              <c:ext xmlns:c16="http://schemas.microsoft.com/office/drawing/2014/chart" uri="{C3380CC4-5D6E-409C-BE32-E72D297353CC}">
                <c16:uniqueId val="{00000011-AAFA-489B-B26B-70FB90AE091A}"/>
              </c:ext>
            </c:extLst>
          </c:dPt>
          <c:dLbls>
            <c:dLbl>
              <c:idx val="0"/>
              <c:layout>
                <c:manualLayout>
                  <c:x val="1.4996912184553499E-2"/>
                  <c:y val="3.077099096653692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61013883358193"/>
                      <c:h val="0.11477232150791455"/>
                    </c:manualLayout>
                  </c15:layout>
                  <c15:dlblFieldTable/>
                  <c15:showDataLabelsRange val="0"/>
                </c:ext>
                <c:ext xmlns:c16="http://schemas.microsoft.com/office/drawing/2014/chart" uri="{C3380CC4-5D6E-409C-BE32-E72D297353CC}">
                  <c16:uniqueId val="{00000001-AAFA-489B-B26B-70FB90AE091A}"/>
                </c:ext>
              </c:extLst>
            </c:dLbl>
            <c:dLbl>
              <c:idx val="1"/>
              <c:layout>
                <c:manualLayout>
                  <c:x val="1.5000371212785839E-2"/>
                  <c:y val="0"/>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AAFA-489B-B26B-70FB90AE091A}"/>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AAFA-489B-B26B-70FB90AE091A}"/>
                </c:ext>
              </c:extLst>
            </c:dLbl>
            <c:dLbl>
              <c:idx val="3"/>
              <c:layout>
                <c:manualLayout>
                  <c:x val="8.5724310488362356E-3"/>
                  <c:y val="3.8686472640970266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566558452515136"/>
                      <c:h val="0.13788220563027678"/>
                    </c:manualLayout>
                  </c15:layout>
                  <c15:dlblFieldTable/>
                  <c15:showDataLabelsRange val="0"/>
                </c:ext>
                <c:ext xmlns:c16="http://schemas.microsoft.com/office/drawing/2014/chart" uri="{C3380CC4-5D6E-409C-BE32-E72D297353CC}">
                  <c16:uniqueId val="{00000007-AAFA-489B-B26B-70FB90AE091A}"/>
                </c:ext>
              </c:extLst>
            </c:dLbl>
            <c:dLbl>
              <c:idx val="4"/>
              <c:layout>
                <c:manualLayout>
                  <c:x val="-2.5684212657681074E-2"/>
                  <c:y val="-1.0304828887693259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058644870851697"/>
                      <c:h val="0.12781312761225128"/>
                    </c:manualLayout>
                  </c15:layout>
                  <c15:dlblFieldTable/>
                  <c15:showDataLabelsRange val="0"/>
                </c:ext>
                <c:ext xmlns:c16="http://schemas.microsoft.com/office/drawing/2014/chart" uri="{C3380CC4-5D6E-409C-BE32-E72D297353CC}">
                  <c16:uniqueId val="{00000009-AAFA-489B-B26B-70FB90AE091A}"/>
                </c:ext>
              </c:extLst>
            </c:dLbl>
            <c:dLbl>
              <c:idx val="5"/>
              <c:layout>
                <c:manualLayout>
                  <c:x val="-1.8938432672124628E-2"/>
                  <c:y val="-3.3456621017485179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AAFA-489B-B26B-70FB90AE091A}"/>
                </c:ext>
              </c:extLst>
            </c:dLbl>
            <c:dLbl>
              <c:idx val="6"/>
              <c:layout>
                <c:manualLayout>
                  <c:x val="-2.9744268137119254E-2"/>
                  <c:y val="-3.8488353117764627E-2"/>
                </c:manualLayout>
              </c:layout>
              <c:tx>
                <c:rich>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365AEF95-21B5-45EE-A56C-CF313989D9B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DC47749-F271-41C8-8F13-C349830FE47A}"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AAFA-489B-B26B-70FB90AE091A}"/>
                </c:ext>
              </c:extLst>
            </c:dLbl>
            <c:dLbl>
              <c:idx val="7"/>
              <c:layout>
                <c:manualLayout>
                  <c:x val="1.7061207080400938E-2"/>
                  <c:y val="-2.3059185242121444E-2"/>
                </c:manualLayout>
              </c:layout>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AAFA-489B-B26B-70FB90AE091A}"/>
                </c:ext>
              </c:extLst>
            </c:dLbl>
            <c:dLbl>
              <c:idx val="8"/>
              <c:layout>
                <c:manualLayout>
                  <c:x val="0.10663254425250586"/>
                  <c:y val="-2.8183448629259554E-2"/>
                </c:manualLayout>
              </c:layout>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AAFA-489B-B26B-70FB90AE091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問37!$Q$26:$Q$34</c:f>
              <c:strCache>
                <c:ptCount val="9"/>
                <c:pt idx="0">
                  <c:v>品揃えの良さ</c:v>
                </c:pt>
                <c:pt idx="1">
                  <c:v>価格の安さ</c:v>
                </c:pt>
                <c:pt idx="2">
                  <c:v>商品の質の高さ</c:v>
                </c:pt>
                <c:pt idx="3">
                  <c:v>家や職場からの近さ</c:v>
                </c:pt>
                <c:pt idx="4">
                  <c:v>入りやすい雰囲気</c:v>
                </c:pt>
                <c:pt idx="5">
                  <c:v>駐輪・駐車場が十分にある</c:v>
                </c:pt>
                <c:pt idx="6">
                  <c:v>下位7項目</c:v>
                </c:pt>
                <c:pt idx="7">
                  <c:v>その他</c:v>
                </c:pt>
                <c:pt idx="8">
                  <c:v>（無効回答）</c:v>
                </c:pt>
              </c:strCache>
            </c:strRef>
          </c:cat>
          <c:val>
            <c:numRef>
              <c:f>問37!$S$26:$S$34</c:f>
              <c:numCache>
                <c:formatCode>0.0"%"</c:formatCode>
                <c:ptCount val="9"/>
                <c:pt idx="0">
                  <c:v>25.985401459854014</c:v>
                </c:pt>
                <c:pt idx="1">
                  <c:v>23.138686131386862</c:v>
                </c:pt>
                <c:pt idx="2">
                  <c:v>11.240875912408759</c:v>
                </c:pt>
                <c:pt idx="3">
                  <c:v>10.145985401459855</c:v>
                </c:pt>
                <c:pt idx="4">
                  <c:v>6.9343065693430654</c:v>
                </c:pt>
                <c:pt idx="5">
                  <c:v>3.7956204379562042</c:v>
                </c:pt>
                <c:pt idx="6">
                  <c:v>10.875912408759124</c:v>
                </c:pt>
                <c:pt idx="7">
                  <c:v>0.8029197080291971</c:v>
                </c:pt>
                <c:pt idx="8">
                  <c:v>7.0802919708029197</c:v>
                </c:pt>
              </c:numCache>
            </c:numRef>
          </c:val>
          <c:extLst>
            <c:ext xmlns:c16="http://schemas.microsoft.com/office/drawing/2014/chart" uri="{C3380CC4-5D6E-409C-BE32-E72D297353CC}">
              <c16:uniqueId val="{00000012-AAFA-489B-B26B-70FB90AE091A}"/>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9637952559300874E-2"/>
          <c:y val="0.12760923116815764"/>
          <c:w val="0.30138108614232212"/>
          <c:h val="0.79829508621807344"/>
        </c:manualLayout>
      </c:layout>
      <c:barChart>
        <c:barDir val="col"/>
        <c:grouping val="stacked"/>
        <c:varyColors val="0"/>
        <c:ser>
          <c:idx val="0"/>
          <c:order val="0"/>
          <c:tx>
            <c:strRef>
              <c:f>問37!$Q$37</c:f>
              <c:strCache>
                <c:ptCount val="1"/>
                <c:pt idx="0">
                  <c:v>インターネットやデリバリー対応の可否</c:v>
                </c:pt>
              </c:strCache>
            </c:strRef>
          </c:tx>
          <c:spPr>
            <a:solidFill>
              <a:schemeClr val="accent1"/>
            </a:solidFill>
            <a:ln>
              <a:noFill/>
            </a:ln>
            <a:effectLst/>
          </c:spPr>
          <c:invertIfNegative val="0"/>
          <c:dPt>
            <c:idx val="0"/>
            <c:invertIfNegative val="0"/>
            <c:bubble3D val="0"/>
            <c:spPr>
              <a:solidFill>
                <a:schemeClr val="accent5"/>
              </a:solidFill>
              <a:ln>
                <a:solidFill>
                  <a:schemeClr val="tx1"/>
                </a:solidFill>
              </a:ln>
              <a:effectLst/>
            </c:spPr>
            <c:extLst>
              <c:ext xmlns:c16="http://schemas.microsoft.com/office/drawing/2014/chart" uri="{C3380CC4-5D6E-409C-BE32-E72D297353CC}">
                <c16:uniqueId val="{00000001-FF6A-4D47-9B6B-26D75226F209}"/>
              </c:ext>
            </c:extLst>
          </c:dPt>
          <c:dLbls>
            <c:dLbl>
              <c:idx val="0"/>
              <c:layout>
                <c:manualLayout>
                  <c:x val="0.43849504525593008"/>
                  <c:y val="5.7021100739012058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6150514981273403"/>
                      <c:h val="0.19100220407104884"/>
                    </c:manualLayout>
                  </c15:layout>
                </c:ext>
                <c:ext xmlns:c16="http://schemas.microsoft.com/office/drawing/2014/chart" uri="{C3380CC4-5D6E-409C-BE32-E72D297353CC}">
                  <c16:uniqueId val="{00000001-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問37!$S$37</c:f>
              <c:numCache>
                <c:formatCode>0.0"%"</c:formatCode>
                <c:ptCount val="1"/>
                <c:pt idx="0">
                  <c:v>0.21897810218978103</c:v>
                </c:pt>
              </c:numCache>
            </c:numRef>
          </c:val>
          <c:extLst>
            <c:ext xmlns:c16="http://schemas.microsoft.com/office/drawing/2014/chart" uri="{C3380CC4-5D6E-409C-BE32-E72D297353CC}">
              <c16:uniqueId val="{00000002-FF6A-4D47-9B6B-26D75226F209}"/>
            </c:ext>
          </c:extLst>
        </c:ser>
        <c:ser>
          <c:idx val="1"/>
          <c:order val="1"/>
          <c:tx>
            <c:strRef>
              <c:f>問37!$Q$38</c:f>
              <c:strCache>
                <c:ptCount val="1"/>
                <c:pt idx="0">
                  <c:v>インターネット上の評判</c:v>
                </c:pt>
              </c:strCache>
            </c:strRef>
          </c:tx>
          <c:spPr>
            <a:pattFill prst="dotGrid">
              <a:fgClr>
                <a:schemeClr val="accent5"/>
              </a:fgClr>
              <a:bgClr>
                <a:schemeClr val="bg1"/>
              </a:bgClr>
            </a:pattFill>
            <a:ln>
              <a:solidFill>
                <a:schemeClr val="tx1"/>
              </a:solidFill>
            </a:ln>
            <a:effectLst/>
          </c:spPr>
          <c:invertIfNegative val="0"/>
          <c:dLbls>
            <c:dLbl>
              <c:idx val="0"/>
              <c:layout>
                <c:manualLayout>
                  <c:x val="0.41124375780274658"/>
                  <c:y val="-3.2085177373048029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8875624219725342"/>
                      <c:h val="0.16383378711266691"/>
                    </c:manualLayout>
                  </c15:layout>
                </c:ext>
                <c:ext xmlns:c16="http://schemas.microsoft.com/office/drawing/2014/chart" uri="{C3380CC4-5D6E-409C-BE32-E72D297353CC}">
                  <c16:uniqueId val="{00000003-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問37!$S$38</c:f>
              <c:numCache>
                <c:formatCode>0.0"%"</c:formatCode>
                <c:ptCount val="1"/>
                <c:pt idx="0">
                  <c:v>1.0948905109489051</c:v>
                </c:pt>
              </c:numCache>
            </c:numRef>
          </c:val>
          <c:extLst>
            <c:ext xmlns:c16="http://schemas.microsoft.com/office/drawing/2014/chart" uri="{C3380CC4-5D6E-409C-BE32-E72D297353CC}">
              <c16:uniqueId val="{00000004-FF6A-4D47-9B6B-26D75226F209}"/>
            </c:ext>
          </c:extLst>
        </c:ser>
        <c:ser>
          <c:idx val="2"/>
          <c:order val="2"/>
          <c:tx>
            <c:strRef>
              <c:f>問37!$Q$39</c:f>
              <c:strCache>
                <c:ptCount val="1"/>
                <c:pt idx="0">
                  <c:v>感染症対策の実施状況</c:v>
                </c:pt>
              </c:strCache>
            </c:strRef>
          </c:tx>
          <c:spPr>
            <a:solidFill>
              <a:schemeClr val="accent3"/>
            </a:solidFill>
            <a:ln>
              <a:solidFill>
                <a:schemeClr val="tx1"/>
              </a:solidFill>
            </a:ln>
            <a:effectLst/>
          </c:spPr>
          <c:invertIfNegative val="0"/>
          <c:dPt>
            <c:idx val="0"/>
            <c:invertIfNegative val="0"/>
            <c:bubble3D val="0"/>
            <c:spPr>
              <a:pattFill prst="wdDnDiag">
                <a:fgClr>
                  <a:schemeClr val="bg1"/>
                </a:fgClr>
                <a:bgClr>
                  <a:schemeClr val="accent5"/>
                </a:bgClr>
              </a:pattFill>
              <a:ln>
                <a:solidFill>
                  <a:schemeClr val="tx1"/>
                </a:solidFill>
              </a:ln>
              <a:effectLst/>
            </c:spPr>
            <c:extLst>
              <c:ext xmlns:c16="http://schemas.microsoft.com/office/drawing/2014/chart" uri="{C3380CC4-5D6E-409C-BE32-E72D297353CC}">
                <c16:uniqueId val="{00000006-FF6A-4D47-9B6B-26D75226F209}"/>
              </c:ext>
            </c:extLst>
          </c:dPt>
          <c:dLbls>
            <c:dLbl>
              <c:idx val="0"/>
              <c:layout>
                <c:manualLayout>
                  <c:x val="0.41124375780274658"/>
                  <c:y val="-8.05846283373685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8465980024968789"/>
                      <c:h val="0.14613315182159989"/>
                    </c:manualLayout>
                  </c15:layout>
                </c:ext>
                <c:ext xmlns:c16="http://schemas.microsoft.com/office/drawing/2014/chart" uri="{C3380CC4-5D6E-409C-BE32-E72D297353CC}">
                  <c16:uniqueId val="{00000006-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問37!$S$39</c:f>
              <c:numCache>
                <c:formatCode>0.0"%"</c:formatCode>
                <c:ptCount val="1"/>
                <c:pt idx="0">
                  <c:v>0.43795620437956206</c:v>
                </c:pt>
              </c:numCache>
            </c:numRef>
          </c:val>
          <c:extLst>
            <c:ext xmlns:c16="http://schemas.microsoft.com/office/drawing/2014/chart" uri="{C3380CC4-5D6E-409C-BE32-E72D297353CC}">
              <c16:uniqueId val="{00000007-FF6A-4D47-9B6B-26D75226F209}"/>
            </c:ext>
          </c:extLst>
        </c:ser>
        <c:ser>
          <c:idx val="3"/>
          <c:order val="3"/>
          <c:tx>
            <c:strRef>
              <c:f>問37!$Q$40</c:f>
              <c:strCache>
                <c:ptCount val="1"/>
                <c:pt idx="0">
                  <c:v>割引・キャンペーンの実施</c:v>
                </c:pt>
              </c:strCache>
            </c:strRef>
          </c:tx>
          <c:spPr>
            <a:solidFill>
              <a:schemeClr val="accent4"/>
            </a:solidFill>
            <a:ln>
              <a:solidFill>
                <a:schemeClr val="tx1"/>
              </a:solidFill>
            </a:ln>
            <a:effectLst/>
          </c:spPr>
          <c:invertIfNegative val="0"/>
          <c:dPt>
            <c:idx val="0"/>
            <c:invertIfNegative val="0"/>
            <c:bubble3D val="0"/>
            <c:spPr>
              <a:solidFill>
                <a:schemeClr val="accent5">
                  <a:lumMod val="20000"/>
                  <a:lumOff val="80000"/>
                </a:schemeClr>
              </a:solidFill>
              <a:ln>
                <a:solidFill>
                  <a:schemeClr val="tx1"/>
                </a:solidFill>
              </a:ln>
              <a:effectLst/>
            </c:spPr>
            <c:extLst>
              <c:ext xmlns:c16="http://schemas.microsoft.com/office/drawing/2014/chart" uri="{C3380CC4-5D6E-409C-BE32-E72D297353CC}">
                <c16:uniqueId val="{00000009-FF6A-4D47-9B6B-26D75226F209}"/>
              </c:ext>
            </c:extLst>
          </c:dPt>
          <c:dLbls>
            <c:dLbl>
              <c:idx val="0"/>
              <c:layout>
                <c:manualLayout>
                  <c:x val="0.44097222222222221"/>
                  <c:y val="-9.0981643498771567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4006710362047439"/>
                      <c:h val="0.16259885906910412"/>
                    </c:manualLayout>
                  </c15:layout>
                </c:ext>
                <c:ext xmlns:c16="http://schemas.microsoft.com/office/drawing/2014/chart" uri="{C3380CC4-5D6E-409C-BE32-E72D297353CC}">
                  <c16:uniqueId val="{00000009-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問37!$S$40</c:f>
              <c:numCache>
                <c:formatCode>0.0"%"</c:formatCode>
                <c:ptCount val="1"/>
                <c:pt idx="0">
                  <c:v>2.2627737226277373</c:v>
                </c:pt>
              </c:numCache>
            </c:numRef>
          </c:val>
          <c:extLst>
            <c:ext xmlns:c16="http://schemas.microsoft.com/office/drawing/2014/chart" uri="{C3380CC4-5D6E-409C-BE32-E72D297353CC}">
              <c16:uniqueId val="{0000000A-FF6A-4D47-9B6B-26D75226F209}"/>
            </c:ext>
          </c:extLst>
        </c:ser>
        <c:ser>
          <c:idx val="4"/>
          <c:order val="4"/>
          <c:tx>
            <c:strRef>
              <c:f>問37!$Q$41</c:f>
              <c:strCache>
                <c:ptCount val="1"/>
                <c:pt idx="0">
                  <c:v>キャッシュレス決済の導入</c:v>
                </c:pt>
              </c:strCache>
            </c:strRef>
          </c:tx>
          <c:spPr>
            <a:pattFill prst="smGrid">
              <a:fgClr>
                <a:schemeClr val="accent5"/>
              </a:fgClr>
              <a:bgClr>
                <a:schemeClr val="bg1"/>
              </a:bgClr>
            </a:pattFill>
            <a:ln>
              <a:solidFill>
                <a:schemeClr val="tx1"/>
              </a:solidFill>
            </a:ln>
            <a:effectLst/>
          </c:spPr>
          <c:invertIfNegative val="0"/>
          <c:dPt>
            <c:idx val="0"/>
            <c:invertIfNegative val="0"/>
            <c:bubble3D val="0"/>
            <c:spPr>
              <a:pattFill prst="smGrid">
                <a:fgClr>
                  <a:schemeClr val="bg1"/>
                </a:fgClr>
                <a:bgClr>
                  <a:schemeClr val="accent5"/>
                </a:bgClr>
              </a:pattFill>
              <a:ln>
                <a:solidFill>
                  <a:schemeClr val="tx1"/>
                </a:solidFill>
              </a:ln>
              <a:effectLst/>
            </c:spPr>
            <c:extLst>
              <c:ext xmlns:c16="http://schemas.microsoft.com/office/drawing/2014/chart" uri="{C3380CC4-5D6E-409C-BE32-E72D297353CC}">
                <c16:uniqueId val="{0000000C-FF6A-4D47-9B6B-26D75226F209}"/>
              </c:ext>
            </c:extLst>
          </c:dPt>
          <c:dLbls>
            <c:dLbl>
              <c:idx val="0"/>
              <c:layout>
                <c:manualLayout>
                  <c:x val="0.44592696629213485"/>
                  <c:y val="-7.988510899416211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351123595505618"/>
                      <c:h val="0.1379002981978478"/>
                    </c:manualLayout>
                  </c15:layout>
                </c:ext>
                <c:ext xmlns:c16="http://schemas.microsoft.com/office/drawing/2014/chart" uri="{C3380CC4-5D6E-409C-BE32-E72D297353CC}">
                  <c16:uniqueId val="{0000000C-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問37!$S$41</c:f>
              <c:numCache>
                <c:formatCode>0.0"%"</c:formatCode>
                <c:ptCount val="1"/>
                <c:pt idx="0">
                  <c:v>1.7518248175182483</c:v>
                </c:pt>
              </c:numCache>
            </c:numRef>
          </c:val>
          <c:extLst>
            <c:ext xmlns:c16="http://schemas.microsoft.com/office/drawing/2014/chart" uri="{C3380CC4-5D6E-409C-BE32-E72D297353CC}">
              <c16:uniqueId val="{0000000D-FF6A-4D47-9B6B-26D75226F209}"/>
            </c:ext>
          </c:extLst>
        </c:ser>
        <c:ser>
          <c:idx val="5"/>
          <c:order val="5"/>
          <c:tx>
            <c:strRef>
              <c:f>問37!$Q$42</c:f>
              <c:strCache>
                <c:ptCount val="1"/>
                <c:pt idx="0">
                  <c:v>禁煙・分煙の徹底</c:v>
                </c:pt>
              </c:strCache>
            </c:strRef>
          </c:tx>
          <c:spPr>
            <a:pattFill prst="ltUpDiag">
              <a:fgClr>
                <a:schemeClr val="accent5"/>
              </a:fgClr>
              <a:bgClr>
                <a:schemeClr val="bg1"/>
              </a:bgClr>
            </a:pattFill>
            <a:ln>
              <a:solidFill>
                <a:schemeClr val="tx1"/>
              </a:solidFill>
            </a:ln>
            <a:effectLst/>
          </c:spPr>
          <c:invertIfNegative val="0"/>
          <c:dLbls>
            <c:dLbl>
              <c:idx val="0"/>
              <c:layout>
                <c:manualLayout>
                  <c:x val="0.45583645443196003"/>
                  <c:y val="-9.8285966033072755E-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1529338327091134"/>
                      <c:h val="0.14901465058991314"/>
                    </c:manualLayout>
                  </c15:layout>
                </c:ext>
                <c:ext xmlns:c16="http://schemas.microsoft.com/office/drawing/2014/chart" uri="{C3380CC4-5D6E-409C-BE32-E72D297353CC}">
                  <c16:uniqueId val="{00000010-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問37!$S$42</c:f>
              <c:numCache>
                <c:formatCode>0.0"%"</c:formatCode>
                <c:ptCount val="1"/>
                <c:pt idx="0">
                  <c:v>1.7518248175182483</c:v>
                </c:pt>
              </c:numCache>
            </c:numRef>
          </c:val>
          <c:extLst>
            <c:ext xmlns:c16="http://schemas.microsoft.com/office/drawing/2014/chart" uri="{C3380CC4-5D6E-409C-BE32-E72D297353CC}">
              <c16:uniqueId val="{0000000E-FF6A-4D47-9B6B-26D75226F209}"/>
            </c:ext>
          </c:extLst>
        </c:ser>
        <c:ser>
          <c:idx val="6"/>
          <c:order val="6"/>
          <c:tx>
            <c:strRef>
              <c:f>問37!$Q$43</c:f>
              <c:strCache>
                <c:ptCount val="1"/>
                <c:pt idx="0">
                  <c:v>１箇所で買い物が済む</c:v>
                </c:pt>
              </c:strCache>
            </c:strRef>
          </c:tx>
          <c:spPr>
            <a:pattFill prst="pct10">
              <a:fgClr>
                <a:schemeClr val="accent5"/>
              </a:fgClr>
              <a:bgClr>
                <a:schemeClr val="bg1"/>
              </a:bgClr>
            </a:pattFill>
            <a:ln>
              <a:solidFill>
                <a:schemeClr val="tx1"/>
              </a:solidFill>
            </a:ln>
            <a:effectLst/>
          </c:spPr>
          <c:invertIfNegative val="0"/>
          <c:dLbls>
            <c:dLbl>
              <c:idx val="0"/>
              <c:layout>
                <c:manualLayout>
                  <c:x val="0.41124375780274658"/>
                  <c:y val="-0.11114319979255802"/>
                </c:manualLayout>
              </c:layout>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8465980024968789"/>
                      <c:h val="0.14201672500972384"/>
                    </c:manualLayout>
                  </c15:layout>
                </c:ext>
                <c:ext xmlns:c16="http://schemas.microsoft.com/office/drawing/2014/chart" uri="{C3380CC4-5D6E-409C-BE32-E72D297353CC}">
                  <c16:uniqueId val="{00000011-FF6A-4D47-9B6B-26D75226F20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問37!$S$43</c:f>
              <c:numCache>
                <c:formatCode>0.0"%"</c:formatCode>
                <c:ptCount val="1"/>
                <c:pt idx="0">
                  <c:v>3.3576642335766427</c:v>
                </c:pt>
              </c:numCache>
            </c:numRef>
          </c:val>
          <c:extLst>
            <c:ext xmlns:c16="http://schemas.microsoft.com/office/drawing/2014/chart" uri="{C3380CC4-5D6E-409C-BE32-E72D297353CC}">
              <c16:uniqueId val="{0000000F-FF6A-4D47-9B6B-26D75226F209}"/>
            </c:ext>
          </c:extLst>
        </c:ser>
        <c:dLbls>
          <c:dLblPos val="ctr"/>
          <c:showLegendKey val="0"/>
          <c:showVal val="1"/>
          <c:showCatName val="0"/>
          <c:showSerName val="0"/>
          <c:showPercent val="0"/>
          <c:showBubbleSize val="0"/>
        </c:dLbls>
        <c:gapWidth val="0"/>
        <c:overlap val="100"/>
        <c:axId val="681921128"/>
        <c:axId val="681921456"/>
      </c:barChart>
      <c:catAx>
        <c:axId val="681921128"/>
        <c:scaling>
          <c:orientation val="minMax"/>
        </c:scaling>
        <c:delete val="1"/>
        <c:axPos val="t"/>
        <c:numFmt formatCode="General" sourceLinked="1"/>
        <c:majorTickMark val="none"/>
        <c:minorTickMark val="none"/>
        <c:tickLblPos val="nextTo"/>
        <c:crossAx val="681921456"/>
        <c:crosses val="autoZero"/>
        <c:auto val="1"/>
        <c:lblAlgn val="ctr"/>
        <c:lblOffset val="100"/>
        <c:noMultiLvlLbl val="0"/>
      </c:catAx>
      <c:valAx>
        <c:axId val="681921456"/>
        <c:scaling>
          <c:orientation val="maxMin"/>
          <c:max val="11"/>
          <c:min val="0"/>
        </c:scaling>
        <c:delete val="1"/>
        <c:axPos val="l"/>
        <c:numFmt formatCode="0.0&quot;%&quot;" sourceLinked="1"/>
        <c:majorTickMark val="none"/>
        <c:minorTickMark val="none"/>
        <c:tickLblPos val="nextTo"/>
        <c:crossAx val="681921128"/>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sz="11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F360-49B5-A30B-870DA0A26281}"/>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F360-49B5-A30B-870DA0A26281}"/>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F360-49B5-A30B-870DA0A26281}"/>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F360-49B5-A30B-870DA0A26281}"/>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F360-49B5-A30B-870DA0A26281}"/>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F360-49B5-A30B-870DA0A26281}"/>
              </c:ext>
            </c:extLst>
          </c:dPt>
          <c:dPt>
            <c:idx val="6"/>
            <c:bubble3D val="0"/>
            <c:explosion val="15"/>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F360-49B5-A30B-870DA0A26281}"/>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F360-49B5-A30B-870DA0A26281}"/>
              </c:ext>
            </c:extLst>
          </c:dPt>
          <c:dPt>
            <c:idx val="8"/>
            <c:bubble3D val="0"/>
            <c:spPr>
              <a:solidFill>
                <a:schemeClr val="bg1"/>
              </a:solidFill>
              <a:ln w="9525">
                <a:solidFill>
                  <a:schemeClr val="tx1"/>
                </a:solidFill>
              </a:ln>
              <a:effectLst/>
            </c:spPr>
            <c:extLst>
              <c:ext xmlns:c16="http://schemas.microsoft.com/office/drawing/2014/chart" uri="{C3380CC4-5D6E-409C-BE32-E72D297353CC}">
                <c16:uniqueId val="{00000011-F360-49B5-A30B-870DA0A26281}"/>
              </c:ext>
            </c:extLst>
          </c:dPt>
          <c:dLbls>
            <c:dLbl>
              <c:idx val="0"/>
              <c:layout>
                <c:manualLayout>
                  <c:x val="2.8925743944169517E-2"/>
                  <c:y val="6.4016227049182983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967265781605394"/>
                      <c:h val="0.10704283720824821"/>
                    </c:manualLayout>
                  </c15:layout>
                  <c15:dlblFieldTable/>
                  <c15:showDataLabelsRange val="0"/>
                </c:ext>
                <c:ext xmlns:c16="http://schemas.microsoft.com/office/drawing/2014/chart" uri="{C3380CC4-5D6E-409C-BE32-E72D297353CC}">
                  <c16:uniqueId val="{00000001-F360-49B5-A30B-870DA0A26281}"/>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F360-49B5-A30B-870DA0A26281}"/>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F360-49B5-A30B-870DA0A26281}"/>
                </c:ext>
              </c:extLst>
            </c:dLbl>
            <c:dLbl>
              <c:idx val="3"/>
              <c:layout>
                <c:manualLayout>
                  <c:x val="3.4299619328240605E-2"/>
                  <c:y val="7.7482783851949219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995780066519654"/>
                      <c:h val="0.15076169516329035"/>
                    </c:manualLayout>
                  </c15:layout>
                  <c15:dlblFieldTable/>
                  <c15:showDataLabelsRange val="0"/>
                </c:ext>
                <c:ext xmlns:c16="http://schemas.microsoft.com/office/drawing/2014/chart" uri="{C3380CC4-5D6E-409C-BE32-E72D297353CC}">
                  <c16:uniqueId val="{00000007-F360-49B5-A30B-870DA0A26281}"/>
                </c:ext>
              </c:extLst>
            </c:dLbl>
            <c:dLbl>
              <c:idx val="4"/>
              <c:layout>
                <c:manualLayout>
                  <c:x val="-6.3979526551503517E-3"/>
                  <c:y val="4.099410709710469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F360-49B5-A30B-870DA0A26281}"/>
                </c:ext>
              </c:extLst>
            </c:dLbl>
            <c:dLbl>
              <c:idx val="5"/>
              <c:layout>
                <c:manualLayout>
                  <c:x val="-1.6786928965069076E-2"/>
                  <c:y val="2.3059185242121444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F360-49B5-A30B-870DA0A26281}"/>
                </c:ext>
              </c:extLst>
            </c:dLbl>
            <c:dLbl>
              <c:idx val="6"/>
              <c:layout>
                <c:manualLayout>
                  <c:x val="-3.1876542747422985E-2"/>
                  <c:y val="2.0760351542897106E-2"/>
                </c:manualLayout>
              </c:layout>
              <c:tx>
                <c:rich>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365AEF95-21B5-45EE-A56C-CF313989D9B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DC47749-F271-41C8-8F13-C349830FE47A}"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F360-49B5-A30B-870DA0A26281}"/>
                </c:ext>
              </c:extLst>
            </c:dLbl>
            <c:dLbl>
              <c:idx val="7"/>
              <c:layout>
                <c:manualLayout>
                  <c:x val="1.7061207080400938E-2"/>
                  <c:y val="-2.3059185242121444E-2"/>
                </c:manualLayout>
              </c:layout>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F360-49B5-A30B-870DA0A26281}"/>
                </c:ext>
              </c:extLst>
            </c:dLbl>
            <c:dLbl>
              <c:idx val="8"/>
              <c:layout>
                <c:manualLayout>
                  <c:x val="0.10663254425250586"/>
                  <c:y val="-2.8183448629259554E-2"/>
                </c:manualLayout>
              </c:layout>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F360-49B5-A30B-870DA0A2628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問37!$Q$48:$Q$56</c:f>
              <c:strCache>
                <c:ptCount val="9"/>
                <c:pt idx="0">
                  <c:v>品揃えの良さ</c:v>
                </c:pt>
                <c:pt idx="1">
                  <c:v>商品の質の高さ</c:v>
                </c:pt>
                <c:pt idx="2">
                  <c:v>価格の安さ</c:v>
                </c:pt>
                <c:pt idx="3">
                  <c:v>家や職場からの近さ</c:v>
                </c:pt>
                <c:pt idx="4">
                  <c:v>入りやすい雰囲気</c:v>
                </c:pt>
                <c:pt idx="5">
                  <c:v>駐輪・駐車場が十分にある</c:v>
                </c:pt>
                <c:pt idx="6">
                  <c:v>下位7項目</c:v>
                </c:pt>
                <c:pt idx="7">
                  <c:v>その他</c:v>
                </c:pt>
                <c:pt idx="8">
                  <c:v>（無効回答）</c:v>
                </c:pt>
              </c:strCache>
            </c:strRef>
          </c:cat>
          <c:val>
            <c:numRef>
              <c:f>問37!$S$48:$S$56</c:f>
              <c:numCache>
                <c:formatCode>0.0"%"</c:formatCode>
                <c:ptCount val="9"/>
                <c:pt idx="0">
                  <c:v>18.540145985401459</c:v>
                </c:pt>
                <c:pt idx="1">
                  <c:v>13.649635036496349</c:v>
                </c:pt>
                <c:pt idx="2">
                  <c:v>12.627737226277372</c:v>
                </c:pt>
                <c:pt idx="3">
                  <c:v>12.043795620437956</c:v>
                </c:pt>
                <c:pt idx="4">
                  <c:v>8.6861313868613141</c:v>
                </c:pt>
                <c:pt idx="5">
                  <c:v>8.3211678832116789</c:v>
                </c:pt>
                <c:pt idx="6">
                  <c:v>18.029197080291969</c:v>
                </c:pt>
                <c:pt idx="7">
                  <c:v>0.21897810218978103</c:v>
                </c:pt>
                <c:pt idx="8">
                  <c:v>7.8832116788321169</c:v>
                </c:pt>
              </c:numCache>
            </c:numRef>
          </c:val>
          <c:extLst>
            <c:ext xmlns:c16="http://schemas.microsoft.com/office/drawing/2014/chart" uri="{C3380CC4-5D6E-409C-BE32-E72D297353CC}">
              <c16:uniqueId val="{00000012-F360-49B5-A30B-870DA0A26281}"/>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9637952559300874E-2"/>
          <c:y val="0.11114352392065344"/>
          <c:w val="0.30138108614232212"/>
          <c:h val="0.84357578114871001"/>
        </c:manualLayout>
      </c:layout>
      <c:barChart>
        <c:barDir val="col"/>
        <c:grouping val="stacked"/>
        <c:varyColors val="0"/>
        <c:ser>
          <c:idx val="0"/>
          <c:order val="0"/>
          <c:tx>
            <c:strRef>
              <c:f>問37!$Q$59</c:f>
              <c:strCache>
                <c:ptCount val="1"/>
                <c:pt idx="0">
                  <c:v>インターネットやデリバリー対応の可否</c:v>
                </c:pt>
              </c:strCache>
            </c:strRef>
          </c:tx>
          <c:spPr>
            <a:solidFill>
              <a:schemeClr val="accent1"/>
            </a:solidFill>
            <a:ln>
              <a:noFill/>
            </a:ln>
            <a:effectLst/>
          </c:spPr>
          <c:invertIfNegative val="0"/>
          <c:dPt>
            <c:idx val="0"/>
            <c:invertIfNegative val="0"/>
            <c:bubble3D val="0"/>
            <c:spPr>
              <a:solidFill>
                <a:schemeClr val="accent5"/>
              </a:solidFill>
              <a:ln>
                <a:solidFill>
                  <a:schemeClr val="tx1"/>
                </a:solidFill>
              </a:ln>
              <a:effectLst/>
            </c:spPr>
            <c:extLst>
              <c:ext xmlns:c16="http://schemas.microsoft.com/office/drawing/2014/chart" uri="{C3380CC4-5D6E-409C-BE32-E72D297353CC}">
                <c16:uniqueId val="{00000001-FF6A-4D47-9B6B-26D75226F209}"/>
              </c:ext>
            </c:extLst>
          </c:dPt>
          <c:dLbls>
            <c:dLbl>
              <c:idx val="0"/>
              <c:layout>
                <c:manualLayout>
                  <c:x val="0.43005208333333333"/>
                  <c:y val="1.6466031375599641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6994772159800244"/>
                      <c:h val="0.19185919875534813"/>
                    </c:manualLayout>
                  </c15:layout>
                </c:ext>
                <c:ext xmlns:c16="http://schemas.microsoft.com/office/drawing/2014/chart" uri="{C3380CC4-5D6E-409C-BE32-E72D297353CC}">
                  <c16:uniqueId val="{00000001-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問37!$S$59</c:f>
              <c:numCache>
                <c:formatCode>0.0"%"</c:formatCode>
                <c:ptCount val="1"/>
                <c:pt idx="0">
                  <c:v>7.2992700729927001E-2</c:v>
                </c:pt>
              </c:numCache>
            </c:numRef>
          </c:val>
          <c:extLst>
            <c:ext xmlns:c16="http://schemas.microsoft.com/office/drawing/2014/chart" uri="{C3380CC4-5D6E-409C-BE32-E72D297353CC}">
              <c16:uniqueId val="{00000002-FF6A-4D47-9B6B-26D75226F209}"/>
            </c:ext>
          </c:extLst>
        </c:ser>
        <c:ser>
          <c:idx val="1"/>
          <c:order val="1"/>
          <c:tx>
            <c:strRef>
              <c:f>問37!$Q$60</c:f>
              <c:strCache>
                <c:ptCount val="1"/>
                <c:pt idx="0">
                  <c:v>インターネット上の評判</c:v>
                </c:pt>
              </c:strCache>
            </c:strRef>
          </c:tx>
          <c:spPr>
            <a:pattFill prst="dotGrid">
              <a:fgClr>
                <a:schemeClr val="accent5"/>
              </a:fgClr>
              <a:bgClr>
                <a:schemeClr val="bg1"/>
              </a:bgClr>
            </a:pattFill>
            <a:ln>
              <a:solidFill>
                <a:schemeClr val="tx1"/>
              </a:solidFill>
            </a:ln>
            <a:effectLst/>
          </c:spPr>
          <c:invertIfNegative val="0"/>
          <c:dLbls>
            <c:dLbl>
              <c:idx val="0"/>
              <c:layout>
                <c:manualLayout>
                  <c:x val="0.39843964575530588"/>
                  <c:y val="-9.9553351484506641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9713834269662913"/>
                      <c:h val="0.14126247893167379"/>
                    </c:manualLayout>
                  </c15:layout>
                </c:ext>
                <c:ext xmlns:c16="http://schemas.microsoft.com/office/drawing/2014/chart" uri="{C3380CC4-5D6E-409C-BE32-E72D297353CC}">
                  <c16:uniqueId val="{00000003-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問37!$S$60</c:f>
              <c:numCache>
                <c:formatCode>0.0"%"</c:formatCode>
                <c:ptCount val="1"/>
                <c:pt idx="0">
                  <c:v>1.4598540145985401</c:v>
                </c:pt>
              </c:numCache>
            </c:numRef>
          </c:val>
          <c:extLst>
            <c:ext xmlns:c16="http://schemas.microsoft.com/office/drawing/2014/chart" uri="{C3380CC4-5D6E-409C-BE32-E72D297353CC}">
              <c16:uniqueId val="{00000004-FF6A-4D47-9B6B-26D75226F209}"/>
            </c:ext>
          </c:extLst>
        </c:ser>
        <c:ser>
          <c:idx val="2"/>
          <c:order val="2"/>
          <c:tx>
            <c:strRef>
              <c:f>問37!$Q$61</c:f>
              <c:strCache>
                <c:ptCount val="1"/>
                <c:pt idx="0">
                  <c:v>感染症対策の実施状況</c:v>
                </c:pt>
              </c:strCache>
            </c:strRef>
          </c:tx>
          <c:spPr>
            <a:solidFill>
              <a:schemeClr val="accent3"/>
            </a:solidFill>
            <a:ln>
              <a:solidFill>
                <a:schemeClr val="tx1"/>
              </a:solidFill>
            </a:ln>
            <a:effectLst/>
          </c:spPr>
          <c:invertIfNegative val="0"/>
          <c:dPt>
            <c:idx val="0"/>
            <c:invertIfNegative val="0"/>
            <c:bubble3D val="0"/>
            <c:spPr>
              <a:pattFill prst="wdDnDiag">
                <a:fgClr>
                  <a:schemeClr val="bg1"/>
                </a:fgClr>
                <a:bgClr>
                  <a:schemeClr val="accent5"/>
                </a:bgClr>
              </a:pattFill>
              <a:ln>
                <a:solidFill>
                  <a:schemeClr val="tx1"/>
                </a:solidFill>
              </a:ln>
              <a:effectLst/>
            </c:spPr>
            <c:extLst>
              <c:ext xmlns:c16="http://schemas.microsoft.com/office/drawing/2014/chart" uri="{C3380CC4-5D6E-409C-BE32-E72D297353CC}">
                <c16:uniqueId val="{00000006-FF6A-4D47-9B6B-26D75226F209}"/>
              </c:ext>
            </c:extLst>
          </c:dPt>
          <c:dLbls>
            <c:dLbl>
              <c:idx val="0"/>
              <c:layout>
                <c:manualLayout>
                  <c:x val="0.4026622971285892"/>
                  <c:y val="-0.17118695708544016"/>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9599211922596751"/>
                      <c:h val="0.15160216517567743"/>
                    </c:manualLayout>
                  </c15:layout>
                </c:ext>
                <c:ext xmlns:c16="http://schemas.microsoft.com/office/drawing/2014/chart" uri="{C3380CC4-5D6E-409C-BE32-E72D297353CC}">
                  <c16:uniqueId val="{00000006-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問37!$S$61</c:f>
              <c:numCache>
                <c:formatCode>0.0"%"</c:formatCode>
                <c:ptCount val="1"/>
                <c:pt idx="0">
                  <c:v>0.94890510948905105</c:v>
                </c:pt>
              </c:numCache>
            </c:numRef>
          </c:val>
          <c:extLst>
            <c:ext xmlns:c16="http://schemas.microsoft.com/office/drawing/2014/chart" uri="{C3380CC4-5D6E-409C-BE32-E72D297353CC}">
              <c16:uniqueId val="{00000007-FF6A-4D47-9B6B-26D75226F209}"/>
            </c:ext>
          </c:extLst>
        </c:ser>
        <c:ser>
          <c:idx val="3"/>
          <c:order val="3"/>
          <c:tx>
            <c:strRef>
              <c:f>問37!$Q$62</c:f>
              <c:strCache>
                <c:ptCount val="1"/>
                <c:pt idx="0">
                  <c:v>割引・キャンペーンの実施</c:v>
                </c:pt>
              </c:strCache>
            </c:strRef>
          </c:tx>
          <c:spPr>
            <a:solidFill>
              <a:schemeClr val="accent4"/>
            </a:solidFill>
            <a:ln>
              <a:solidFill>
                <a:schemeClr val="tx1"/>
              </a:solidFill>
            </a:ln>
            <a:effectLst/>
          </c:spPr>
          <c:invertIfNegative val="0"/>
          <c:dPt>
            <c:idx val="0"/>
            <c:invertIfNegative val="0"/>
            <c:bubble3D val="0"/>
            <c:spPr>
              <a:solidFill>
                <a:schemeClr val="accent5">
                  <a:lumMod val="20000"/>
                  <a:lumOff val="80000"/>
                </a:schemeClr>
              </a:solidFill>
              <a:ln>
                <a:solidFill>
                  <a:schemeClr val="tx1"/>
                </a:solidFill>
              </a:ln>
              <a:effectLst/>
            </c:spPr>
            <c:extLst>
              <c:ext xmlns:c16="http://schemas.microsoft.com/office/drawing/2014/chart" uri="{C3380CC4-5D6E-409C-BE32-E72D297353CC}">
                <c16:uniqueId val="{00000009-FF6A-4D47-9B6B-26D75226F209}"/>
              </c:ext>
            </c:extLst>
          </c:dPt>
          <c:dLbls>
            <c:dLbl>
              <c:idx val="0"/>
              <c:layout>
                <c:manualLayout>
                  <c:x val="0.42170216916354547"/>
                  <c:y val="-0.19866459224685587"/>
                </c:manualLayout>
              </c:layout>
              <c:spPr>
                <a:noFill/>
                <a:ln>
                  <a:noFill/>
                </a:ln>
                <a:effectLst/>
              </c:spPr>
              <c:txPr>
                <a:bodyPr rot="0" spcFirstLastPara="1" vertOverflow="clip" horzOverflow="clip"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2938709425717856"/>
                      <c:h val="0.16279625307921691"/>
                    </c:manualLayout>
                  </c15:layout>
                </c:ext>
                <c:ext xmlns:c16="http://schemas.microsoft.com/office/drawing/2014/chart" uri="{C3380CC4-5D6E-409C-BE32-E72D297353CC}">
                  <c16:uniqueId val="{00000009-FF6A-4D47-9B6B-26D75226F209}"/>
                </c:ext>
              </c:extLst>
            </c:dLbl>
            <c:spPr>
              <a:noFill/>
              <a:ln>
                <a:no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問37!$S$62</c:f>
              <c:numCache>
                <c:formatCode>0.0"%"</c:formatCode>
                <c:ptCount val="1"/>
                <c:pt idx="0">
                  <c:v>4.452554744525548</c:v>
                </c:pt>
              </c:numCache>
            </c:numRef>
          </c:val>
          <c:extLst>
            <c:ext xmlns:c16="http://schemas.microsoft.com/office/drawing/2014/chart" uri="{C3380CC4-5D6E-409C-BE32-E72D297353CC}">
              <c16:uniqueId val="{0000000A-FF6A-4D47-9B6B-26D75226F209}"/>
            </c:ext>
          </c:extLst>
        </c:ser>
        <c:ser>
          <c:idx val="4"/>
          <c:order val="4"/>
          <c:tx>
            <c:strRef>
              <c:f>問37!$Q$63</c:f>
              <c:strCache>
                <c:ptCount val="1"/>
                <c:pt idx="0">
                  <c:v>キャッシュレス決済の導入</c:v>
                </c:pt>
              </c:strCache>
            </c:strRef>
          </c:tx>
          <c:spPr>
            <a:pattFill prst="smGrid">
              <a:fgClr>
                <a:schemeClr val="accent5"/>
              </a:fgClr>
              <a:bgClr>
                <a:schemeClr val="bg1"/>
              </a:bgClr>
            </a:pattFill>
            <a:ln>
              <a:solidFill>
                <a:schemeClr val="tx1"/>
              </a:solidFill>
            </a:ln>
            <a:effectLst/>
          </c:spPr>
          <c:invertIfNegative val="0"/>
          <c:dPt>
            <c:idx val="0"/>
            <c:invertIfNegative val="0"/>
            <c:bubble3D val="0"/>
            <c:spPr>
              <a:pattFill prst="smGrid">
                <a:fgClr>
                  <a:schemeClr val="bg1"/>
                </a:fgClr>
                <a:bgClr>
                  <a:schemeClr val="accent5"/>
                </a:bgClr>
              </a:pattFill>
              <a:ln>
                <a:solidFill>
                  <a:schemeClr val="tx1"/>
                </a:solidFill>
              </a:ln>
              <a:effectLst/>
            </c:spPr>
            <c:extLst>
              <c:ext xmlns:c16="http://schemas.microsoft.com/office/drawing/2014/chart" uri="{C3380CC4-5D6E-409C-BE32-E72D297353CC}">
                <c16:uniqueId val="{0000000C-FF6A-4D47-9B6B-26D75226F209}"/>
              </c:ext>
            </c:extLst>
          </c:dPt>
          <c:dLbls>
            <c:dLbl>
              <c:idx val="0"/>
              <c:layout>
                <c:manualLayout>
                  <c:x val="0.41760982365792748"/>
                  <c:y val="-0.18106848826656288"/>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5301566034412597"/>
                      <c:h val="0.14062165058949622"/>
                    </c:manualLayout>
                  </c15:layout>
                </c:ext>
                <c:ext xmlns:c16="http://schemas.microsoft.com/office/drawing/2014/chart" uri="{C3380CC4-5D6E-409C-BE32-E72D297353CC}">
                  <c16:uniqueId val="{0000000C-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問37!$S$63</c:f>
              <c:numCache>
                <c:formatCode>0.0"%"</c:formatCode>
                <c:ptCount val="1"/>
                <c:pt idx="0">
                  <c:v>3.0656934306569341</c:v>
                </c:pt>
              </c:numCache>
            </c:numRef>
          </c:val>
          <c:extLst>
            <c:ext xmlns:c16="http://schemas.microsoft.com/office/drawing/2014/chart" uri="{C3380CC4-5D6E-409C-BE32-E72D297353CC}">
              <c16:uniqueId val="{0000000D-FF6A-4D47-9B6B-26D75226F209}"/>
            </c:ext>
          </c:extLst>
        </c:ser>
        <c:ser>
          <c:idx val="5"/>
          <c:order val="5"/>
          <c:tx>
            <c:strRef>
              <c:f>問37!$Q$64</c:f>
              <c:strCache>
                <c:ptCount val="1"/>
                <c:pt idx="0">
                  <c:v>禁煙・分煙の徹底</c:v>
                </c:pt>
              </c:strCache>
            </c:strRef>
          </c:tx>
          <c:spPr>
            <a:pattFill prst="ltUpDiag">
              <a:fgClr>
                <a:schemeClr val="accent5"/>
              </a:fgClr>
              <a:bgClr>
                <a:schemeClr val="bg1"/>
              </a:bgClr>
            </a:pattFill>
            <a:ln>
              <a:solidFill>
                <a:schemeClr val="tx1"/>
              </a:solidFill>
            </a:ln>
            <a:effectLst/>
          </c:spPr>
          <c:invertIfNegative val="0"/>
          <c:dLbls>
            <c:dLbl>
              <c:idx val="0"/>
              <c:layout>
                <c:manualLayout>
                  <c:x val="0.45986767745521079"/>
                  <c:y val="-0.20184639569557888"/>
                </c:manualLayout>
              </c:layout>
              <c:spPr>
                <a:noFill/>
                <a:ln>
                  <a:noFill/>
                </a:ln>
                <a:effectLst/>
              </c:spPr>
              <c:txPr>
                <a:bodyPr rot="0" spcFirstLastPara="1" vertOverflow="overflow" horzOverflow="overflow"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45327547392134676"/>
                      <c:h val="0.1380493033226152"/>
                    </c:manualLayout>
                  </c15:layout>
                </c:ext>
                <c:ext xmlns:c16="http://schemas.microsoft.com/office/drawing/2014/chart" uri="{C3380CC4-5D6E-409C-BE32-E72D297353CC}">
                  <c16:uniqueId val="{00000010-FF6A-4D47-9B6B-26D75226F209}"/>
                </c:ext>
              </c:extLst>
            </c:dLbl>
            <c:spPr>
              <a:noFill/>
              <a:ln>
                <a:noFill/>
              </a:ln>
              <a:effectLst/>
            </c:spPr>
            <c:txPr>
              <a:bodyPr rot="0" spcFirstLastPara="1" vertOverflow="overflow" horzOverflow="overflow"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問37!$S$64</c:f>
              <c:numCache>
                <c:formatCode>0.0"%"</c:formatCode>
                <c:ptCount val="1"/>
                <c:pt idx="0">
                  <c:v>1.8978102189781021</c:v>
                </c:pt>
              </c:numCache>
            </c:numRef>
          </c:val>
          <c:extLst>
            <c:ext xmlns:c16="http://schemas.microsoft.com/office/drawing/2014/chart" uri="{C3380CC4-5D6E-409C-BE32-E72D297353CC}">
              <c16:uniqueId val="{0000000E-FF6A-4D47-9B6B-26D75226F209}"/>
            </c:ext>
          </c:extLst>
        </c:ser>
        <c:ser>
          <c:idx val="6"/>
          <c:order val="6"/>
          <c:tx>
            <c:strRef>
              <c:f>問37!$Q$65</c:f>
              <c:strCache>
                <c:ptCount val="1"/>
                <c:pt idx="0">
                  <c:v>１箇所で買い物が済む</c:v>
                </c:pt>
              </c:strCache>
            </c:strRef>
          </c:tx>
          <c:spPr>
            <a:pattFill prst="pct10">
              <a:fgClr>
                <a:schemeClr val="accent5"/>
              </a:fgClr>
              <a:bgClr>
                <a:schemeClr val="bg1"/>
              </a:bgClr>
            </a:pattFill>
            <a:ln>
              <a:solidFill>
                <a:schemeClr val="tx1"/>
              </a:solidFill>
            </a:ln>
            <a:effectLst/>
          </c:spPr>
          <c:invertIfNegative val="0"/>
          <c:dLbls>
            <c:dLbl>
              <c:idx val="0"/>
              <c:layout>
                <c:manualLayout>
                  <c:x val="0.42507602770093472"/>
                  <c:y val="-0.14759513159600673"/>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57492416671612601"/>
                      <c:h val="0.14103349621490241"/>
                    </c:manualLayout>
                  </c15:layout>
                </c:ext>
                <c:ext xmlns:c16="http://schemas.microsoft.com/office/drawing/2014/chart" uri="{C3380CC4-5D6E-409C-BE32-E72D297353CC}">
                  <c16:uniqueId val="{00000011-FF6A-4D47-9B6B-26D75226F20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val>
            <c:numRef>
              <c:f>問37!$S$65</c:f>
              <c:numCache>
                <c:formatCode>0.0"%"</c:formatCode>
                <c:ptCount val="1"/>
                <c:pt idx="0">
                  <c:v>6.1313868613138682</c:v>
                </c:pt>
              </c:numCache>
            </c:numRef>
          </c:val>
          <c:extLst>
            <c:ext xmlns:c16="http://schemas.microsoft.com/office/drawing/2014/chart" uri="{C3380CC4-5D6E-409C-BE32-E72D297353CC}">
              <c16:uniqueId val="{0000000F-FF6A-4D47-9B6B-26D75226F209}"/>
            </c:ext>
          </c:extLst>
        </c:ser>
        <c:dLbls>
          <c:showLegendKey val="0"/>
          <c:showVal val="0"/>
          <c:showCatName val="0"/>
          <c:showSerName val="0"/>
          <c:showPercent val="0"/>
          <c:showBubbleSize val="0"/>
        </c:dLbls>
        <c:gapWidth val="0"/>
        <c:overlap val="100"/>
        <c:axId val="681921128"/>
        <c:axId val="681921456"/>
      </c:barChart>
      <c:catAx>
        <c:axId val="681921128"/>
        <c:scaling>
          <c:orientation val="minMax"/>
        </c:scaling>
        <c:delete val="1"/>
        <c:axPos val="t"/>
        <c:numFmt formatCode="General" sourceLinked="1"/>
        <c:majorTickMark val="none"/>
        <c:minorTickMark val="none"/>
        <c:tickLblPos val="nextTo"/>
        <c:crossAx val="681921456"/>
        <c:crosses val="autoZero"/>
        <c:auto val="1"/>
        <c:lblAlgn val="ctr"/>
        <c:lblOffset val="100"/>
        <c:noMultiLvlLbl val="0"/>
      </c:catAx>
      <c:valAx>
        <c:axId val="681921456"/>
        <c:scaling>
          <c:orientation val="maxMin"/>
          <c:max val="20"/>
          <c:min val="0"/>
        </c:scaling>
        <c:delete val="1"/>
        <c:axPos val="l"/>
        <c:numFmt formatCode="0.0&quot;%&quot;" sourceLinked="1"/>
        <c:majorTickMark val="none"/>
        <c:minorTickMark val="none"/>
        <c:tickLblPos val="nextTo"/>
        <c:crossAx val="681921128"/>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問37年齢層!$T$5</c:f>
              <c:strCache>
                <c:ptCount val="1"/>
                <c:pt idx="0">
                  <c:v>家や職場からの近さ</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問37年齢層!$T$6:$T$14</c:f>
              <c:numCache>
                <c:formatCode>0.0</c:formatCode>
                <c:ptCount val="9"/>
                <c:pt idx="0">
                  <c:v>23.333333333333332</c:v>
                </c:pt>
                <c:pt idx="1">
                  <c:v>42.222222222222221</c:v>
                </c:pt>
                <c:pt idx="2">
                  <c:v>47.878787878787875</c:v>
                </c:pt>
                <c:pt idx="3">
                  <c:v>36.320754716981128</c:v>
                </c:pt>
                <c:pt idx="4">
                  <c:v>31.851851851851855</c:v>
                </c:pt>
                <c:pt idx="5">
                  <c:v>26.400000000000002</c:v>
                </c:pt>
                <c:pt idx="6">
                  <c:v>29.126213592233007</c:v>
                </c:pt>
                <c:pt idx="7">
                  <c:v>35.465116279069768</c:v>
                </c:pt>
                <c:pt idx="8">
                  <c:v>32.642487046632127</c:v>
                </c:pt>
              </c:numCache>
            </c:numRef>
          </c:val>
          <c:extLst>
            <c:ext xmlns:c16="http://schemas.microsoft.com/office/drawing/2014/chart" uri="{C3380CC4-5D6E-409C-BE32-E72D297353CC}">
              <c16:uniqueId val="{00000000-4527-4CB1-81C4-9F5C7C35EEA8}"/>
            </c:ext>
          </c:extLst>
        </c:ser>
        <c:ser>
          <c:idx val="1"/>
          <c:order val="1"/>
          <c:tx>
            <c:strRef>
              <c:f>問37年齢層!$U$5</c:f>
              <c:strCache>
                <c:ptCount val="1"/>
                <c:pt idx="0">
                  <c:v>価格の安さ</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問37年齢層!$U$6:$U$14</c:f>
              <c:numCache>
                <c:formatCode>0.0</c:formatCode>
                <c:ptCount val="9"/>
                <c:pt idx="0">
                  <c:v>30</c:v>
                </c:pt>
                <c:pt idx="1">
                  <c:v>25.555555555555554</c:v>
                </c:pt>
                <c:pt idx="2">
                  <c:v>14.545454545454545</c:v>
                </c:pt>
                <c:pt idx="3">
                  <c:v>16.037735849056602</c:v>
                </c:pt>
                <c:pt idx="4">
                  <c:v>22.222222222222221</c:v>
                </c:pt>
                <c:pt idx="5">
                  <c:v>23.200000000000003</c:v>
                </c:pt>
                <c:pt idx="6">
                  <c:v>15.53398058252427</c:v>
                </c:pt>
                <c:pt idx="7">
                  <c:v>12.790697674418606</c:v>
                </c:pt>
                <c:pt idx="8">
                  <c:v>12.953367875647666</c:v>
                </c:pt>
              </c:numCache>
            </c:numRef>
          </c:val>
          <c:extLst>
            <c:ext xmlns:c16="http://schemas.microsoft.com/office/drawing/2014/chart" uri="{C3380CC4-5D6E-409C-BE32-E72D297353CC}">
              <c16:uniqueId val="{00000001-4527-4CB1-81C4-9F5C7C35EEA8}"/>
            </c:ext>
          </c:extLst>
        </c:ser>
        <c:ser>
          <c:idx val="2"/>
          <c:order val="2"/>
          <c:tx>
            <c:strRef>
              <c:f>問37年齢層!$V$5</c:f>
              <c:strCache>
                <c:ptCount val="1"/>
                <c:pt idx="0">
                  <c:v>品揃えの良さ</c:v>
                </c:pt>
              </c:strCache>
            </c:strRef>
          </c:tx>
          <c:spPr>
            <a:pattFill prst="lgCheck">
              <a:fgClr>
                <a:srgbClr val="0070C0"/>
              </a:fgClr>
              <a:bgClr>
                <a:schemeClr val="bg1"/>
              </a:bgClr>
            </a:pattFill>
            <a:ln>
              <a:solidFill>
                <a:schemeClr val="tx1"/>
              </a:solidFill>
            </a:ln>
            <a:effectLst/>
          </c:spPr>
          <c:invertIfNegative val="0"/>
          <c:dLbls>
            <c:dLbl>
              <c:idx val="8"/>
              <c:layout>
                <c:manualLayout>
                  <c:x val="-4.250797024442082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84-4243-872B-C17DDE5BEAE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問37年齢層!$V$6:$V$14</c:f>
              <c:numCache>
                <c:formatCode>0.0</c:formatCode>
                <c:ptCount val="9"/>
                <c:pt idx="0">
                  <c:v>23.333333333333332</c:v>
                </c:pt>
                <c:pt idx="1">
                  <c:v>12.222222222222221</c:v>
                </c:pt>
                <c:pt idx="2">
                  <c:v>10.909090909090908</c:v>
                </c:pt>
                <c:pt idx="3">
                  <c:v>17.924528301886792</c:v>
                </c:pt>
                <c:pt idx="4">
                  <c:v>16.296296296296298</c:v>
                </c:pt>
                <c:pt idx="5">
                  <c:v>19.2</c:v>
                </c:pt>
                <c:pt idx="6">
                  <c:v>13.592233009708737</c:v>
                </c:pt>
                <c:pt idx="7">
                  <c:v>16.279069767441861</c:v>
                </c:pt>
                <c:pt idx="8">
                  <c:v>15.544041450777202</c:v>
                </c:pt>
              </c:numCache>
            </c:numRef>
          </c:val>
          <c:extLst>
            <c:ext xmlns:c16="http://schemas.microsoft.com/office/drawing/2014/chart" uri="{C3380CC4-5D6E-409C-BE32-E72D297353CC}">
              <c16:uniqueId val="{00000002-4527-4CB1-81C4-9F5C7C35EEA8}"/>
            </c:ext>
          </c:extLst>
        </c:ser>
        <c:ser>
          <c:idx val="3"/>
          <c:order val="3"/>
          <c:tx>
            <c:strRef>
              <c:f>問37年齢層!$W$5</c:f>
              <c:strCache>
                <c:ptCount val="1"/>
                <c:pt idx="0">
                  <c:v>商品の質の高さ</c:v>
                </c:pt>
              </c:strCache>
            </c:strRef>
          </c:tx>
          <c:spPr>
            <a:pattFill prst="dkHorz">
              <a:fgClr>
                <a:srgbClr val="92D050"/>
              </a:fgClr>
              <a:bgClr>
                <a:schemeClr val="bg1"/>
              </a:bgClr>
            </a:pattFill>
            <a:ln>
              <a:solidFill>
                <a:schemeClr val="tx1"/>
              </a:solidFill>
            </a:ln>
            <a:effectLst/>
          </c:spPr>
          <c:invertIfNegative val="0"/>
          <c:dLbls>
            <c:dLbl>
              <c:idx val="0"/>
              <c:layout>
                <c:manualLayout>
                  <c:x val="4.2507970244419786E-3"/>
                  <c:y val="1.85501209303803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1C-4397-89EF-EEC1992A3BCF}"/>
                </c:ext>
              </c:extLst>
            </c:dLbl>
            <c:dLbl>
              <c:idx val="8"/>
              <c:layout>
                <c:manualLayout>
                  <c:x val="-7.084661707403471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21C-4397-89EF-EEC1992A3BC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問37年齢層!$W$6:$W$14</c:f>
              <c:numCache>
                <c:formatCode>0.0</c:formatCode>
                <c:ptCount val="9"/>
                <c:pt idx="0">
                  <c:v>3.3333333333333335</c:v>
                </c:pt>
                <c:pt idx="1">
                  <c:v>4.4444444444444446</c:v>
                </c:pt>
                <c:pt idx="2">
                  <c:v>12.121212121212121</c:v>
                </c:pt>
                <c:pt idx="3">
                  <c:v>12.264150943396226</c:v>
                </c:pt>
                <c:pt idx="4">
                  <c:v>14.444444444444443</c:v>
                </c:pt>
                <c:pt idx="5">
                  <c:v>14.399999999999999</c:v>
                </c:pt>
                <c:pt idx="6">
                  <c:v>13.592233009708737</c:v>
                </c:pt>
                <c:pt idx="7">
                  <c:v>12.790697674418606</c:v>
                </c:pt>
                <c:pt idx="8">
                  <c:v>10.362694300518134</c:v>
                </c:pt>
              </c:numCache>
            </c:numRef>
          </c:val>
          <c:extLst>
            <c:ext xmlns:c16="http://schemas.microsoft.com/office/drawing/2014/chart" uri="{C3380CC4-5D6E-409C-BE32-E72D297353CC}">
              <c16:uniqueId val="{00000003-4527-4CB1-81C4-9F5C7C35EEA8}"/>
            </c:ext>
          </c:extLst>
        </c:ser>
        <c:ser>
          <c:idx val="4"/>
          <c:order val="4"/>
          <c:tx>
            <c:strRef>
              <c:f>問37年齢層!$X$5</c:f>
              <c:strCache>
                <c:ptCount val="1"/>
                <c:pt idx="0">
                  <c:v>入りやすい雰囲気</c:v>
                </c:pt>
              </c:strCache>
            </c:strRef>
          </c:tx>
          <c:spPr>
            <a:pattFill prst="wdUpDiag">
              <a:fgClr>
                <a:srgbClr val="C00000"/>
              </a:fgClr>
              <a:bgClr>
                <a:schemeClr val="bg1"/>
              </a:bgClr>
            </a:pattFill>
            <a:ln>
              <a:solidFill>
                <a:schemeClr val="tx1"/>
              </a:solidFill>
            </a:ln>
            <a:effectLst/>
          </c:spPr>
          <c:invertIfNegative val="0"/>
          <c:dLbls>
            <c:dLbl>
              <c:idx val="0"/>
              <c:layout>
                <c:manualLayout>
                  <c:x val="1.4169323414806943E-3"/>
                  <c:y val="2.1087889557267389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1C-4397-89EF-EEC1992A3BCF}"/>
                </c:ext>
              </c:extLst>
            </c:dLbl>
            <c:dLbl>
              <c:idx val="2"/>
              <c:layout>
                <c:manualLayout>
                  <c:x val="-8.2389289392378988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6A-45DB-95D0-0292CA52651F}"/>
                </c:ext>
              </c:extLst>
            </c:dLbl>
            <c:dLbl>
              <c:idx val="5"/>
              <c:layout>
                <c:manualLayout>
                  <c:x val="-4.2507970244420826E-3"/>
                  <c:y val="1.345179972304781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84-4889-9240-BF7AFF84EBD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問37年齢層!$X$6:$X$14</c:f>
              <c:numCache>
                <c:formatCode>0.0</c:formatCode>
                <c:ptCount val="9"/>
                <c:pt idx="0">
                  <c:v>6.666666666666667</c:v>
                </c:pt>
                <c:pt idx="1">
                  <c:v>4.4444444444444446</c:v>
                </c:pt>
                <c:pt idx="2">
                  <c:v>6.666666666666667</c:v>
                </c:pt>
                <c:pt idx="3">
                  <c:v>7.0754716981132075</c:v>
                </c:pt>
                <c:pt idx="4">
                  <c:v>5.5555555555555554</c:v>
                </c:pt>
                <c:pt idx="5">
                  <c:v>3.2</c:v>
                </c:pt>
                <c:pt idx="6">
                  <c:v>6.7961165048543686</c:v>
                </c:pt>
                <c:pt idx="7">
                  <c:v>8.1395348837209305</c:v>
                </c:pt>
                <c:pt idx="8">
                  <c:v>6.7357512953367875</c:v>
                </c:pt>
              </c:numCache>
            </c:numRef>
          </c:val>
          <c:extLst>
            <c:ext xmlns:c16="http://schemas.microsoft.com/office/drawing/2014/chart" uri="{C3380CC4-5D6E-409C-BE32-E72D297353CC}">
              <c16:uniqueId val="{00000008-4527-4CB1-81C4-9F5C7C35EEA8}"/>
            </c:ext>
          </c:extLst>
        </c:ser>
        <c:ser>
          <c:idx val="5"/>
          <c:order val="5"/>
          <c:tx>
            <c:strRef>
              <c:f>問37年齢層!$Y$5</c:f>
              <c:strCache>
                <c:ptCount val="1"/>
                <c:pt idx="0">
                  <c:v>駐輪・駐車場が十分にある</c:v>
                </c:pt>
              </c:strCache>
            </c:strRef>
          </c:tx>
          <c:spPr>
            <a:pattFill prst="openDmnd">
              <a:fgClr>
                <a:schemeClr val="accent4">
                  <a:lumMod val="50000"/>
                </a:schemeClr>
              </a:fgClr>
              <a:bgClr>
                <a:schemeClr val="bg1"/>
              </a:bgClr>
            </a:pattFill>
            <a:ln>
              <a:solidFill>
                <a:schemeClr val="tx1"/>
              </a:solidFill>
            </a:ln>
            <a:effectLst/>
          </c:spPr>
          <c:invertIfNegative val="0"/>
          <c:dLbls>
            <c:dLbl>
              <c:idx val="0"/>
              <c:layout>
                <c:manualLayout>
                  <c:x val="-1.2752391073326248E-2"/>
                  <c:y val="-4.4003967325866408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776A-45DB-95D0-0292CA52651F}"/>
                </c:ext>
              </c:extLst>
            </c:dLbl>
            <c:dLbl>
              <c:idx val="1"/>
              <c:layout>
                <c:manualLayout>
                  <c:x val="-4.2507970244421867E-3"/>
                  <c:y val="-4.40041116972589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6A-45DB-95D0-0292CA52651F}"/>
                </c:ext>
              </c:extLst>
            </c:dLbl>
            <c:dLbl>
              <c:idx val="2"/>
              <c:layout>
                <c:manualLayout>
                  <c:x val="-1.8420120439249024E-2"/>
                  <c:y val="-4.40039673258664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6A-45DB-95D0-0292CA52651F}"/>
                </c:ext>
              </c:extLst>
            </c:dLbl>
            <c:dLbl>
              <c:idx val="3"/>
              <c:layout>
                <c:manualLayout>
                  <c:x val="-1.4169323414806943E-3"/>
                  <c:y val="1.856889781834294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76A-45DB-95D0-0292CA52651F}"/>
                </c:ext>
              </c:extLst>
            </c:dLbl>
            <c:dLbl>
              <c:idx val="4"/>
              <c:layout>
                <c:manualLayout>
                  <c:x val="-4.2507970244421867E-3"/>
                  <c:y val="2.0799014357886857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76A-45DB-95D0-0292CA52651F}"/>
                </c:ext>
              </c:extLst>
            </c:dLbl>
            <c:dLbl>
              <c:idx val="5"/>
              <c:layout>
                <c:manualLayout>
                  <c:x val="1.0390717136407391E-16"/>
                  <c:y val="-1.4653916678281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F9-4759-876B-D5D91EE76604}"/>
                </c:ext>
              </c:extLst>
            </c:dLbl>
            <c:dLbl>
              <c:idx val="6"/>
              <c:layout>
                <c:manualLayout>
                  <c:x val="0"/>
                  <c:y val="-4.40038229544739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F9-4759-876B-D5D91EE76604}"/>
                </c:ext>
              </c:extLst>
            </c:dLbl>
            <c:dLbl>
              <c:idx val="7"/>
              <c:layout>
                <c:manualLayout>
                  <c:x val="-2.8338646829614927E-3"/>
                  <c:y val="2.20226784369883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76A-45DB-95D0-0292CA5265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問37年齢層!$Y$6:$Y$14</c:f>
              <c:numCache>
                <c:formatCode>0.0</c:formatCode>
                <c:ptCount val="9"/>
                <c:pt idx="0">
                  <c:v>0</c:v>
                </c:pt>
                <c:pt idx="1">
                  <c:v>1.1111111111111112</c:v>
                </c:pt>
                <c:pt idx="2">
                  <c:v>0.60606060606060608</c:v>
                </c:pt>
                <c:pt idx="3">
                  <c:v>4.2452830188679247</c:v>
                </c:pt>
                <c:pt idx="4">
                  <c:v>4.0740740740740744</c:v>
                </c:pt>
                <c:pt idx="5">
                  <c:v>4</c:v>
                </c:pt>
                <c:pt idx="6">
                  <c:v>3.8834951456310676</c:v>
                </c:pt>
                <c:pt idx="7">
                  <c:v>2.9069767441860463</c:v>
                </c:pt>
                <c:pt idx="8">
                  <c:v>1.5544041450777202</c:v>
                </c:pt>
              </c:numCache>
            </c:numRef>
          </c:val>
          <c:extLst>
            <c:ext xmlns:c16="http://schemas.microsoft.com/office/drawing/2014/chart" uri="{C3380CC4-5D6E-409C-BE32-E72D297353CC}">
              <c16:uniqueId val="{0000000E-4527-4CB1-81C4-9F5C7C35EEA8}"/>
            </c:ext>
          </c:extLst>
        </c:ser>
        <c:ser>
          <c:idx val="6"/>
          <c:order val="6"/>
          <c:tx>
            <c:strRef>
              <c:f>問37年齢層!$Z$5</c:f>
              <c:strCache>
                <c:ptCount val="1"/>
                <c:pt idx="0">
                  <c:v>１箇所で買い物が済む</c:v>
                </c:pt>
              </c:strCache>
            </c:strRef>
          </c:tx>
          <c:spPr>
            <a:pattFill prst="smCheck">
              <a:fgClr>
                <a:srgbClr val="00B0F0"/>
              </a:fgClr>
              <a:bgClr>
                <a:schemeClr val="bg1"/>
              </a:bgClr>
            </a:pattFill>
            <a:ln>
              <a:solidFill>
                <a:schemeClr val="tx1"/>
              </a:solidFill>
            </a:ln>
            <a:effectLst/>
          </c:spPr>
          <c:invertIfNegative val="0"/>
          <c:dLbls>
            <c:dLbl>
              <c:idx val="1"/>
              <c:layout>
                <c:manualLayout>
                  <c:x val="0"/>
                  <c:y val="-1.46748601302393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84-4889-9240-BF7AFF84EBD7}"/>
                </c:ext>
              </c:extLst>
            </c:dLbl>
            <c:dLbl>
              <c:idx val="3"/>
              <c:layout>
                <c:manualLayout>
                  <c:x val="2.8338646829612845E-3"/>
                  <c:y val="-2.56810052279188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84-4889-9240-BF7AFF84EBD7}"/>
                </c:ext>
              </c:extLst>
            </c:dLbl>
            <c:dLbl>
              <c:idx val="4"/>
              <c:layout>
                <c:manualLayout>
                  <c:x val="1.2752391073326248E-2"/>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84-4889-9240-BF7AFF84EBD7}"/>
                </c:ext>
              </c:extLst>
            </c:dLbl>
            <c:dLbl>
              <c:idx val="5"/>
              <c:layout>
                <c:manualLayout>
                  <c:x val="-1.0390717136407391E-16"/>
                  <c:y val="1.2846393833730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84-4889-9240-BF7AFF84EBD7}"/>
                </c:ext>
              </c:extLst>
            </c:dLbl>
            <c:dLbl>
              <c:idx val="7"/>
              <c:layout>
                <c:manualLayout>
                  <c:x val="-1.0390717136407391E-16"/>
                  <c:y val="-1.10111947146264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84-4889-9240-BF7AFF84EBD7}"/>
                </c:ext>
              </c:extLst>
            </c:dLbl>
            <c:dLbl>
              <c:idx val="8"/>
              <c:layout>
                <c:manualLayout>
                  <c:x val="-4.2507970244421867E-3"/>
                  <c:y val="-4.40038229544739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76A-45DB-95D0-0292CA5265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問37年齢層!$Z$6:$Z$14</c:f>
              <c:numCache>
                <c:formatCode>0.0</c:formatCode>
                <c:ptCount val="9"/>
                <c:pt idx="0">
                  <c:v>3.3333333333333335</c:v>
                </c:pt>
                <c:pt idx="1">
                  <c:v>1.1111111111111112</c:v>
                </c:pt>
                <c:pt idx="2">
                  <c:v>0</c:v>
                </c:pt>
                <c:pt idx="3">
                  <c:v>1.4150943396226416</c:v>
                </c:pt>
                <c:pt idx="4">
                  <c:v>0.74074074074074081</c:v>
                </c:pt>
                <c:pt idx="5">
                  <c:v>1.6</c:v>
                </c:pt>
                <c:pt idx="6">
                  <c:v>2.912621359223301</c:v>
                </c:pt>
                <c:pt idx="7">
                  <c:v>1.7441860465116279</c:v>
                </c:pt>
                <c:pt idx="8">
                  <c:v>1.0362694300518136</c:v>
                </c:pt>
              </c:numCache>
            </c:numRef>
          </c:val>
          <c:extLst>
            <c:ext xmlns:c16="http://schemas.microsoft.com/office/drawing/2014/chart" uri="{C3380CC4-5D6E-409C-BE32-E72D297353CC}">
              <c16:uniqueId val="{00000013-4527-4CB1-81C4-9F5C7C35EEA8}"/>
            </c:ext>
          </c:extLst>
        </c:ser>
        <c:ser>
          <c:idx val="7"/>
          <c:order val="7"/>
          <c:tx>
            <c:strRef>
              <c:f>問37年齢層!$AA$5</c:f>
              <c:strCache>
                <c:ptCount val="1"/>
                <c:pt idx="0">
                  <c:v>その他</c:v>
                </c:pt>
              </c:strCache>
            </c:strRef>
          </c:tx>
          <c:spPr>
            <a:pattFill prst="ltHorz">
              <a:fgClr>
                <a:srgbClr val="00B050"/>
              </a:fgClr>
              <a:bgClr>
                <a:schemeClr val="bg1"/>
              </a:bgClr>
            </a:pattFill>
            <a:ln>
              <a:solidFill>
                <a:schemeClr val="tx1"/>
              </a:solidFill>
            </a:ln>
            <a:effectLst/>
          </c:spPr>
          <c:invertIfNegative val="0"/>
          <c:dLbls>
            <c:dLbl>
              <c:idx val="0"/>
              <c:layout>
                <c:manualLayout>
                  <c:x val="8.0200601917321448E-3"/>
                  <c:y val="-4.53984506062154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6A-45DB-95D0-0292CA52651F}"/>
                </c:ext>
              </c:extLst>
            </c:dLbl>
            <c:dLbl>
              <c:idx val="1"/>
              <c:layout>
                <c:manualLayout>
                  <c:x val="1.2796126307803345E-2"/>
                  <c:y val="-4.20554625939115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6A-45DB-95D0-0292CA52651F}"/>
                </c:ext>
              </c:extLst>
            </c:dLbl>
            <c:dLbl>
              <c:idx val="2"/>
              <c:layout>
                <c:manualLayout>
                  <c:x val="2.1032185004504721E-2"/>
                  <c:y val="-4.17730870864841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6A-45DB-95D0-0292CA52651F}"/>
                </c:ext>
              </c:extLst>
            </c:dLbl>
            <c:dLbl>
              <c:idx val="3"/>
              <c:layout>
                <c:manualLayout>
                  <c:x val="1.4169323414806943E-2"/>
                  <c:y val="-4.90680524972899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76A-45DB-95D0-0292CA52651F}"/>
                </c:ext>
              </c:extLst>
            </c:dLbl>
            <c:dLbl>
              <c:idx val="4"/>
              <c:layout>
                <c:manualLayout>
                  <c:x val="1.0996510664647156E-2"/>
                  <c:y val="-3.25166590716562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76A-45DB-95D0-0292CA52651F}"/>
                </c:ext>
              </c:extLst>
            </c:dLbl>
            <c:dLbl>
              <c:idx val="5"/>
              <c:layout>
                <c:manualLayout>
                  <c:x val="4.2507970244419786E-3"/>
                  <c:y val="-2.3377402196169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76A-45DB-95D0-0292CA52651F}"/>
                </c:ext>
              </c:extLst>
            </c:dLbl>
            <c:dLbl>
              <c:idx val="6"/>
              <c:layout>
                <c:manualLayout>
                  <c:x val="-2.8338646829615963E-3"/>
                  <c:y val="-3.25536867994271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76A-45DB-95D0-0292CA52651F}"/>
                </c:ext>
              </c:extLst>
            </c:dLbl>
            <c:dLbl>
              <c:idx val="7"/>
              <c:layout>
                <c:manualLayout>
                  <c:x val="9.7913371880597577E-4"/>
                  <c:y val="-4.38881814690655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76A-45DB-95D0-0292CA52651F}"/>
                </c:ext>
              </c:extLst>
            </c:dLbl>
            <c:dLbl>
              <c:idx val="8"/>
              <c:layout>
                <c:manualLayout>
                  <c:x val="3.3349678261524428E-2"/>
                  <c:y val="-4.32403258273207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76A-45DB-95D0-0292CA5265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問37年齢層!$AA$6:$AA$14</c:f>
              <c:numCache>
                <c:formatCode>0.0</c:formatCode>
                <c:ptCount val="9"/>
                <c:pt idx="0">
                  <c:v>0</c:v>
                </c:pt>
                <c:pt idx="1">
                  <c:v>0</c:v>
                </c:pt>
                <c:pt idx="2">
                  <c:v>0.60606060606060608</c:v>
                </c:pt>
                <c:pt idx="3">
                  <c:v>0.94339622641509435</c:v>
                </c:pt>
                <c:pt idx="4">
                  <c:v>0</c:v>
                </c:pt>
                <c:pt idx="5">
                  <c:v>0</c:v>
                </c:pt>
                <c:pt idx="6">
                  <c:v>0.97087378640776689</c:v>
                </c:pt>
                <c:pt idx="7">
                  <c:v>0</c:v>
                </c:pt>
                <c:pt idx="8">
                  <c:v>0.5181347150259068</c:v>
                </c:pt>
              </c:numCache>
            </c:numRef>
          </c:val>
          <c:extLst>
            <c:ext xmlns:c16="http://schemas.microsoft.com/office/drawing/2014/chart" uri="{C3380CC4-5D6E-409C-BE32-E72D297353CC}">
              <c16:uniqueId val="{0000001D-4527-4CB1-81C4-9F5C7C35EEA8}"/>
            </c:ext>
          </c:extLst>
        </c:ser>
        <c:ser>
          <c:idx val="8"/>
          <c:order val="8"/>
          <c:tx>
            <c:strRef>
              <c:f>問37年齢層!$AB$5</c:f>
              <c:strCache>
                <c:ptCount val="1"/>
                <c:pt idx="0">
                  <c:v>（無効
回答）</c:v>
                </c:pt>
              </c:strCache>
            </c:strRef>
          </c:tx>
          <c:spPr>
            <a:solidFill>
              <a:schemeClr val="bg1"/>
            </a:solidFill>
            <a:ln>
              <a:solidFill>
                <a:schemeClr val="tx1"/>
              </a:solidFill>
            </a:ln>
            <a:effectLst/>
          </c:spPr>
          <c:invertIfNegative val="0"/>
          <c:dLbls>
            <c:dLbl>
              <c:idx val="0"/>
              <c:layout>
                <c:manualLayout>
                  <c:x val="2.3770211507833573E-2"/>
                  <c:y val="2.887427850396588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1C-4397-89EF-EEC1992A3BCF}"/>
                </c:ext>
              </c:extLst>
            </c:dLbl>
            <c:dLbl>
              <c:idx val="1"/>
              <c:layout>
                <c:manualLayout>
                  <c:x val="1.633198613191417E-2"/>
                  <c:y val="3.36294993076195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84-4889-9240-BF7AFF84EBD7}"/>
                </c:ext>
              </c:extLst>
            </c:dLbl>
            <c:dLbl>
              <c:idx val="2"/>
              <c:layout>
                <c:manualLayout>
                  <c:x val="2.4631974138195532E-2"/>
                  <c:y val="1.44437599707080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1C-4397-89EF-EEC1992A3BCF}"/>
                </c:ext>
              </c:extLst>
            </c:dLbl>
            <c:dLbl>
              <c:idx val="3"/>
              <c:layout>
                <c:manualLayout>
                  <c:x val="1.4947743646815668E-2"/>
                  <c:y val="1.44437599707080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21C-4397-89EF-EEC1992A3BCF}"/>
                </c:ext>
              </c:extLst>
            </c:dLbl>
            <c:dLbl>
              <c:idx val="4"/>
              <c:layout>
                <c:manualLayout>
                  <c:x val="2.975557917109458E-2"/>
                  <c:y val="1.444375997743395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F9-4759-876B-D5D91EE76604}"/>
                </c:ext>
              </c:extLst>
            </c:dLbl>
            <c:dLbl>
              <c:idx val="5"/>
              <c:layout>
                <c:manualLayout>
                  <c:x val="2.4087849805171594E-2"/>
                  <c:y val="1.345179972304781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76A-45DB-95D0-0292CA52651F}"/>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76A-45DB-95D0-0292CA52651F}"/>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76A-45DB-95D0-0292CA52651F}"/>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76A-45DB-95D0-0292CA5265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問37年齢層!$AB$6:$AB$14</c:f>
              <c:numCache>
                <c:formatCode>0.0</c:formatCode>
                <c:ptCount val="9"/>
                <c:pt idx="0">
                  <c:v>0</c:v>
                </c:pt>
                <c:pt idx="1">
                  <c:v>3.3333333333333335</c:v>
                </c:pt>
                <c:pt idx="2">
                  <c:v>3.0303030303030303</c:v>
                </c:pt>
                <c:pt idx="3">
                  <c:v>1.4150943396226416</c:v>
                </c:pt>
                <c:pt idx="4">
                  <c:v>2.9629629629629632</c:v>
                </c:pt>
                <c:pt idx="5">
                  <c:v>4.8</c:v>
                </c:pt>
                <c:pt idx="6">
                  <c:v>10.679611650485436</c:v>
                </c:pt>
                <c:pt idx="7">
                  <c:v>8.720930232558139</c:v>
                </c:pt>
                <c:pt idx="8">
                  <c:v>17.616580310880828</c:v>
                </c:pt>
              </c:numCache>
            </c:numRef>
          </c:val>
          <c:extLst>
            <c:ext xmlns:c16="http://schemas.microsoft.com/office/drawing/2014/chart" uri="{C3380CC4-5D6E-409C-BE32-E72D297353CC}">
              <c16:uniqueId val="{00000020-4527-4CB1-81C4-9F5C7C35EEA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1.0565240359218173E-2"/>
          <c:w val="0.91349610037300777"/>
          <c:h val="0.98943475964078187"/>
        </c:manualLayout>
      </c:layout>
      <c:barChart>
        <c:barDir val="bar"/>
        <c:grouping val="percentStacked"/>
        <c:varyColors val="0"/>
        <c:ser>
          <c:idx val="0"/>
          <c:order val="0"/>
          <c:tx>
            <c:strRef>
              <c:f>問37年齢層!$T$5</c:f>
              <c:strCache>
                <c:ptCount val="1"/>
                <c:pt idx="0">
                  <c:v>家や職場からの近さ</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7D4A-4657-B5BF-C7B1F992A395}"/>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9850372673502751E-2"/>
                      <c:h val="0.48464947305217315"/>
                    </c:manualLayout>
                  </c15:layout>
                </c:ext>
                <c:ext xmlns:c16="http://schemas.microsoft.com/office/drawing/2014/chart" uri="{C3380CC4-5D6E-409C-BE32-E72D297353CC}">
                  <c16:uniqueId val="{00000001-7D4A-4657-B5BF-C7B1F992A39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問37年齢層!$S$4</c:f>
              <c:strCache>
                <c:ptCount val="1"/>
                <c:pt idx="0">
                  <c:v>凡例</c:v>
                </c:pt>
              </c:strCache>
            </c:strRef>
          </c:cat>
          <c:val>
            <c:numRef>
              <c:f>問37年齢層!$T$4</c:f>
              <c:numCache>
                <c:formatCode>General</c:formatCode>
                <c:ptCount val="1"/>
                <c:pt idx="0">
                  <c:v>1</c:v>
                </c:pt>
              </c:numCache>
            </c:numRef>
          </c:val>
          <c:extLst>
            <c:ext xmlns:c16="http://schemas.microsoft.com/office/drawing/2014/chart" uri="{C3380CC4-5D6E-409C-BE32-E72D297353CC}">
              <c16:uniqueId val="{00000002-7D4A-4657-B5BF-C7B1F992A395}"/>
            </c:ext>
          </c:extLst>
        </c:ser>
        <c:ser>
          <c:idx val="1"/>
          <c:order val="1"/>
          <c:tx>
            <c:strRef>
              <c:f>問37年齢層!$U$5</c:f>
              <c:strCache>
                <c:ptCount val="1"/>
                <c:pt idx="0">
                  <c:v>価格の安さ</c:v>
                </c:pt>
              </c:strCache>
            </c:strRef>
          </c:tx>
          <c:spPr>
            <a:pattFill prst="smGrid">
              <a:fgClr>
                <a:srgbClr val="FFC00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0334596816243465E-2"/>
                      <c:h val="0.43810763766044464"/>
                    </c:manualLayout>
                  </c15:layout>
                </c:ext>
                <c:ext xmlns:c16="http://schemas.microsoft.com/office/drawing/2014/chart" uri="{C3380CC4-5D6E-409C-BE32-E72D297353CC}">
                  <c16:uniqueId val="{00000003-FABE-40D8-9542-CF158597FFD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問37年齢層!$S$4</c:f>
              <c:strCache>
                <c:ptCount val="1"/>
                <c:pt idx="0">
                  <c:v>凡例</c:v>
                </c:pt>
              </c:strCache>
            </c:strRef>
          </c:cat>
          <c:val>
            <c:numRef>
              <c:f>問37年齢層!$U$4</c:f>
              <c:numCache>
                <c:formatCode>General</c:formatCode>
                <c:ptCount val="1"/>
                <c:pt idx="0">
                  <c:v>1</c:v>
                </c:pt>
              </c:numCache>
            </c:numRef>
          </c:val>
          <c:extLst>
            <c:ext xmlns:c16="http://schemas.microsoft.com/office/drawing/2014/chart" uri="{C3380CC4-5D6E-409C-BE32-E72D297353CC}">
              <c16:uniqueId val="{00000003-7D4A-4657-B5BF-C7B1F992A395}"/>
            </c:ext>
          </c:extLst>
        </c:ser>
        <c:ser>
          <c:idx val="2"/>
          <c:order val="2"/>
          <c:tx>
            <c:strRef>
              <c:f>問37年齢層!$V$5</c:f>
              <c:strCache>
                <c:ptCount val="1"/>
                <c:pt idx="0">
                  <c:v>品揃えの良さ</c:v>
                </c:pt>
              </c:strCache>
            </c:strRef>
          </c:tx>
          <c:spPr>
            <a:pattFill prst="lgCheck">
              <a:fgClr>
                <a:srgbClr val="0070C0"/>
              </a:fgClr>
              <a:bgClr>
                <a:schemeClr val="bg1"/>
              </a:bgClr>
            </a:pattFill>
            <a:ln>
              <a:solidFill>
                <a:srgbClr val="000000"/>
              </a:solidFill>
            </a:ln>
            <a:effectLst/>
          </c:spPr>
          <c:invertIfNegative val="0"/>
          <c:dLbls>
            <c:dLbl>
              <c:idx val="0"/>
              <c:layout>
                <c:manualLayout>
                  <c:x val="-3.207459995080195E-17"/>
                  <c:y val="-6.4187966626300689E-3"/>
                </c:manualLayout>
              </c:layout>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7.89482348549084E-2"/>
                      <c:h val="0.38675726435940411"/>
                    </c:manualLayout>
                  </c15:layout>
                </c:ext>
                <c:ext xmlns:c16="http://schemas.microsoft.com/office/drawing/2014/chart" uri="{C3380CC4-5D6E-409C-BE32-E72D297353CC}">
                  <c16:uniqueId val="{00000004-FABE-40D8-9542-CF158597FFD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問37年齢層!$S$4</c:f>
              <c:strCache>
                <c:ptCount val="1"/>
                <c:pt idx="0">
                  <c:v>凡例</c:v>
                </c:pt>
              </c:strCache>
            </c:strRef>
          </c:cat>
          <c:val>
            <c:numRef>
              <c:f>問37年齢層!$V$4</c:f>
              <c:numCache>
                <c:formatCode>General</c:formatCode>
                <c:ptCount val="1"/>
                <c:pt idx="0">
                  <c:v>1</c:v>
                </c:pt>
              </c:numCache>
            </c:numRef>
          </c:val>
          <c:extLst>
            <c:ext xmlns:c16="http://schemas.microsoft.com/office/drawing/2014/chart" uri="{C3380CC4-5D6E-409C-BE32-E72D297353CC}">
              <c16:uniqueId val="{00000004-7D4A-4657-B5BF-C7B1F992A395}"/>
            </c:ext>
          </c:extLst>
        </c:ser>
        <c:ser>
          <c:idx val="3"/>
          <c:order val="3"/>
          <c:tx>
            <c:strRef>
              <c:f>問37年齢層!$W$5</c:f>
              <c:strCache>
                <c:ptCount val="1"/>
                <c:pt idx="0">
                  <c:v>商品の質の高さ</c:v>
                </c:pt>
              </c:strCache>
            </c:strRef>
          </c:tx>
          <c:spPr>
            <a:pattFill prst="dkHorz">
              <a:fgClr>
                <a:srgbClr val="92D05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7674415400945166E-2"/>
                      <c:h val="0.36108207770888384"/>
                    </c:manualLayout>
                  </c15:layout>
                </c:ext>
                <c:ext xmlns:c16="http://schemas.microsoft.com/office/drawing/2014/chart" uri="{C3380CC4-5D6E-409C-BE32-E72D297353CC}">
                  <c16:uniqueId val="{00000005-FABE-40D8-9542-CF158597FFD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問37年齢層!$S$4</c:f>
              <c:strCache>
                <c:ptCount val="1"/>
                <c:pt idx="0">
                  <c:v>凡例</c:v>
                </c:pt>
              </c:strCache>
            </c:strRef>
          </c:cat>
          <c:val>
            <c:numRef>
              <c:f>問37年齢層!$W$4</c:f>
              <c:numCache>
                <c:formatCode>General</c:formatCode>
                <c:ptCount val="1"/>
                <c:pt idx="0">
                  <c:v>1</c:v>
                </c:pt>
              </c:numCache>
            </c:numRef>
          </c:val>
          <c:extLst>
            <c:ext xmlns:c16="http://schemas.microsoft.com/office/drawing/2014/chart" uri="{C3380CC4-5D6E-409C-BE32-E72D297353CC}">
              <c16:uniqueId val="{00000005-7D4A-4657-B5BF-C7B1F992A395}"/>
            </c:ext>
          </c:extLst>
        </c:ser>
        <c:ser>
          <c:idx val="4"/>
          <c:order val="4"/>
          <c:tx>
            <c:strRef>
              <c:f>問37年齢層!$X$5</c:f>
              <c:strCache>
                <c:ptCount val="1"/>
                <c:pt idx="0">
                  <c:v>入りやすい雰囲気</c:v>
                </c:pt>
              </c:strCache>
            </c:strRef>
          </c:tx>
          <c:spPr>
            <a:pattFill prst="wdUpDiag">
              <a:fgClr>
                <a:srgbClr val="C0000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3125236343398259E-2"/>
                      <c:h val="0.34824448438362365"/>
                    </c:manualLayout>
                  </c15:layout>
                </c:ext>
                <c:ext xmlns:c16="http://schemas.microsoft.com/office/drawing/2014/chart" uri="{C3380CC4-5D6E-409C-BE32-E72D297353CC}">
                  <c16:uniqueId val="{00000006-FABE-40D8-9542-CF158597FFD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問37年齢層!$S$4</c:f>
              <c:strCache>
                <c:ptCount val="1"/>
                <c:pt idx="0">
                  <c:v>凡例</c:v>
                </c:pt>
              </c:strCache>
            </c:strRef>
          </c:cat>
          <c:val>
            <c:numRef>
              <c:f>問37年齢層!$X$4</c:f>
              <c:numCache>
                <c:formatCode>General</c:formatCode>
                <c:ptCount val="1"/>
                <c:pt idx="0">
                  <c:v>1</c:v>
                </c:pt>
              </c:numCache>
            </c:numRef>
          </c:val>
          <c:extLst>
            <c:ext xmlns:c16="http://schemas.microsoft.com/office/drawing/2014/chart" uri="{C3380CC4-5D6E-409C-BE32-E72D297353CC}">
              <c16:uniqueId val="{00000006-7D4A-4657-B5BF-C7B1F992A395}"/>
            </c:ext>
          </c:extLst>
        </c:ser>
        <c:ser>
          <c:idx val="5"/>
          <c:order val="5"/>
          <c:tx>
            <c:strRef>
              <c:f>問37年齢層!$Y$5</c:f>
              <c:strCache>
                <c:ptCount val="1"/>
                <c:pt idx="0">
                  <c:v>駐輪・駐車場が十分にある</c:v>
                </c:pt>
              </c:strCache>
            </c:strRef>
          </c:tx>
          <c:spPr>
            <a:pattFill prst="openDmnd">
              <a:fgClr>
                <a:schemeClr val="accent4">
                  <a:lumMod val="50000"/>
                </a:schemeClr>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4596733587866702E-2"/>
                      <c:h val="0.59378923299928632"/>
                    </c:manualLayout>
                  </c15:layout>
                </c:ext>
                <c:ext xmlns:c16="http://schemas.microsoft.com/office/drawing/2014/chart" uri="{C3380CC4-5D6E-409C-BE32-E72D297353CC}">
                  <c16:uniqueId val="{00000007-FABE-40D8-9542-CF158597FFDF}"/>
                </c:ext>
              </c:extLst>
            </c:dLbl>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問37年齢層!$S$4</c:f>
              <c:strCache>
                <c:ptCount val="1"/>
                <c:pt idx="0">
                  <c:v>凡例</c:v>
                </c:pt>
              </c:strCache>
            </c:strRef>
          </c:cat>
          <c:val>
            <c:numRef>
              <c:f>問37年齢層!$Y$4</c:f>
              <c:numCache>
                <c:formatCode>General</c:formatCode>
                <c:ptCount val="1"/>
                <c:pt idx="0">
                  <c:v>1</c:v>
                </c:pt>
              </c:numCache>
            </c:numRef>
          </c:val>
          <c:extLst>
            <c:ext xmlns:c16="http://schemas.microsoft.com/office/drawing/2014/chart" uri="{C3380CC4-5D6E-409C-BE32-E72D297353CC}">
              <c16:uniqueId val="{00000007-7D4A-4657-B5BF-C7B1F992A395}"/>
            </c:ext>
          </c:extLst>
        </c:ser>
        <c:ser>
          <c:idx val="6"/>
          <c:order val="6"/>
          <c:tx>
            <c:strRef>
              <c:f>問37年齢層!$Z$5</c:f>
              <c:strCache>
                <c:ptCount val="1"/>
                <c:pt idx="0">
                  <c:v>１箇所で買い物が済む</c:v>
                </c:pt>
              </c:strCache>
            </c:strRef>
          </c:tx>
          <c:spPr>
            <a:pattFill prst="smCheck">
              <a:fgClr>
                <a:srgbClr val="00B0F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6401842669170212E-2"/>
                      <c:h val="0.55364597758778589"/>
                    </c:manualLayout>
                  </c15:layout>
                </c:ext>
                <c:ext xmlns:c16="http://schemas.microsoft.com/office/drawing/2014/chart" uri="{C3380CC4-5D6E-409C-BE32-E72D297353CC}">
                  <c16:uniqueId val="{00000008-FABE-40D8-9542-CF158597FFD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問37年齢層!$S$4</c:f>
              <c:strCache>
                <c:ptCount val="1"/>
                <c:pt idx="0">
                  <c:v>凡例</c:v>
                </c:pt>
              </c:strCache>
            </c:strRef>
          </c:cat>
          <c:val>
            <c:numRef>
              <c:f>問37年齢層!$Z$4</c:f>
              <c:numCache>
                <c:formatCode>General</c:formatCode>
                <c:ptCount val="1"/>
                <c:pt idx="0">
                  <c:v>1</c:v>
                </c:pt>
              </c:numCache>
            </c:numRef>
          </c:val>
          <c:extLst>
            <c:ext xmlns:c16="http://schemas.microsoft.com/office/drawing/2014/chart" uri="{C3380CC4-5D6E-409C-BE32-E72D297353CC}">
              <c16:uniqueId val="{00000008-7D4A-4657-B5BF-C7B1F992A395}"/>
            </c:ext>
          </c:extLst>
        </c:ser>
        <c:ser>
          <c:idx val="7"/>
          <c:order val="7"/>
          <c:tx>
            <c:strRef>
              <c:f>問37年齢層!$AA$5</c:f>
              <c:strCache>
                <c:ptCount val="1"/>
                <c:pt idx="0">
                  <c:v>その他</c:v>
                </c:pt>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05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問37年齢層!$S$4</c:f>
              <c:strCache>
                <c:ptCount val="1"/>
                <c:pt idx="0">
                  <c:v>凡例</c:v>
                </c:pt>
              </c:strCache>
            </c:strRef>
          </c:cat>
          <c:val>
            <c:numRef>
              <c:f>問37年齢層!$AA$4</c:f>
              <c:numCache>
                <c:formatCode>General</c:formatCode>
                <c:ptCount val="1"/>
                <c:pt idx="0">
                  <c:v>1</c:v>
                </c:pt>
              </c:numCache>
            </c:numRef>
          </c:val>
          <c:extLst>
            <c:ext xmlns:c16="http://schemas.microsoft.com/office/drawing/2014/chart" uri="{C3380CC4-5D6E-409C-BE32-E72D297353CC}">
              <c16:uniqueId val="{00000009-7D4A-4657-B5BF-C7B1F992A395}"/>
            </c:ext>
          </c:extLst>
        </c:ser>
        <c:ser>
          <c:idx val="8"/>
          <c:order val="8"/>
          <c:tx>
            <c:strRef>
              <c:f>問37年齢層!$AB$5</c:f>
              <c:strCache>
                <c:ptCount val="1"/>
                <c:pt idx="0">
                  <c:v>（無効
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A-7D4A-4657-B5BF-C7B1F992A39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656948891967044E-2"/>
                      <c:h val="0.33703736649408361"/>
                    </c:manualLayout>
                  </c15:layout>
                </c:ext>
                <c:ext xmlns:c16="http://schemas.microsoft.com/office/drawing/2014/chart" uri="{C3380CC4-5D6E-409C-BE32-E72D297353CC}">
                  <c16:uniqueId val="{0000000A-7D4A-4657-B5BF-C7B1F992A39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問37年齢層!$S$4</c:f>
              <c:strCache>
                <c:ptCount val="1"/>
                <c:pt idx="0">
                  <c:v>凡例</c:v>
                </c:pt>
              </c:strCache>
            </c:strRef>
          </c:cat>
          <c:val>
            <c:numRef>
              <c:f>問37年齢層!$AB$4</c:f>
              <c:numCache>
                <c:formatCode>General</c:formatCode>
                <c:ptCount val="1"/>
                <c:pt idx="0">
                  <c:v>1</c:v>
                </c:pt>
              </c:numCache>
            </c:numRef>
          </c:val>
          <c:extLst>
            <c:ext xmlns:c16="http://schemas.microsoft.com/office/drawing/2014/chart" uri="{C3380CC4-5D6E-409C-BE32-E72D297353CC}">
              <c16:uniqueId val="{0000000B-7D4A-4657-B5BF-C7B1F992A39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5.1924370664968467E-2"/>
          <c:w val="0.92761412575366065"/>
          <c:h val="0.92303346185034085"/>
        </c:manualLayout>
      </c:layout>
      <c:barChart>
        <c:barDir val="bar"/>
        <c:grouping val="percentStacked"/>
        <c:varyColors val="0"/>
        <c:ser>
          <c:idx val="0"/>
          <c:order val="0"/>
          <c:tx>
            <c:strRef>
              <c:f>問35経年!$S$5</c:f>
              <c:strCache>
                <c:ptCount val="1"/>
                <c:pt idx="0">
                  <c:v>行ったことがある
（1回以上）</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803-4587-AAA7-106C7A735DE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803-4587-AAA7-106C7A735DE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問35経年!$R$4</c:f>
              <c:strCache>
                <c:ptCount val="1"/>
                <c:pt idx="0">
                  <c:v>凡例</c:v>
                </c:pt>
              </c:strCache>
            </c:strRef>
          </c:cat>
          <c:val>
            <c:numRef>
              <c:f>問35経年!$S$4</c:f>
              <c:numCache>
                <c:formatCode>General</c:formatCode>
                <c:ptCount val="1"/>
                <c:pt idx="0">
                  <c:v>1</c:v>
                </c:pt>
              </c:numCache>
            </c:numRef>
          </c:val>
          <c:extLst>
            <c:ext xmlns:c16="http://schemas.microsoft.com/office/drawing/2014/chart" uri="{C3380CC4-5D6E-409C-BE32-E72D297353CC}">
              <c16:uniqueId val="{00000002-3803-4587-AAA7-106C7A735DE8}"/>
            </c:ext>
          </c:extLst>
        </c:ser>
        <c:ser>
          <c:idx val="1"/>
          <c:order val="1"/>
          <c:tx>
            <c:strRef>
              <c:f>問35経年!$T$5</c:f>
              <c:strCache>
                <c:ptCount val="1"/>
                <c:pt idx="0">
                  <c:v>まだ行ったことは
ないが，今後
行く予定</c:v>
                </c:pt>
              </c:strCache>
            </c:strRef>
          </c:tx>
          <c:spPr>
            <a:pattFill prst="smGrid">
              <a:fgClr>
                <a:srgbClr val="FF9999"/>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3803-4587-AAA7-106C7A735DE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問35経年!$R$4</c:f>
              <c:strCache>
                <c:ptCount val="1"/>
                <c:pt idx="0">
                  <c:v>凡例</c:v>
                </c:pt>
              </c:strCache>
            </c:strRef>
          </c:cat>
          <c:val>
            <c:numRef>
              <c:f>問35経年!$T$4</c:f>
              <c:numCache>
                <c:formatCode>General</c:formatCode>
                <c:ptCount val="1"/>
                <c:pt idx="0">
                  <c:v>1</c:v>
                </c:pt>
              </c:numCache>
            </c:numRef>
          </c:val>
          <c:extLst>
            <c:ext xmlns:c16="http://schemas.microsoft.com/office/drawing/2014/chart" uri="{C3380CC4-5D6E-409C-BE32-E72D297353CC}">
              <c16:uniqueId val="{00000004-3803-4587-AAA7-106C7A735DE8}"/>
            </c:ext>
          </c:extLst>
        </c:ser>
        <c:ser>
          <c:idx val="2"/>
          <c:order val="2"/>
          <c:tx>
            <c:strRef>
              <c:f>問35経年!$U$5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6-3803-4587-AAA7-106C7A735DE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問35経年!$R$4</c:f>
              <c:strCache>
                <c:ptCount val="1"/>
                <c:pt idx="0">
                  <c:v>凡例</c:v>
                </c:pt>
              </c:strCache>
            </c:strRef>
          </c:cat>
          <c:val>
            <c:numRef>
              <c:f>問35経年!$U$4</c:f>
              <c:numCache>
                <c:formatCode>General</c:formatCode>
                <c:ptCount val="1"/>
                <c:pt idx="0">
                  <c:v>1</c:v>
                </c:pt>
              </c:numCache>
            </c:numRef>
          </c:val>
          <c:extLst>
            <c:ext xmlns:c16="http://schemas.microsoft.com/office/drawing/2014/chart" uri="{C3380CC4-5D6E-409C-BE32-E72D297353CC}">
              <c16:uniqueId val="{00000007-3803-4587-AAA7-106C7A735DE8}"/>
            </c:ext>
          </c:extLst>
        </c:ser>
        <c:ser>
          <c:idx val="3"/>
          <c:order val="3"/>
          <c:tx>
            <c:strRef>
              <c:f>問35経年!$V$5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問35経年!$R$4</c:f>
              <c:strCache>
                <c:ptCount val="1"/>
                <c:pt idx="0">
                  <c:v>凡例</c:v>
                </c:pt>
              </c:strCache>
            </c:strRef>
          </c:cat>
          <c:val>
            <c:numRef>
              <c:f>問35経年!$V$4</c:f>
              <c:numCache>
                <c:formatCode>General</c:formatCode>
                <c:ptCount val="1"/>
                <c:pt idx="0">
                  <c:v>1</c:v>
                </c:pt>
              </c:numCache>
            </c:numRef>
          </c:val>
          <c:extLst>
            <c:ext xmlns:c16="http://schemas.microsoft.com/office/drawing/2014/chart" uri="{C3380CC4-5D6E-409C-BE32-E72D297353CC}">
              <c16:uniqueId val="{00000008-3803-4587-AAA7-106C7A735DE8}"/>
            </c:ext>
          </c:extLst>
        </c:ser>
        <c:ser>
          <c:idx val="4"/>
          <c:order val="4"/>
          <c:tx>
            <c:strRef>
              <c:f>問35経年!$W$5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3803-4587-AAA7-106C7A735DE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問35経年!$R$4</c:f>
              <c:strCache>
                <c:ptCount val="1"/>
                <c:pt idx="0">
                  <c:v>凡例</c:v>
                </c:pt>
              </c:strCache>
            </c:strRef>
          </c:cat>
          <c:val>
            <c:numRef>
              <c:f>問35経年!$W$4</c:f>
              <c:numCache>
                <c:formatCode>General</c:formatCode>
                <c:ptCount val="1"/>
                <c:pt idx="0">
                  <c:v>1</c:v>
                </c:pt>
              </c:numCache>
            </c:numRef>
          </c:val>
          <c:extLst>
            <c:ext xmlns:c16="http://schemas.microsoft.com/office/drawing/2014/chart" uri="{C3380CC4-5D6E-409C-BE32-E72D297353CC}">
              <c16:uniqueId val="{0000000B-3803-4587-AAA7-106C7A735DE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問37年齢層!$T$35</c:f>
              <c:strCache>
                <c:ptCount val="1"/>
                <c:pt idx="0">
                  <c:v>品揃えの良さ</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問37年齢層!$T$36:$T$44</c:f>
              <c:numCache>
                <c:formatCode>0.0</c:formatCode>
                <c:ptCount val="9"/>
                <c:pt idx="0">
                  <c:v>33.333333333333329</c:v>
                </c:pt>
                <c:pt idx="1">
                  <c:v>22.222222222222221</c:v>
                </c:pt>
                <c:pt idx="2">
                  <c:v>26.060606060606062</c:v>
                </c:pt>
                <c:pt idx="3">
                  <c:v>23.584905660377359</c:v>
                </c:pt>
                <c:pt idx="4">
                  <c:v>31.481481481481481</c:v>
                </c:pt>
                <c:pt idx="5">
                  <c:v>33.6</c:v>
                </c:pt>
                <c:pt idx="6">
                  <c:v>30.097087378640776</c:v>
                </c:pt>
                <c:pt idx="7">
                  <c:v>19.767441860465116</c:v>
                </c:pt>
                <c:pt idx="8">
                  <c:v>19.170984455958546</c:v>
                </c:pt>
              </c:numCache>
            </c:numRef>
          </c:val>
          <c:extLst>
            <c:ext xmlns:c16="http://schemas.microsoft.com/office/drawing/2014/chart" uri="{C3380CC4-5D6E-409C-BE32-E72D297353CC}">
              <c16:uniqueId val="{00000000-6693-460D-A310-FC23503620A4}"/>
            </c:ext>
          </c:extLst>
        </c:ser>
        <c:ser>
          <c:idx val="1"/>
          <c:order val="1"/>
          <c:tx>
            <c:strRef>
              <c:f>問37年齢層!$U$35</c:f>
              <c:strCache>
                <c:ptCount val="1"/>
                <c:pt idx="0">
                  <c:v>価格の安さ</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問37年齢層!$U$36:$U$44</c:f>
              <c:numCache>
                <c:formatCode>0.0</c:formatCode>
                <c:ptCount val="9"/>
                <c:pt idx="0">
                  <c:v>30</c:v>
                </c:pt>
                <c:pt idx="1">
                  <c:v>34.444444444444443</c:v>
                </c:pt>
                <c:pt idx="2">
                  <c:v>32.727272727272727</c:v>
                </c:pt>
                <c:pt idx="3">
                  <c:v>25.471698113207548</c:v>
                </c:pt>
                <c:pt idx="4">
                  <c:v>18.888888888888889</c:v>
                </c:pt>
                <c:pt idx="5">
                  <c:v>20</c:v>
                </c:pt>
                <c:pt idx="6">
                  <c:v>17.475728155339805</c:v>
                </c:pt>
                <c:pt idx="7">
                  <c:v>22.093023255813954</c:v>
                </c:pt>
                <c:pt idx="8">
                  <c:v>19.170984455958546</c:v>
                </c:pt>
              </c:numCache>
            </c:numRef>
          </c:val>
          <c:extLst>
            <c:ext xmlns:c16="http://schemas.microsoft.com/office/drawing/2014/chart" uri="{C3380CC4-5D6E-409C-BE32-E72D297353CC}">
              <c16:uniqueId val="{00000001-6693-460D-A310-FC23503620A4}"/>
            </c:ext>
          </c:extLst>
        </c:ser>
        <c:ser>
          <c:idx val="2"/>
          <c:order val="2"/>
          <c:tx>
            <c:strRef>
              <c:f>問37年齢層!$V$35</c:f>
              <c:strCache>
                <c:ptCount val="1"/>
                <c:pt idx="0">
                  <c:v>商品の質の高さ</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問37年齢層!$V$36:$V$44</c:f>
              <c:numCache>
                <c:formatCode>0.0</c:formatCode>
                <c:ptCount val="9"/>
                <c:pt idx="0">
                  <c:v>3.3333333333333335</c:v>
                </c:pt>
                <c:pt idx="1">
                  <c:v>11.111111111111111</c:v>
                </c:pt>
                <c:pt idx="2">
                  <c:v>5.4545454545454541</c:v>
                </c:pt>
                <c:pt idx="3">
                  <c:v>15.09433962264151</c:v>
                </c:pt>
                <c:pt idx="4">
                  <c:v>11.481481481481481</c:v>
                </c:pt>
                <c:pt idx="5">
                  <c:v>10.4</c:v>
                </c:pt>
                <c:pt idx="6">
                  <c:v>14.563106796116504</c:v>
                </c:pt>
                <c:pt idx="7">
                  <c:v>11.627906976744185</c:v>
                </c:pt>
                <c:pt idx="8">
                  <c:v>11.917098445595855</c:v>
                </c:pt>
              </c:numCache>
            </c:numRef>
          </c:val>
          <c:extLst>
            <c:ext xmlns:c16="http://schemas.microsoft.com/office/drawing/2014/chart" uri="{C3380CC4-5D6E-409C-BE32-E72D297353CC}">
              <c16:uniqueId val="{00000002-6693-460D-A310-FC23503620A4}"/>
            </c:ext>
          </c:extLst>
        </c:ser>
        <c:ser>
          <c:idx val="3"/>
          <c:order val="3"/>
          <c:tx>
            <c:strRef>
              <c:f>問37年齢層!$W$35</c:f>
              <c:strCache>
                <c:ptCount val="1"/>
                <c:pt idx="0">
                  <c:v>家や職場からの近さ</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問37年齢層!$W$36:$W$44</c:f>
              <c:numCache>
                <c:formatCode>0.0</c:formatCode>
                <c:ptCount val="9"/>
                <c:pt idx="0">
                  <c:v>23.333333333333332</c:v>
                </c:pt>
                <c:pt idx="1">
                  <c:v>8.8888888888888893</c:v>
                </c:pt>
                <c:pt idx="2">
                  <c:v>16.969696969696972</c:v>
                </c:pt>
                <c:pt idx="3">
                  <c:v>8.9622641509433958</c:v>
                </c:pt>
                <c:pt idx="4">
                  <c:v>12.962962962962962</c:v>
                </c:pt>
                <c:pt idx="5">
                  <c:v>9.6</c:v>
                </c:pt>
                <c:pt idx="6">
                  <c:v>4.8543689320388346</c:v>
                </c:pt>
                <c:pt idx="7">
                  <c:v>5.8139534883720927</c:v>
                </c:pt>
                <c:pt idx="8">
                  <c:v>7.7720207253886011</c:v>
                </c:pt>
              </c:numCache>
            </c:numRef>
          </c:val>
          <c:extLst>
            <c:ext xmlns:c16="http://schemas.microsoft.com/office/drawing/2014/chart" uri="{C3380CC4-5D6E-409C-BE32-E72D297353CC}">
              <c16:uniqueId val="{00000003-6693-460D-A310-FC23503620A4}"/>
            </c:ext>
          </c:extLst>
        </c:ser>
        <c:ser>
          <c:idx val="4"/>
          <c:order val="4"/>
          <c:tx>
            <c:strRef>
              <c:f>問37年齢層!$X$35</c:f>
              <c:strCache>
                <c:ptCount val="1"/>
                <c:pt idx="0">
                  <c:v>入りやすい雰囲気</c:v>
                </c:pt>
              </c:strCache>
            </c:strRef>
          </c:tx>
          <c:spPr>
            <a:pattFill prst="wdUpDiag">
              <a:fgClr>
                <a:srgbClr val="C00000"/>
              </a:fgClr>
              <a:bgClr>
                <a:schemeClr val="bg1"/>
              </a:bgClr>
            </a:pattFill>
            <a:ln>
              <a:solidFill>
                <a:schemeClr val="tx1"/>
              </a:solidFill>
            </a:ln>
            <a:effectLst/>
          </c:spPr>
          <c:invertIfNegative val="0"/>
          <c:dLbls>
            <c:dLbl>
              <c:idx val="1"/>
              <c:layout>
                <c:manualLayout>
                  <c:x val="-7.0846617074035757E-3"/>
                  <c:y val="3.36294993076195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75-409F-A95B-94B892D93FC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問37年齢層!$X$36:$X$44</c:f>
              <c:numCache>
                <c:formatCode>0.0</c:formatCode>
                <c:ptCount val="9"/>
                <c:pt idx="0">
                  <c:v>3.3333333333333335</c:v>
                </c:pt>
                <c:pt idx="1">
                  <c:v>6.666666666666667</c:v>
                </c:pt>
                <c:pt idx="2">
                  <c:v>6.666666666666667</c:v>
                </c:pt>
                <c:pt idx="3">
                  <c:v>7.5471698113207548</c:v>
                </c:pt>
                <c:pt idx="4">
                  <c:v>7.0370370370370372</c:v>
                </c:pt>
                <c:pt idx="5">
                  <c:v>8</c:v>
                </c:pt>
                <c:pt idx="6">
                  <c:v>3.8834951456310676</c:v>
                </c:pt>
                <c:pt idx="7">
                  <c:v>9.3023255813953494</c:v>
                </c:pt>
                <c:pt idx="8">
                  <c:v>5.6994818652849739</c:v>
                </c:pt>
              </c:numCache>
            </c:numRef>
          </c:val>
          <c:extLst>
            <c:ext xmlns:c16="http://schemas.microsoft.com/office/drawing/2014/chart" uri="{C3380CC4-5D6E-409C-BE32-E72D297353CC}">
              <c16:uniqueId val="{00000004-6693-460D-A310-FC23503620A4}"/>
            </c:ext>
          </c:extLst>
        </c:ser>
        <c:ser>
          <c:idx val="5"/>
          <c:order val="5"/>
          <c:tx>
            <c:strRef>
              <c:f>問37年齢層!$Y$35</c:f>
              <c:strCache>
                <c:ptCount val="1"/>
                <c:pt idx="0">
                  <c:v>駐輪・駐車場が十分にある</c:v>
                </c:pt>
              </c:strCache>
            </c:strRef>
          </c:tx>
          <c:spPr>
            <a:pattFill prst="openDmnd">
              <a:fgClr>
                <a:schemeClr val="accent4">
                  <a:lumMod val="50000"/>
                </a:schemeClr>
              </a:fgClr>
              <a:bgClr>
                <a:schemeClr val="bg1"/>
              </a:bgClr>
            </a:pattFill>
            <a:ln>
              <a:solidFill>
                <a:schemeClr val="tx1"/>
              </a:solidFill>
            </a:ln>
            <a:effectLst/>
          </c:spPr>
          <c:invertIfNegative val="0"/>
          <c:dLbls>
            <c:dLbl>
              <c:idx val="0"/>
              <c:layout>
                <c:manualLayout>
                  <c:x val="-1.4169323414806943E-3"/>
                  <c:y val="-2.19909134306023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09-4436-A4D8-DAC95FB51205}"/>
                </c:ext>
              </c:extLst>
            </c:dLbl>
            <c:dLbl>
              <c:idx val="1"/>
              <c:layout>
                <c:manualLayout>
                  <c:x val="-1.4169323414806943E-3"/>
                  <c:y val="2.5681005227918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E75-409F-A95B-94B892D93FCF}"/>
                </c:ext>
              </c:extLst>
            </c:dLbl>
            <c:dLbl>
              <c:idx val="2"/>
              <c:layout>
                <c:manualLayout>
                  <c:x val="-2.8338646829613886E-3"/>
                  <c:y val="2.75156516193982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E75-409F-A95B-94B892D93FCF}"/>
                </c:ext>
              </c:extLst>
            </c:dLbl>
            <c:dLbl>
              <c:idx val="3"/>
              <c:layout>
                <c:manualLayout>
                  <c:x val="-2.8338646829613886E-3"/>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75-409F-A95B-94B892D93FCF}"/>
                </c:ext>
              </c:extLst>
            </c:dLbl>
            <c:dLbl>
              <c:idx val="4"/>
              <c:layout>
                <c:manualLayout>
                  <c:x val="-4.2507970244420826E-3"/>
                  <c:y val="2.01780771166789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75-409F-A95B-94B892D93FCF}"/>
                </c:ext>
              </c:extLst>
            </c:dLbl>
            <c:dLbl>
              <c:idx val="5"/>
              <c:layout>
                <c:manualLayout>
                  <c:x val="-1.0390717136407391E-16"/>
                  <c:y val="2.38466477116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E75-409F-A95B-94B892D93FCF}"/>
                </c:ext>
              </c:extLst>
            </c:dLbl>
            <c:dLbl>
              <c:idx val="6"/>
              <c:layout>
                <c:manualLayout>
                  <c:x val="0"/>
                  <c:y val="-2.38466477116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E75-409F-A95B-94B892D93FCF}"/>
                </c:ext>
              </c:extLst>
            </c:dLbl>
            <c:dLbl>
              <c:idx val="8"/>
              <c:layout>
                <c:manualLayout>
                  <c:x val="-1.0390717136407391E-16"/>
                  <c:y val="2.0365701558832874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F6-4D26-9C68-51726D26F06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問37年齢層!$S$36:$S$44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問37年齢層!$Y$36:$Y$44</c:f>
              <c:numCache>
                <c:formatCode>0.0</c:formatCode>
                <c:ptCount val="9"/>
                <c:pt idx="0">
                  <c:v>3.3333333333333335</c:v>
                </c:pt>
                <c:pt idx="1">
                  <c:v>0</c:v>
                </c:pt>
                <c:pt idx="2">
                  <c:v>0.60606060606060608</c:v>
                </c:pt>
                <c:pt idx="3">
                  <c:v>5.1886792452830193</c:v>
                </c:pt>
                <c:pt idx="4">
                  <c:v>4.0740740740740744</c:v>
                </c:pt>
                <c:pt idx="5">
                  <c:v>4.8</c:v>
                </c:pt>
                <c:pt idx="6">
                  <c:v>2.912621359223301</c:v>
                </c:pt>
                <c:pt idx="7">
                  <c:v>6.395348837209303</c:v>
                </c:pt>
                <c:pt idx="8">
                  <c:v>4.1450777202072544</c:v>
                </c:pt>
              </c:numCache>
            </c:numRef>
          </c:val>
          <c:extLst>
            <c:ext xmlns:c16="http://schemas.microsoft.com/office/drawing/2014/chart" uri="{C3380CC4-5D6E-409C-BE32-E72D297353CC}">
              <c16:uniqueId val="{00000009-6693-460D-A310-FC23503620A4}"/>
            </c:ext>
          </c:extLst>
        </c:ser>
        <c:ser>
          <c:idx val="6"/>
          <c:order val="6"/>
          <c:tx>
            <c:strRef>
              <c:f>問37年齢層!$Z$35</c:f>
              <c:strCache>
                <c:ptCount val="1"/>
                <c:pt idx="0">
                  <c:v>１箇所で買い物が済む</c:v>
                </c:pt>
              </c:strCache>
            </c:strRef>
          </c:tx>
          <c:spPr>
            <a:pattFill prst="smCheck">
              <a:fgClr>
                <a:srgbClr val="00B0F0"/>
              </a:fgClr>
              <a:bgClr>
                <a:schemeClr val="bg1"/>
              </a:bgClr>
            </a:pattFill>
            <a:ln>
              <a:solidFill>
                <a:schemeClr val="tx1"/>
              </a:solidFill>
            </a:ln>
            <a:effectLst/>
          </c:spPr>
          <c:invertIfNegative val="0"/>
          <c:dLbls>
            <c:dLbl>
              <c:idx val="0"/>
              <c:layout>
                <c:manualLayout>
                  <c:x val="5.6677293659227771E-3"/>
                  <c:y val="2.75153627441988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E75-409F-A95B-94B892D93FCF}"/>
                </c:ext>
              </c:extLst>
            </c:dLbl>
            <c:dLbl>
              <c:idx val="1"/>
              <c:layout>
                <c:manualLayout>
                  <c:x val="2.8338646829612845E-3"/>
                  <c:y val="-3.6687150325598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E75-409F-A95B-94B892D93FCF}"/>
                </c:ext>
              </c:extLst>
            </c:dLbl>
            <c:dLbl>
              <c:idx val="2"/>
              <c:layout>
                <c:manualLayout>
                  <c:x val="2.8338646829613886E-3"/>
                  <c:y val="-3.668715032559778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E75-409F-A95B-94B892D93FCF}"/>
                </c:ext>
              </c:extLst>
            </c:dLbl>
            <c:dLbl>
              <c:idx val="4"/>
              <c:layout>
                <c:manualLayout>
                  <c:x val="-1.4169323414806943E-3"/>
                  <c:y val="3.668715032559845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E75-409F-A95B-94B892D93FCF}"/>
                </c:ext>
              </c:extLst>
            </c:dLbl>
            <c:dLbl>
              <c:idx val="5"/>
              <c:layout>
                <c:manualLayout>
                  <c:x val="0"/>
                  <c:y val="1.444375998415985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75-409F-A95B-94B892D93FC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問37年齢層!$Z$36:$Z$44</c:f>
              <c:numCache>
                <c:formatCode>0.0</c:formatCode>
                <c:ptCount val="9"/>
                <c:pt idx="0">
                  <c:v>0</c:v>
                </c:pt>
                <c:pt idx="1">
                  <c:v>2.2222222222222223</c:v>
                </c:pt>
                <c:pt idx="2">
                  <c:v>3.6363636363636362</c:v>
                </c:pt>
                <c:pt idx="3">
                  <c:v>2.8301886792452833</c:v>
                </c:pt>
                <c:pt idx="4">
                  <c:v>1.8518518518518516</c:v>
                </c:pt>
                <c:pt idx="5">
                  <c:v>1.6</c:v>
                </c:pt>
                <c:pt idx="6">
                  <c:v>6.7961165048543686</c:v>
                </c:pt>
                <c:pt idx="7">
                  <c:v>4.6511627906976747</c:v>
                </c:pt>
                <c:pt idx="8">
                  <c:v>5.1813471502590671</c:v>
                </c:pt>
              </c:numCache>
            </c:numRef>
          </c:val>
          <c:extLst>
            <c:ext xmlns:c16="http://schemas.microsoft.com/office/drawing/2014/chart" uri="{C3380CC4-5D6E-409C-BE32-E72D297353CC}">
              <c16:uniqueId val="{0000000B-6693-460D-A310-FC23503620A4}"/>
            </c:ext>
          </c:extLst>
        </c:ser>
        <c:ser>
          <c:idx val="7"/>
          <c:order val="7"/>
          <c:tx>
            <c:strRef>
              <c:f>問37年齢層!$AA$35</c:f>
              <c:strCache>
                <c:ptCount val="1"/>
                <c:pt idx="0">
                  <c:v>その他</c:v>
                </c:pt>
              </c:strCache>
            </c:strRef>
          </c:tx>
          <c:spPr>
            <a:pattFill prst="ltHorz">
              <a:fgClr>
                <a:srgbClr val="00B050"/>
              </a:fgClr>
              <a:bgClr>
                <a:schemeClr val="bg1"/>
              </a:bgClr>
            </a:pattFill>
            <a:ln>
              <a:solidFill>
                <a:schemeClr val="tx1"/>
              </a:solidFill>
            </a:ln>
            <a:effectLst/>
          </c:spPr>
          <c:invertIfNegative val="0"/>
          <c:dLbls>
            <c:dLbl>
              <c:idx val="0"/>
              <c:layout>
                <c:manualLayout>
                  <c:x val="2.26709174636909E-2"/>
                  <c:y val="-2.70546068011332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09-4436-A4D8-DAC95FB51205}"/>
                </c:ext>
              </c:extLst>
            </c:dLbl>
            <c:dLbl>
              <c:idx val="1"/>
              <c:layout>
                <c:manualLayout>
                  <c:x val="1.4169323414807982E-3"/>
                  <c:y val="-2.56808607903192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75-409F-A95B-94B892D93FCF}"/>
                </c:ext>
              </c:extLst>
            </c:dLbl>
            <c:dLbl>
              <c:idx val="2"/>
              <c:layout>
                <c:manualLayout>
                  <c:x val="-2.8228193048664856E-3"/>
                  <c:y val="-3.47170214655938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09-4436-A4D8-DAC95FB51205}"/>
                </c:ext>
              </c:extLst>
            </c:dLbl>
            <c:dLbl>
              <c:idx val="3"/>
              <c:layout>
                <c:manualLayout>
                  <c:x val="7.1121077984272205E-3"/>
                  <c:y val="-2.6407815229644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09-4436-A4D8-DAC95FB51205}"/>
                </c:ext>
              </c:extLst>
            </c:dLbl>
            <c:dLbl>
              <c:idx val="4"/>
              <c:layout>
                <c:manualLayout>
                  <c:x val="5.6677293659226731E-3"/>
                  <c:y val="-2.201214575775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75-409F-A95B-94B892D93FCF}"/>
                </c:ext>
              </c:extLst>
            </c:dLbl>
            <c:dLbl>
              <c:idx val="5"/>
              <c:layout>
                <c:manualLayout>
                  <c:x val="2.8173524005566278E-3"/>
                  <c:y val="-2.5210571965672959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C609-4436-A4D8-DAC95FB51205}"/>
                </c:ext>
              </c:extLst>
            </c:dLbl>
            <c:dLbl>
              <c:idx val="6"/>
              <c:layout>
                <c:manualLayout>
                  <c:x val="4.2288178377277762E-3"/>
                  <c:y val="-1.051361288267839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609-4436-A4D8-DAC95FB51205}"/>
                </c:ext>
              </c:extLst>
            </c:dLbl>
            <c:dLbl>
              <c:idx val="7"/>
              <c:layout>
                <c:manualLayout>
                  <c:x val="2.7352372664362756E-3"/>
                  <c:y val="-3.22352946274268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609-4436-A4D8-DAC95FB51205}"/>
                </c:ext>
              </c:extLst>
            </c:dLbl>
            <c:dLbl>
              <c:idx val="8"/>
              <c:layout>
                <c:manualLayout>
                  <c:x val="2.6421883236965199E-3"/>
                  <c:y val="-3.07236107088925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609-4436-A4D8-DAC95FB5120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問37年齢層!$S$36:$S$44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問37年齢層!$AA$36:$AA$44</c:f>
              <c:numCache>
                <c:formatCode>0.0</c:formatCode>
                <c:ptCount val="9"/>
                <c:pt idx="0">
                  <c:v>0</c:v>
                </c:pt>
                <c:pt idx="1">
                  <c:v>2.2222222222222223</c:v>
                </c:pt>
                <c:pt idx="2">
                  <c:v>1.2121212121212122</c:v>
                </c:pt>
                <c:pt idx="3">
                  <c:v>2.358490566037736</c:v>
                </c:pt>
                <c:pt idx="4">
                  <c:v>0</c:v>
                </c:pt>
                <c:pt idx="5">
                  <c:v>0.8</c:v>
                </c:pt>
                <c:pt idx="6">
                  <c:v>0.97087378640776689</c:v>
                </c:pt>
                <c:pt idx="7">
                  <c:v>0</c:v>
                </c:pt>
                <c:pt idx="8">
                  <c:v>0</c:v>
                </c:pt>
              </c:numCache>
            </c:numRef>
          </c:val>
          <c:extLst>
            <c:ext xmlns:c16="http://schemas.microsoft.com/office/drawing/2014/chart" uri="{C3380CC4-5D6E-409C-BE32-E72D297353CC}">
              <c16:uniqueId val="{00000015-6693-460D-A310-FC23503620A4}"/>
            </c:ext>
          </c:extLst>
        </c:ser>
        <c:ser>
          <c:idx val="8"/>
          <c:order val="8"/>
          <c:tx>
            <c:strRef>
              <c:f>問37年齢層!$AB$35</c:f>
              <c:strCache>
                <c:ptCount val="1"/>
                <c:pt idx="0">
                  <c:v>（無効
回答）</c:v>
                </c:pt>
              </c:strCache>
            </c:strRef>
          </c:tx>
          <c:spPr>
            <a:solidFill>
              <a:schemeClr val="bg1"/>
            </a:solidFill>
            <a:ln>
              <a:solidFill>
                <a:schemeClr val="tx1"/>
              </a:solidFill>
            </a:ln>
            <a:effectLst/>
          </c:spPr>
          <c:invertIfNegative val="0"/>
          <c:dLbls>
            <c:dLbl>
              <c:idx val="0"/>
              <c:layout>
                <c:manualLayout>
                  <c:x val="1.5268617458949406E-2"/>
                  <c:y val="1.834646391479337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F6-4D26-9C68-51726D26F069}"/>
                </c:ext>
              </c:extLst>
            </c:dLbl>
            <c:dLbl>
              <c:idx val="1"/>
              <c:layout>
                <c:manualLayout>
                  <c:x val="1.1224223964565535E-2"/>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F6-4D26-9C68-51726D26F069}"/>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F6-4D26-9C68-51726D26F069}"/>
                </c:ext>
              </c:extLst>
            </c:dLbl>
            <c:dLbl>
              <c:idx val="3"/>
              <c:layout>
                <c:manualLayout>
                  <c:x val="2.1253985122210415E-2"/>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75-409F-A95B-94B892D93FCF}"/>
                </c:ext>
              </c:extLst>
            </c:dLbl>
            <c:dLbl>
              <c:idx val="4"/>
              <c:layout>
                <c:manualLayout>
                  <c:x val="3.3941777469102229E-2"/>
                  <c:y val="1.444375997743395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F6-4D26-9C68-51726D26F069}"/>
                </c:ext>
              </c:extLst>
            </c:dLbl>
            <c:dLbl>
              <c:idx val="5"/>
              <c:layout>
                <c:manualLayout>
                  <c:x val="1.2752391073326146E-2"/>
                  <c:y val="1.345179972304781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E75-409F-A95B-94B892D93FC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問37年齢層!$S$36:$S$44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問37年齢層!$AB$36:$AB$44</c:f>
              <c:numCache>
                <c:formatCode>0.0</c:formatCode>
                <c:ptCount val="9"/>
                <c:pt idx="0">
                  <c:v>0</c:v>
                </c:pt>
                <c:pt idx="1">
                  <c:v>4.4444444444444446</c:v>
                </c:pt>
                <c:pt idx="2">
                  <c:v>3.6363636363636362</c:v>
                </c:pt>
                <c:pt idx="3">
                  <c:v>1.4150943396226416</c:v>
                </c:pt>
                <c:pt idx="4">
                  <c:v>2.9629629629629632</c:v>
                </c:pt>
                <c:pt idx="5">
                  <c:v>4.8</c:v>
                </c:pt>
                <c:pt idx="6">
                  <c:v>11.650485436893204</c:v>
                </c:pt>
                <c:pt idx="7">
                  <c:v>9.3023255813953494</c:v>
                </c:pt>
                <c:pt idx="8">
                  <c:v>19.689119170984455</c:v>
                </c:pt>
              </c:numCache>
            </c:numRef>
          </c:val>
          <c:extLst>
            <c:ext xmlns:c16="http://schemas.microsoft.com/office/drawing/2014/chart" uri="{C3380CC4-5D6E-409C-BE32-E72D297353CC}">
              <c16:uniqueId val="{00000018-6693-460D-A310-FC23503620A4}"/>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1.0565240359218173E-2"/>
          <c:w val="0.91349610037300777"/>
          <c:h val="0.98943475964078187"/>
        </c:manualLayout>
      </c:layout>
      <c:barChart>
        <c:barDir val="bar"/>
        <c:grouping val="percentStacked"/>
        <c:varyColors val="0"/>
        <c:ser>
          <c:idx val="0"/>
          <c:order val="0"/>
          <c:tx>
            <c:strRef>
              <c:f>問37年齢層!$T$35</c:f>
              <c:strCache>
                <c:ptCount val="1"/>
                <c:pt idx="0">
                  <c:v>品揃えの良さ</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AFCF-40B6-9EA8-F716E3E85770}"/>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4196866387887648E-2"/>
                      <c:h val="0.38675726435940411"/>
                    </c:manualLayout>
                  </c15:layout>
                </c:ext>
                <c:ext xmlns:c16="http://schemas.microsoft.com/office/drawing/2014/chart" uri="{C3380CC4-5D6E-409C-BE32-E72D297353CC}">
                  <c16:uniqueId val="{00000001-AFCF-40B6-9EA8-F716E3E8577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問37年齢層!$S$34</c:f>
              <c:strCache>
                <c:ptCount val="1"/>
                <c:pt idx="0">
                  <c:v>凡例</c:v>
                </c:pt>
              </c:strCache>
            </c:strRef>
          </c:cat>
          <c:val>
            <c:numRef>
              <c:f>問37年齢層!$T$34</c:f>
              <c:numCache>
                <c:formatCode>General</c:formatCode>
                <c:ptCount val="1"/>
                <c:pt idx="0">
                  <c:v>1</c:v>
                </c:pt>
              </c:numCache>
            </c:numRef>
          </c:val>
          <c:extLst>
            <c:ext xmlns:c16="http://schemas.microsoft.com/office/drawing/2014/chart" uri="{C3380CC4-5D6E-409C-BE32-E72D297353CC}">
              <c16:uniqueId val="{00000002-AFCF-40B6-9EA8-F716E3E85770}"/>
            </c:ext>
          </c:extLst>
        </c:ser>
        <c:ser>
          <c:idx val="1"/>
          <c:order val="1"/>
          <c:tx>
            <c:strRef>
              <c:f>問37年齢層!$U$35</c:f>
              <c:strCache>
                <c:ptCount val="1"/>
                <c:pt idx="0">
                  <c:v>価格の安さ</c:v>
                </c:pt>
              </c:strCache>
            </c:strRef>
          </c:tx>
          <c:spPr>
            <a:pattFill prst="smGrid">
              <a:fgClr>
                <a:srgbClr val="FFC00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3833684504896306E-2"/>
                      <c:h val="0.39959485768466418"/>
                    </c:manualLayout>
                  </c15:layout>
                </c:ext>
                <c:ext xmlns:c16="http://schemas.microsoft.com/office/drawing/2014/chart" uri="{C3380CC4-5D6E-409C-BE32-E72D297353CC}">
                  <c16:uniqueId val="{00000003-80D0-4061-95CD-4A8B54898EA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問37年齢層!$S$34</c:f>
              <c:strCache>
                <c:ptCount val="1"/>
                <c:pt idx="0">
                  <c:v>凡例</c:v>
                </c:pt>
              </c:strCache>
            </c:strRef>
          </c:cat>
          <c:val>
            <c:numRef>
              <c:f>問37年齢層!$U$34</c:f>
              <c:numCache>
                <c:formatCode>General</c:formatCode>
                <c:ptCount val="1"/>
                <c:pt idx="0">
                  <c:v>1</c:v>
                </c:pt>
              </c:numCache>
            </c:numRef>
          </c:val>
          <c:extLst>
            <c:ext xmlns:c16="http://schemas.microsoft.com/office/drawing/2014/chart" uri="{C3380CC4-5D6E-409C-BE32-E72D297353CC}">
              <c16:uniqueId val="{00000003-AFCF-40B6-9EA8-F716E3E85770}"/>
            </c:ext>
          </c:extLst>
        </c:ser>
        <c:ser>
          <c:idx val="2"/>
          <c:order val="2"/>
          <c:tx>
            <c:strRef>
              <c:f>問37年齢層!$V$35</c:f>
              <c:strCache>
                <c:ptCount val="1"/>
                <c:pt idx="0">
                  <c:v>商品の質の高さ</c:v>
                </c:pt>
              </c:strCache>
            </c:strRef>
          </c:tx>
          <c:spPr>
            <a:pattFill prst="lgCheck">
              <a:fgClr>
                <a:srgbClr val="0070C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5924871556618746E-2"/>
                      <c:h val="0.36108207770888384"/>
                    </c:manualLayout>
                  </c15:layout>
                </c:ext>
                <c:ext xmlns:c16="http://schemas.microsoft.com/office/drawing/2014/chart" uri="{C3380CC4-5D6E-409C-BE32-E72D297353CC}">
                  <c16:uniqueId val="{00000004-80D0-4061-95CD-4A8B54898EA0}"/>
                </c:ext>
              </c:extLst>
            </c:dLbl>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問37年齢層!$S$34</c:f>
              <c:strCache>
                <c:ptCount val="1"/>
                <c:pt idx="0">
                  <c:v>凡例</c:v>
                </c:pt>
              </c:strCache>
            </c:strRef>
          </c:cat>
          <c:val>
            <c:numRef>
              <c:f>問37年齢層!$V$34</c:f>
              <c:numCache>
                <c:formatCode>General</c:formatCode>
                <c:ptCount val="1"/>
                <c:pt idx="0">
                  <c:v>1</c:v>
                </c:pt>
              </c:numCache>
            </c:numRef>
          </c:val>
          <c:extLst>
            <c:ext xmlns:c16="http://schemas.microsoft.com/office/drawing/2014/chart" uri="{C3380CC4-5D6E-409C-BE32-E72D297353CC}">
              <c16:uniqueId val="{00000004-AFCF-40B6-9EA8-F716E3E85770}"/>
            </c:ext>
          </c:extLst>
        </c:ser>
        <c:ser>
          <c:idx val="3"/>
          <c:order val="3"/>
          <c:tx>
            <c:strRef>
              <c:f>問37年齢層!$W$35</c:f>
              <c:strCache>
                <c:ptCount val="1"/>
                <c:pt idx="0">
                  <c:v>家や職場からの近さ</c:v>
                </c:pt>
              </c:strCache>
            </c:strRef>
          </c:tx>
          <c:spPr>
            <a:pattFill prst="dkHorz">
              <a:fgClr>
                <a:srgbClr val="92D05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530899079560829E-2"/>
                      <c:h val="0.37391967103414397"/>
                    </c:manualLayout>
                  </c15:layout>
                </c:ext>
                <c:ext xmlns:c16="http://schemas.microsoft.com/office/drawing/2014/chart" uri="{C3380CC4-5D6E-409C-BE32-E72D297353CC}">
                  <c16:uniqueId val="{00000005-80D0-4061-95CD-4A8B54898EA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問37年齢層!$S$34</c:f>
              <c:strCache>
                <c:ptCount val="1"/>
                <c:pt idx="0">
                  <c:v>凡例</c:v>
                </c:pt>
              </c:strCache>
            </c:strRef>
          </c:cat>
          <c:val>
            <c:numRef>
              <c:f>問37年齢層!$W$34</c:f>
              <c:numCache>
                <c:formatCode>General</c:formatCode>
                <c:ptCount val="1"/>
                <c:pt idx="0">
                  <c:v>1</c:v>
                </c:pt>
              </c:numCache>
            </c:numRef>
          </c:val>
          <c:extLst>
            <c:ext xmlns:c16="http://schemas.microsoft.com/office/drawing/2014/chart" uri="{C3380CC4-5D6E-409C-BE32-E72D297353CC}">
              <c16:uniqueId val="{00000005-AFCF-40B6-9EA8-F716E3E85770}"/>
            </c:ext>
          </c:extLst>
        </c:ser>
        <c:ser>
          <c:idx val="4"/>
          <c:order val="4"/>
          <c:tx>
            <c:strRef>
              <c:f>問37年齢層!$X$35</c:f>
              <c:strCache>
                <c:ptCount val="1"/>
                <c:pt idx="0">
                  <c:v>入りやすい雰囲気</c:v>
                </c:pt>
              </c:strCache>
            </c:strRef>
          </c:tx>
          <c:spPr>
            <a:pattFill prst="wdUpDiag">
              <a:fgClr>
                <a:srgbClr val="C0000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01234117207039E-2"/>
                      <c:h val="0.34824448438362365"/>
                    </c:manualLayout>
                  </c15:layout>
                </c:ext>
                <c:ext xmlns:c16="http://schemas.microsoft.com/office/drawing/2014/chart" uri="{C3380CC4-5D6E-409C-BE32-E72D297353CC}">
                  <c16:uniqueId val="{00000006-80D0-4061-95CD-4A8B54898EA0}"/>
                </c:ext>
              </c:extLst>
            </c:dLbl>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問37年齢層!$S$34</c:f>
              <c:strCache>
                <c:ptCount val="1"/>
                <c:pt idx="0">
                  <c:v>凡例</c:v>
                </c:pt>
              </c:strCache>
            </c:strRef>
          </c:cat>
          <c:val>
            <c:numRef>
              <c:f>問37年齢層!$X$34</c:f>
              <c:numCache>
                <c:formatCode>General</c:formatCode>
                <c:ptCount val="1"/>
                <c:pt idx="0">
                  <c:v>1</c:v>
                </c:pt>
              </c:numCache>
            </c:numRef>
          </c:val>
          <c:extLst>
            <c:ext xmlns:c16="http://schemas.microsoft.com/office/drawing/2014/chart" uri="{C3380CC4-5D6E-409C-BE32-E72D297353CC}">
              <c16:uniqueId val="{00000006-AFCF-40B6-9EA8-F716E3E85770}"/>
            </c:ext>
          </c:extLst>
        </c:ser>
        <c:ser>
          <c:idx val="5"/>
          <c:order val="5"/>
          <c:tx>
            <c:strRef>
              <c:f>問37年齢層!$Y$35</c:f>
              <c:strCache>
                <c:ptCount val="1"/>
                <c:pt idx="0">
                  <c:v>駐輪・駐車場が十分にある</c:v>
                </c:pt>
              </c:strCache>
            </c:strRef>
          </c:tx>
          <c:spPr>
            <a:pattFill prst="openDmnd">
              <a:fgClr>
                <a:schemeClr val="accent4">
                  <a:lumMod val="50000"/>
                </a:schemeClr>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8095821276519543E-2"/>
                      <c:h val="0.50392607972246528"/>
                    </c:manualLayout>
                  </c15:layout>
                </c:ext>
                <c:ext xmlns:c16="http://schemas.microsoft.com/office/drawing/2014/chart" uri="{C3380CC4-5D6E-409C-BE32-E72D297353CC}">
                  <c16:uniqueId val="{00000007-80D0-4061-95CD-4A8B54898EA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問37年齢層!$S$34</c:f>
              <c:strCache>
                <c:ptCount val="1"/>
                <c:pt idx="0">
                  <c:v>凡例</c:v>
                </c:pt>
              </c:strCache>
            </c:strRef>
          </c:cat>
          <c:val>
            <c:numRef>
              <c:f>問37年齢層!$Y$34</c:f>
              <c:numCache>
                <c:formatCode>General</c:formatCode>
                <c:ptCount val="1"/>
                <c:pt idx="0">
                  <c:v>1</c:v>
                </c:pt>
              </c:numCache>
            </c:numRef>
          </c:val>
          <c:extLst>
            <c:ext xmlns:c16="http://schemas.microsoft.com/office/drawing/2014/chart" uri="{C3380CC4-5D6E-409C-BE32-E72D297353CC}">
              <c16:uniqueId val="{00000007-AFCF-40B6-9EA8-F716E3E85770}"/>
            </c:ext>
          </c:extLst>
        </c:ser>
        <c:ser>
          <c:idx val="6"/>
          <c:order val="6"/>
          <c:tx>
            <c:strRef>
              <c:f>問37年齢層!$Z$35</c:f>
              <c:strCache>
                <c:ptCount val="1"/>
                <c:pt idx="0">
                  <c:v>１箇所で買い物が済む</c:v>
                </c:pt>
              </c:strCache>
            </c:strRef>
          </c:tx>
          <c:spPr>
            <a:pattFill prst="smCheck">
              <a:fgClr>
                <a:srgbClr val="00B0F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5149561890802287E-2"/>
                      <c:h val="0.43810763766044464"/>
                    </c:manualLayout>
                  </c15:layout>
                </c:ext>
                <c:ext xmlns:c16="http://schemas.microsoft.com/office/drawing/2014/chart" uri="{C3380CC4-5D6E-409C-BE32-E72D297353CC}">
                  <c16:uniqueId val="{00000008-80D0-4061-95CD-4A8B54898EA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問37年齢層!$S$34</c:f>
              <c:strCache>
                <c:ptCount val="1"/>
                <c:pt idx="0">
                  <c:v>凡例</c:v>
                </c:pt>
              </c:strCache>
            </c:strRef>
          </c:cat>
          <c:val>
            <c:numRef>
              <c:f>問37年齢層!$Z$34</c:f>
              <c:numCache>
                <c:formatCode>General</c:formatCode>
                <c:ptCount val="1"/>
                <c:pt idx="0">
                  <c:v>1</c:v>
                </c:pt>
              </c:numCache>
            </c:numRef>
          </c:val>
          <c:extLst>
            <c:ext xmlns:c16="http://schemas.microsoft.com/office/drawing/2014/chart" uri="{C3380CC4-5D6E-409C-BE32-E72D297353CC}">
              <c16:uniqueId val="{00000008-AFCF-40B6-9EA8-F716E3E85770}"/>
            </c:ext>
          </c:extLst>
        </c:ser>
        <c:ser>
          <c:idx val="7"/>
          <c:order val="7"/>
          <c:tx>
            <c:strRef>
              <c:f>問37年齢層!$AA$35</c:f>
              <c:strCache>
                <c:ptCount val="1"/>
                <c:pt idx="0">
                  <c:v>その他</c:v>
                </c:pt>
              </c:strCache>
            </c:strRef>
          </c:tx>
          <c:spPr>
            <a:pattFill prst="ltHorz">
              <a:fgClr>
                <a:srgbClr val="00B05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05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80D0-4061-95CD-4A8B54898EA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問37年齢層!$S$34</c:f>
              <c:strCache>
                <c:ptCount val="1"/>
                <c:pt idx="0">
                  <c:v>凡例</c:v>
                </c:pt>
              </c:strCache>
            </c:strRef>
          </c:cat>
          <c:val>
            <c:numRef>
              <c:f>問37年齢層!$AA$34</c:f>
              <c:numCache>
                <c:formatCode>General</c:formatCode>
                <c:ptCount val="1"/>
                <c:pt idx="0">
                  <c:v>1</c:v>
                </c:pt>
              </c:numCache>
            </c:numRef>
          </c:val>
          <c:extLst>
            <c:ext xmlns:c16="http://schemas.microsoft.com/office/drawing/2014/chart" uri="{C3380CC4-5D6E-409C-BE32-E72D297353CC}">
              <c16:uniqueId val="{00000009-AFCF-40B6-9EA8-F716E3E85770}"/>
            </c:ext>
          </c:extLst>
        </c:ser>
        <c:ser>
          <c:idx val="8"/>
          <c:order val="8"/>
          <c:tx>
            <c:strRef>
              <c:f>問37年齢層!$AB$35</c:f>
              <c:strCache>
                <c:ptCount val="1"/>
                <c:pt idx="0">
                  <c:v>（無効
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A-AFCF-40B6-9EA8-F716E3E8577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AFCF-40B6-9EA8-F716E3E8577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問37年齢層!$S$34</c:f>
              <c:strCache>
                <c:ptCount val="1"/>
                <c:pt idx="0">
                  <c:v>凡例</c:v>
                </c:pt>
              </c:strCache>
            </c:strRef>
          </c:cat>
          <c:val>
            <c:numRef>
              <c:f>問37年齢層!$AB$34</c:f>
              <c:numCache>
                <c:formatCode>General</c:formatCode>
                <c:ptCount val="1"/>
                <c:pt idx="0">
                  <c:v>1</c:v>
                </c:pt>
              </c:numCache>
            </c:numRef>
          </c:val>
          <c:extLst>
            <c:ext xmlns:c16="http://schemas.microsoft.com/office/drawing/2014/chart" uri="{C3380CC4-5D6E-409C-BE32-E72D297353CC}">
              <c16:uniqueId val="{0000000B-AFCF-40B6-9EA8-F716E3E8577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問37年齢層!$T$65</c:f>
              <c:strCache>
                <c:ptCount val="1"/>
                <c:pt idx="0">
                  <c:v>品揃えの良さ</c:v>
                </c:pt>
              </c:strCache>
            </c:strRef>
          </c:tx>
          <c:spPr>
            <a:pattFill prst="wdDnDiag">
              <a:fgClr>
                <a:srgbClr val="FF0000"/>
              </a:fgClr>
              <a:bgClr>
                <a:schemeClr val="bg1"/>
              </a:bgClr>
            </a:pattFill>
            <a:ln w="9525">
              <a:solidFill>
                <a:schemeClr val="tx1"/>
              </a:solidFill>
            </a:ln>
            <a:effectLst/>
          </c:spPr>
          <c:invertIfNegative val="0"/>
          <c:dLbls>
            <c:dLbl>
              <c:idx val="8"/>
              <c:layout>
                <c:manualLayout>
                  <c:x val="-8.5015940488841913E-3"/>
                  <c:y val="-4.4003822954473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27-4085-B530-41BC05F9E80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問37年齢層!$S$66:$S$74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問37年齢層!$T$66:$T$74</c:f>
              <c:numCache>
                <c:formatCode>0.0</c:formatCode>
                <c:ptCount val="9"/>
                <c:pt idx="0">
                  <c:v>20</c:v>
                </c:pt>
                <c:pt idx="1">
                  <c:v>20</c:v>
                </c:pt>
                <c:pt idx="2">
                  <c:v>23.636363636363637</c:v>
                </c:pt>
                <c:pt idx="3">
                  <c:v>20.754716981132077</c:v>
                </c:pt>
                <c:pt idx="4">
                  <c:v>16.666666666666664</c:v>
                </c:pt>
                <c:pt idx="5">
                  <c:v>18.399999999999999</c:v>
                </c:pt>
                <c:pt idx="6">
                  <c:v>20.388349514563107</c:v>
                </c:pt>
                <c:pt idx="7">
                  <c:v>16.86046511627907</c:v>
                </c:pt>
                <c:pt idx="8">
                  <c:v>14.507772020725387</c:v>
                </c:pt>
              </c:numCache>
            </c:numRef>
          </c:val>
          <c:extLst>
            <c:ext xmlns:c16="http://schemas.microsoft.com/office/drawing/2014/chart" uri="{C3380CC4-5D6E-409C-BE32-E72D297353CC}">
              <c16:uniqueId val="{00000000-6C1C-4E68-BB20-FCAD39D96CEA}"/>
            </c:ext>
          </c:extLst>
        </c:ser>
        <c:ser>
          <c:idx val="1"/>
          <c:order val="1"/>
          <c:tx>
            <c:strRef>
              <c:f>問37年齢層!$U$65</c:f>
              <c:strCache>
                <c:ptCount val="1"/>
                <c:pt idx="0">
                  <c:v>商品の質の高さ</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問37年齢層!$U$66:$U$74</c:f>
              <c:numCache>
                <c:formatCode>0.0</c:formatCode>
                <c:ptCount val="9"/>
                <c:pt idx="0">
                  <c:v>6.666666666666667</c:v>
                </c:pt>
                <c:pt idx="1">
                  <c:v>14.444444444444443</c:v>
                </c:pt>
                <c:pt idx="2">
                  <c:v>13.939393939393941</c:v>
                </c:pt>
                <c:pt idx="3">
                  <c:v>12.264150943396226</c:v>
                </c:pt>
                <c:pt idx="4">
                  <c:v>17.777777777777779</c:v>
                </c:pt>
                <c:pt idx="5">
                  <c:v>16.8</c:v>
                </c:pt>
                <c:pt idx="6">
                  <c:v>17.475728155339805</c:v>
                </c:pt>
                <c:pt idx="7">
                  <c:v>12.790697674418606</c:v>
                </c:pt>
                <c:pt idx="8">
                  <c:v>6.7357512953367875</c:v>
                </c:pt>
              </c:numCache>
            </c:numRef>
          </c:val>
          <c:extLst>
            <c:ext xmlns:c16="http://schemas.microsoft.com/office/drawing/2014/chart" uri="{C3380CC4-5D6E-409C-BE32-E72D297353CC}">
              <c16:uniqueId val="{00000001-6C1C-4E68-BB20-FCAD39D96CEA}"/>
            </c:ext>
          </c:extLst>
        </c:ser>
        <c:ser>
          <c:idx val="2"/>
          <c:order val="2"/>
          <c:tx>
            <c:strRef>
              <c:f>問37年齢層!$V$65</c:f>
              <c:strCache>
                <c:ptCount val="1"/>
                <c:pt idx="0">
                  <c:v>価格の安さ</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問37年齢層!$V$66:$V$74</c:f>
              <c:numCache>
                <c:formatCode>0.0</c:formatCode>
                <c:ptCount val="9"/>
                <c:pt idx="0">
                  <c:v>10</c:v>
                </c:pt>
                <c:pt idx="1">
                  <c:v>22.222222222222221</c:v>
                </c:pt>
                <c:pt idx="2">
                  <c:v>16.969696969696972</c:v>
                </c:pt>
                <c:pt idx="3">
                  <c:v>13.20754716981132</c:v>
                </c:pt>
                <c:pt idx="4">
                  <c:v>14.444444444444443</c:v>
                </c:pt>
                <c:pt idx="5">
                  <c:v>4.8</c:v>
                </c:pt>
                <c:pt idx="6">
                  <c:v>6.7961165048543686</c:v>
                </c:pt>
                <c:pt idx="7">
                  <c:v>14.534883720930234</c:v>
                </c:pt>
                <c:pt idx="8">
                  <c:v>8.2901554404145088</c:v>
                </c:pt>
              </c:numCache>
            </c:numRef>
          </c:val>
          <c:extLst>
            <c:ext xmlns:c16="http://schemas.microsoft.com/office/drawing/2014/chart" uri="{C3380CC4-5D6E-409C-BE32-E72D297353CC}">
              <c16:uniqueId val="{00000002-6C1C-4E68-BB20-FCAD39D96CEA}"/>
            </c:ext>
          </c:extLst>
        </c:ser>
        <c:ser>
          <c:idx val="3"/>
          <c:order val="3"/>
          <c:tx>
            <c:strRef>
              <c:f>問37年齢層!$W$65</c:f>
              <c:strCache>
                <c:ptCount val="1"/>
                <c:pt idx="0">
                  <c:v>家や職場からの近さ</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問37年齢層!$W$66:$W$74</c:f>
              <c:numCache>
                <c:formatCode>0.0</c:formatCode>
                <c:ptCount val="9"/>
                <c:pt idx="0">
                  <c:v>23.333333333333332</c:v>
                </c:pt>
                <c:pt idx="1">
                  <c:v>12.222222222222221</c:v>
                </c:pt>
                <c:pt idx="2">
                  <c:v>9.6969696969696972</c:v>
                </c:pt>
                <c:pt idx="3">
                  <c:v>15.09433962264151</c:v>
                </c:pt>
                <c:pt idx="4">
                  <c:v>11.851851851851853</c:v>
                </c:pt>
                <c:pt idx="5">
                  <c:v>15.2</c:v>
                </c:pt>
                <c:pt idx="6">
                  <c:v>8.7378640776699026</c:v>
                </c:pt>
                <c:pt idx="7">
                  <c:v>11.627906976744185</c:v>
                </c:pt>
                <c:pt idx="8">
                  <c:v>9.3264248704663206</c:v>
                </c:pt>
              </c:numCache>
            </c:numRef>
          </c:val>
          <c:extLst>
            <c:ext xmlns:c16="http://schemas.microsoft.com/office/drawing/2014/chart" uri="{C3380CC4-5D6E-409C-BE32-E72D297353CC}">
              <c16:uniqueId val="{00000003-6C1C-4E68-BB20-FCAD39D96CEA}"/>
            </c:ext>
          </c:extLst>
        </c:ser>
        <c:ser>
          <c:idx val="4"/>
          <c:order val="4"/>
          <c:tx>
            <c:strRef>
              <c:f>問37年齢層!$X$65</c:f>
              <c:strCache>
                <c:ptCount val="1"/>
                <c:pt idx="0">
                  <c:v>入りやすい雰囲気</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問37年齢層!$X$66:$X$74</c:f>
              <c:numCache>
                <c:formatCode>0.0</c:formatCode>
                <c:ptCount val="9"/>
                <c:pt idx="0">
                  <c:v>6.666666666666667</c:v>
                </c:pt>
                <c:pt idx="1">
                  <c:v>8.8888888888888893</c:v>
                </c:pt>
                <c:pt idx="2">
                  <c:v>7.878787878787878</c:v>
                </c:pt>
                <c:pt idx="3">
                  <c:v>8.9622641509433958</c:v>
                </c:pt>
                <c:pt idx="4">
                  <c:v>8.8888888888888893</c:v>
                </c:pt>
                <c:pt idx="5">
                  <c:v>8.7999999999999989</c:v>
                </c:pt>
                <c:pt idx="6">
                  <c:v>15.53398058252427</c:v>
                </c:pt>
                <c:pt idx="7">
                  <c:v>8.720930232558139</c:v>
                </c:pt>
                <c:pt idx="8">
                  <c:v>5.6994818652849739</c:v>
                </c:pt>
              </c:numCache>
            </c:numRef>
          </c:val>
          <c:extLst>
            <c:ext xmlns:c16="http://schemas.microsoft.com/office/drawing/2014/chart" uri="{C3380CC4-5D6E-409C-BE32-E72D297353CC}">
              <c16:uniqueId val="{00000004-6C1C-4E68-BB20-FCAD39D96CEA}"/>
            </c:ext>
          </c:extLst>
        </c:ser>
        <c:ser>
          <c:idx val="5"/>
          <c:order val="5"/>
          <c:tx>
            <c:strRef>
              <c:f>問37年齢層!$Y$65</c:f>
              <c:strCache>
                <c:ptCount val="1"/>
                <c:pt idx="0">
                  <c:v>駐輪・駐車場が十分にある</c:v>
                </c:pt>
              </c:strCache>
            </c:strRef>
          </c:tx>
          <c:spPr>
            <a:pattFill prst="openDmnd">
              <a:fgClr>
                <a:schemeClr val="accent4">
                  <a:lumMod val="50000"/>
                </a:schemeClr>
              </a:fgClr>
              <a:bgClr>
                <a:schemeClr val="bg1"/>
              </a:bgClr>
            </a:pattFill>
            <a:ln>
              <a:solidFill>
                <a:schemeClr val="tx1"/>
              </a:solidFill>
            </a:ln>
            <a:effectLst/>
          </c:spPr>
          <c:invertIfNegative val="0"/>
          <c:dLbls>
            <c:dLbl>
              <c:idx val="0"/>
              <c:layout>
                <c:manualLayout>
                  <c:x val="2.8064185919373279E-3"/>
                  <c:y val="-3.6470493926037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27-4085-B530-41BC05F9E80D}"/>
                </c:ext>
              </c:extLst>
            </c:dLbl>
            <c:dLbl>
              <c:idx val="1"/>
              <c:layout>
                <c:manualLayout>
                  <c:x val="0"/>
                  <c:y val="-7.33743006511969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BD-4C2E-9B39-EE9EA080DD6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問37年齢層!$S$66:$S$74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問37年齢層!$Y$66:$Y$74</c:f>
              <c:numCache>
                <c:formatCode>0.0</c:formatCode>
                <c:ptCount val="9"/>
                <c:pt idx="0">
                  <c:v>10</c:v>
                </c:pt>
                <c:pt idx="1">
                  <c:v>2.2222222222222223</c:v>
                </c:pt>
                <c:pt idx="2">
                  <c:v>7.2727272727272725</c:v>
                </c:pt>
                <c:pt idx="3">
                  <c:v>8.4905660377358494</c:v>
                </c:pt>
                <c:pt idx="4">
                  <c:v>9.2592592592592595</c:v>
                </c:pt>
                <c:pt idx="5">
                  <c:v>9.6</c:v>
                </c:pt>
                <c:pt idx="6">
                  <c:v>6.7961165048543686</c:v>
                </c:pt>
                <c:pt idx="7">
                  <c:v>9.3023255813953494</c:v>
                </c:pt>
                <c:pt idx="8">
                  <c:v>9.8445595854922274</c:v>
                </c:pt>
              </c:numCache>
            </c:numRef>
          </c:val>
          <c:extLst>
            <c:ext xmlns:c16="http://schemas.microsoft.com/office/drawing/2014/chart" uri="{C3380CC4-5D6E-409C-BE32-E72D297353CC}">
              <c16:uniqueId val="{00000005-6C1C-4E68-BB20-FCAD39D96CEA}"/>
            </c:ext>
          </c:extLst>
        </c:ser>
        <c:ser>
          <c:idx val="6"/>
          <c:order val="6"/>
          <c:tx>
            <c:strRef>
              <c:f>問37年齢層!$Z$65</c:f>
              <c:strCache>
                <c:ptCount val="1"/>
                <c:pt idx="0">
                  <c:v>１箇所で買い物が済む</c:v>
                </c:pt>
              </c:strCache>
            </c:strRef>
          </c:tx>
          <c:spPr>
            <a:pattFill prst="smCheck">
              <a:fgClr>
                <a:srgbClr val="00B0F0"/>
              </a:fgClr>
              <a:bgClr>
                <a:schemeClr val="bg1"/>
              </a:bgClr>
            </a:pattFill>
            <a:ln>
              <a:solidFill>
                <a:schemeClr val="tx1"/>
              </a:solidFill>
            </a:ln>
            <a:effectLst/>
          </c:spPr>
          <c:invertIfNegative val="0"/>
          <c:dLbls>
            <c:dLbl>
              <c:idx val="1"/>
              <c:layout>
                <c:manualLayout>
                  <c:x val="-1.0390717136407391E-16"/>
                  <c:y val="1.28405026139594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BD-4C2E-9B39-EE9EA080DD6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問37年齢層!$Z$66:$Z$74</c:f>
              <c:numCache>
                <c:formatCode>0.0</c:formatCode>
                <c:ptCount val="9"/>
                <c:pt idx="0">
                  <c:v>13.333333333333334</c:v>
                </c:pt>
                <c:pt idx="1">
                  <c:v>4.4444444444444446</c:v>
                </c:pt>
                <c:pt idx="2">
                  <c:v>4.8484848484848486</c:v>
                </c:pt>
                <c:pt idx="3">
                  <c:v>4.2452830188679247</c:v>
                </c:pt>
                <c:pt idx="4">
                  <c:v>6.2962962962962958</c:v>
                </c:pt>
                <c:pt idx="5">
                  <c:v>5.6000000000000005</c:v>
                </c:pt>
                <c:pt idx="6">
                  <c:v>1.9417475728155338</c:v>
                </c:pt>
                <c:pt idx="7">
                  <c:v>6.395348837209303</c:v>
                </c:pt>
                <c:pt idx="8">
                  <c:v>11.398963730569948</c:v>
                </c:pt>
              </c:numCache>
            </c:numRef>
          </c:val>
          <c:extLst>
            <c:ext xmlns:c16="http://schemas.microsoft.com/office/drawing/2014/chart" uri="{C3380CC4-5D6E-409C-BE32-E72D297353CC}">
              <c16:uniqueId val="{00000006-6C1C-4E68-BB20-FCAD39D96CEA}"/>
            </c:ext>
          </c:extLst>
        </c:ser>
        <c:ser>
          <c:idx val="7"/>
          <c:order val="7"/>
          <c:tx>
            <c:strRef>
              <c:f>問37年齢層!$AA$65</c:f>
              <c:strCache>
                <c:ptCount val="1"/>
                <c:pt idx="0">
                  <c:v>その他</c:v>
                </c:pt>
              </c:strCache>
            </c:strRef>
          </c:tx>
          <c:spPr>
            <a:pattFill prst="ltHorz">
              <a:fgClr>
                <a:srgbClr val="00B050"/>
              </a:fgClr>
              <a:bgClr>
                <a:schemeClr val="bg1"/>
              </a:bgClr>
            </a:pattFill>
            <a:ln>
              <a:solidFill>
                <a:schemeClr val="tx1"/>
              </a:solidFill>
            </a:ln>
            <a:effectLst/>
          </c:spPr>
          <c:invertIfNegative val="0"/>
          <c:dLbls>
            <c:dLbl>
              <c:idx val="0"/>
              <c:layout>
                <c:manualLayout>
                  <c:x val="1.4332214849339369E-3"/>
                  <c:y val="-2.52216936608503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AB-4033-8B05-A38F758D0DD5}"/>
                </c:ext>
              </c:extLst>
            </c:dLbl>
            <c:dLbl>
              <c:idx val="1"/>
              <c:layout>
                <c:manualLayout>
                  <c:x val="4.2507970244420826E-3"/>
                  <c:y val="-2.20122901953590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BD-4C2E-9B39-EE9EA080DD66}"/>
                </c:ext>
              </c:extLst>
            </c:dLbl>
            <c:dLbl>
              <c:idx val="2"/>
              <c:layout>
                <c:manualLayout>
                  <c:x val="0"/>
                  <c:y val="-2.5681005227918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BD-4C2E-9B39-EE9EA080DD66}"/>
                </c:ext>
              </c:extLst>
            </c:dLbl>
            <c:dLbl>
              <c:idx val="3"/>
              <c:layout>
                <c:manualLayout>
                  <c:x val="-2.9184343455472979E-3"/>
                  <c:y val="-2.75150738689993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AB-4033-8B05-A38F758D0DD5}"/>
                </c:ext>
              </c:extLst>
            </c:dLbl>
            <c:dLbl>
              <c:idx val="4"/>
              <c:layout>
                <c:manualLayout>
                  <c:x val="3.4051089414811153E-3"/>
                  <c:y val="-4.356551140678372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44AB-4033-8B05-A38F758D0DD5}"/>
                </c:ext>
              </c:extLst>
            </c:dLbl>
            <c:dLbl>
              <c:idx val="5"/>
              <c:layout>
                <c:manualLayout>
                  <c:x val="-2.8558438696757995E-3"/>
                  <c:y val="-2.8565857406868442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44AB-4033-8B05-A38F758D0DD5}"/>
                </c:ext>
              </c:extLst>
            </c:dLbl>
            <c:dLbl>
              <c:idx val="6"/>
              <c:layout>
                <c:manualLayout>
                  <c:x val="5.6512170835180163E-3"/>
                  <c:y val="-2.888954206781201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4AB-4033-8B05-A38F758D0DD5}"/>
                </c:ext>
              </c:extLst>
            </c:dLbl>
            <c:dLbl>
              <c:idx val="7"/>
              <c:layout>
                <c:manualLayout>
                  <c:x val="2.8940006303675376E-3"/>
                  <c:y val="-3.838559206055401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1BA-4B1B-8208-39C55DCC0E39}"/>
                </c:ext>
              </c:extLst>
            </c:dLbl>
            <c:dLbl>
              <c:idx val="8"/>
              <c:layout>
                <c:manualLayout>
                  <c:x val="3.9276724142721401E-3"/>
                  <c:y val="-4.40042560686513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AB-4033-8B05-A38F758D0DD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問37年齢層!$S$66:$S$74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問37年齢層!$AA$66:$AA$74</c:f>
              <c:numCache>
                <c:formatCode>0.0</c:formatCode>
                <c:ptCount val="9"/>
                <c:pt idx="0">
                  <c:v>0</c:v>
                </c:pt>
                <c:pt idx="1">
                  <c:v>0</c:v>
                </c:pt>
                <c:pt idx="2">
                  <c:v>0.60606060606060608</c:v>
                </c:pt>
                <c:pt idx="3">
                  <c:v>0.94339622641509435</c:v>
                </c:pt>
                <c:pt idx="4">
                  <c:v>0</c:v>
                </c:pt>
                <c:pt idx="5">
                  <c:v>0</c:v>
                </c:pt>
                <c:pt idx="6">
                  <c:v>0</c:v>
                </c:pt>
                <c:pt idx="7">
                  <c:v>0</c:v>
                </c:pt>
                <c:pt idx="8">
                  <c:v>0</c:v>
                </c:pt>
              </c:numCache>
            </c:numRef>
          </c:val>
          <c:extLst>
            <c:ext xmlns:c16="http://schemas.microsoft.com/office/drawing/2014/chart" uri="{C3380CC4-5D6E-409C-BE32-E72D297353CC}">
              <c16:uniqueId val="{00000010-6C1C-4E68-BB20-FCAD39D96CEA}"/>
            </c:ext>
          </c:extLst>
        </c:ser>
        <c:ser>
          <c:idx val="8"/>
          <c:order val="8"/>
          <c:tx>
            <c:strRef>
              <c:f>問37年齢層!$AB$65</c:f>
              <c:strCache>
                <c:ptCount val="1"/>
                <c:pt idx="0">
                  <c:v>（無効
回答）</c:v>
                </c:pt>
              </c:strCache>
            </c:strRef>
          </c:tx>
          <c:spPr>
            <a:solidFill>
              <a:schemeClr val="bg1"/>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AB-4033-8B05-A38F758D0DD5}"/>
                </c:ext>
              </c:extLst>
            </c:dLbl>
            <c:dLbl>
              <c:idx val="1"/>
              <c:layout>
                <c:manualLayout>
                  <c:x val="1.2659342130586389E-2"/>
                  <c:y val="7.337718940319105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AB-4033-8B05-A38F758D0DD5}"/>
                </c:ext>
              </c:extLst>
            </c:dLbl>
            <c:dLbl>
              <c:idx val="2"/>
              <c:layout>
                <c:manualLayout>
                  <c:x val="2.3071786589906867E-2"/>
                  <c:y val="7.337863377918813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AB-4033-8B05-A38F758D0DD5}"/>
                </c:ext>
              </c:extLst>
            </c:dLbl>
            <c:dLbl>
              <c:idx val="3"/>
              <c:layout>
                <c:manualLayout>
                  <c:x val="1.3638141140965244E-2"/>
                  <c:y val="1.44437599707080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AB-4033-8B05-A38F758D0DD5}"/>
                </c:ext>
              </c:extLst>
            </c:dLbl>
            <c:dLbl>
              <c:idx val="4"/>
              <c:layout>
                <c:manualLayout>
                  <c:x val="1.2752391073326248E-2"/>
                  <c:y val="3.668715032559845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BD-4C2E-9B39-EE9EA080DD6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問37年齢層!$AB$66:$AB$74</c:f>
              <c:numCache>
                <c:formatCode>0.0</c:formatCode>
                <c:ptCount val="9"/>
                <c:pt idx="0">
                  <c:v>0</c:v>
                </c:pt>
                <c:pt idx="1">
                  <c:v>4.4444444444444446</c:v>
                </c:pt>
                <c:pt idx="2">
                  <c:v>4.2424242424242431</c:v>
                </c:pt>
                <c:pt idx="3">
                  <c:v>1.8867924528301887</c:v>
                </c:pt>
                <c:pt idx="4">
                  <c:v>3.3333333333333335</c:v>
                </c:pt>
                <c:pt idx="5">
                  <c:v>4.8</c:v>
                </c:pt>
                <c:pt idx="6">
                  <c:v>11.650485436893204</c:v>
                </c:pt>
                <c:pt idx="7">
                  <c:v>11.046511627906977</c:v>
                </c:pt>
                <c:pt idx="8">
                  <c:v>22.279792746113987</c:v>
                </c:pt>
              </c:numCache>
            </c:numRef>
          </c:val>
          <c:extLst>
            <c:ext xmlns:c16="http://schemas.microsoft.com/office/drawing/2014/chart" uri="{C3380CC4-5D6E-409C-BE32-E72D297353CC}">
              <c16:uniqueId val="{00000013-6C1C-4E68-BB20-FCAD39D96CE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1.0565240359218173E-2"/>
          <c:w val="0.91349610037300777"/>
          <c:h val="0.98943475964078187"/>
        </c:manualLayout>
      </c:layout>
      <c:barChart>
        <c:barDir val="bar"/>
        <c:grouping val="percentStacked"/>
        <c:varyColors val="0"/>
        <c:ser>
          <c:idx val="0"/>
          <c:order val="0"/>
          <c:tx>
            <c:strRef>
              <c:f>問37年齢層!$T$65</c:f>
              <c:strCache>
                <c:ptCount val="1"/>
                <c:pt idx="0">
                  <c:v>品揃えの良さ</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CA6D-4F5A-A982-E887F1F761EE}"/>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695954076540461E-2"/>
                      <c:h val="0.37391967103414397"/>
                    </c:manualLayout>
                  </c15:layout>
                </c:ext>
                <c:ext xmlns:c16="http://schemas.microsoft.com/office/drawing/2014/chart" uri="{C3380CC4-5D6E-409C-BE32-E72D297353CC}">
                  <c16:uniqueId val="{00000001-CA6D-4F5A-A982-E887F1F761E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問37年齢層!$S$64</c:f>
              <c:strCache>
                <c:ptCount val="1"/>
                <c:pt idx="0">
                  <c:v>凡例</c:v>
                </c:pt>
              </c:strCache>
            </c:strRef>
          </c:cat>
          <c:val>
            <c:numRef>
              <c:f>問37年齢層!$T$64</c:f>
              <c:numCache>
                <c:formatCode>General</c:formatCode>
                <c:ptCount val="1"/>
                <c:pt idx="0">
                  <c:v>1</c:v>
                </c:pt>
              </c:numCache>
            </c:numRef>
          </c:val>
          <c:extLst>
            <c:ext xmlns:c16="http://schemas.microsoft.com/office/drawing/2014/chart" uri="{C3380CC4-5D6E-409C-BE32-E72D297353CC}">
              <c16:uniqueId val="{00000002-CA6D-4F5A-A982-E887F1F761EE}"/>
            </c:ext>
          </c:extLst>
        </c:ser>
        <c:ser>
          <c:idx val="1"/>
          <c:order val="1"/>
          <c:tx>
            <c:strRef>
              <c:f>問37年齢層!$U$65</c:f>
              <c:strCache>
                <c:ptCount val="1"/>
                <c:pt idx="0">
                  <c:v>商品の質の高さ</c:v>
                </c:pt>
              </c:strCache>
            </c:strRef>
          </c:tx>
          <c:spPr>
            <a:pattFill prst="smGrid">
              <a:fgClr>
                <a:srgbClr val="FFC00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9423959245271587E-2"/>
                      <c:h val="0.41243245100992437"/>
                    </c:manualLayout>
                  </c15:layout>
                </c:ext>
                <c:ext xmlns:c16="http://schemas.microsoft.com/office/drawing/2014/chart" uri="{C3380CC4-5D6E-409C-BE32-E72D297353CC}">
                  <c16:uniqueId val="{00000003-34C6-4564-AD5D-9584114812C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問37年齢層!$S$64</c:f>
              <c:strCache>
                <c:ptCount val="1"/>
                <c:pt idx="0">
                  <c:v>凡例</c:v>
                </c:pt>
              </c:strCache>
            </c:strRef>
          </c:cat>
          <c:val>
            <c:numRef>
              <c:f>問37年齢層!$U$64</c:f>
              <c:numCache>
                <c:formatCode>General</c:formatCode>
                <c:ptCount val="1"/>
                <c:pt idx="0">
                  <c:v>1</c:v>
                </c:pt>
              </c:numCache>
            </c:numRef>
          </c:val>
          <c:extLst>
            <c:ext xmlns:c16="http://schemas.microsoft.com/office/drawing/2014/chart" uri="{C3380CC4-5D6E-409C-BE32-E72D297353CC}">
              <c16:uniqueId val="{00000003-CA6D-4F5A-A982-E887F1F761EE}"/>
            </c:ext>
          </c:extLst>
        </c:ser>
        <c:ser>
          <c:idx val="2"/>
          <c:order val="2"/>
          <c:tx>
            <c:strRef>
              <c:f>問37年齢層!$V$65</c:f>
              <c:strCache>
                <c:ptCount val="1"/>
                <c:pt idx="0">
                  <c:v>価格の安さ</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問37年齢層!$S$64</c:f>
              <c:strCache>
                <c:ptCount val="1"/>
                <c:pt idx="0">
                  <c:v>凡例</c:v>
                </c:pt>
              </c:strCache>
            </c:strRef>
          </c:cat>
          <c:val>
            <c:numRef>
              <c:f>問37年齢層!$V$64</c:f>
              <c:numCache>
                <c:formatCode>General</c:formatCode>
                <c:ptCount val="1"/>
                <c:pt idx="0">
                  <c:v>1</c:v>
                </c:pt>
              </c:numCache>
            </c:numRef>
          </c:val>
          <c:extLst>
            <c:ext xmlns:c16="http://schemas.microsoft.com/office/drawing/2014/chart" uri="{C3380CC4-5D6E-409C-BE32-E72D297353CC}">
              <c16:uniqueId val="{00000004-CA6D-4F5A-A982-E887F1F761EE}"/>
            </c:ext>
          </c:extLst>
        </c:ser>
        <c:ser>
          <c:idx val="3"/>
          <c:order val="3"/>
          <c:tx>
            <c:strRef>
              <c:f>問37年齢層!$W$65</c:f>
              <c:strCache>
                <c:ptCount val="1"/>
                <c:pt idx="0">
                  <c:v>家や職場からの近さ</c:v>
                </c:pt>
              </c:strCache>
            </c:strRef>
          </c:tx>
          <c:spPr>
            <a:pattFill prst="dkHorz">
              <a:fgClr>
                <a:srgbClr val="92D05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530899079560829E-2"/>
                      <c:h val="0.38675726435940411"/>
                    </c:manualLayout>
                  </c15:layout>
                </c:ext>
                <c:ext xmlns:c16="http://schemas.microsoft.com/office/drawing/2014/chart" uri="{C3380CC4-5D6E-409C-BE32-E72D297353CC}">
                  <c16:uniqueId val="{00000004-34C6-4564-AD5D-9584114812C3}"/>
                </c:ext>
              </c:extLst>
            </c:dLbl>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問37年齢層!$S$64</c:f>
              <c:strCache>
                <c:ptCount val="1"/>
                <c:pt idx="0">
                  <c:v>凡例</c:v>
                </c:pt>
              </c:strCache>
            </c:strRef>
          </c:cat>
          <c:val>
            <c:numRef>
              <c:f>問37年齢層!$W$64</c:f>
              <c:numCache>
                <c:formatCode>General</c:formatCode>
                <c:ptCount val="1"/>
                <c:pt idx="0">
                  <c:v>1</c:v>
                </c:pt>
              </c:numCache>
            </c:numRef>
          </c:val>
          <c:extLst>
            <c:ext xmlns:c16="http://schemas.microsoft.com/office/drawing/2014/chart" uri="{C3380CC4-5D6E-409C-BE32-E72D297353CC}">
              <c16:uniqueId val="{00000005-CA6D-4F5A-A982-E887F1F761EE}"/>
            </c:ext>
          </c:extLst>
        </c:ser>
        <c:ser>
          <c:idx val="4"/>
          <c:order val="4"/>
          <c:tx>
            <c:strRef>
              <c:f>問37年齢層!$X$65</c:f>
              <c:strCache>
                <c:ptCount val="1"/>
                <c:pt idx="0">
                  <c:v>入りやすい雰囲気</c:v>
                </c:pt>
              </c:strCache>
            </c:strRef>
          </c:tx>
          <c:spPr>
            <a:pattFill prst="wdUpDiag">
              <a:fgClr>
                <a:srgbClr val="C0000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3622499409356741E-2"/>
                      <c:h val="0.45094523098570477"/>
                    </c:manualLayout>
                  </c15:layout>
                </c:ext>
                <c:ext xmlns:c16="http://schemas.microsoft.com/office/drawing/2014/chart" uri="{C3380CC4-5D6E-409C-BE32-E72D297353CC}">
                  <c16:uniqueId val="{00000005-34C6-4564-AD5D-9584114812C3}"/>
                </c:ext>
              </c:extLst>
            </c:dLbl>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問37年齢層!$S$64</c:f>
              <c:strCache>
                <c:ptCount val="1"/>
                <c:pt idx="0">
                  <c:v>凡例</c:v>
                </c:pt>
              </c:strCache>
            </c:strRef>
          </c:cat>
          <c:val>
            <c:numRef>
              <c:f>問37年齢層!$X$64</c:f>
              <c:numCache>
                <c:formatCode>General</c:formatCode>
                <c:ptCount val="1"/>
                <c:pt idx="0">
                  <c:v>1</c:v>
                </c:pt>
              </c:numCache>
            </c:numRef>
          </c:val>
          <c:extLst>
            <c:ext xmlns:c16="http://schemas.microsoft.com/office/drawing/2014/chart" uri="{C3380CC4-5D6E-409C-BE32-E72D297353CC}">
              <c16:uniqueId val="{00000006-CA6D-4F5A-A982-E887F1F761EE}"/>
            </c:ext>
          </c:extLst>
        </c:ser>
        <c:ser>
          <c:idx val="5"/>
          <c:order val="5"/>
          <c:tx>
            <c:strRef>
              <c:f>問37年齢層!$Y$65</c:f>
              <c:strCache>
                <c:ptCount val="1"/>
                <c:pt idx="0">
                  <c:v>駐輪・駐車場が十分にある</c:v>
                </c:pt>
              </c:strCache>
            </c:strRef>
          </c:tx>
          <c:spPr>
            <a:pattFill prst="openDmnd">
              <a:fgClr>
                <a:schemeClr val="accent4">
                  <a:lumMod val="50000"/>
                </a:schemeClr>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6346277432193123E-2"/>
                      <c:h val="0.51676367304772552"/>
                    </c:manualLayout>
                  </c15:layout>
                </c:ext>
                <c:ext xmlns:c16="http://schemas.microsoft.com/office/drawing/2014/chart" uri="{C3380CC4-5D6E-409C-BE32-E72D297353CC}">
                  <c16:uniqueId val="{00000006-34C6-4564-AD5D-9584114812C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問37年齢層!$S$64</c:f>
              <c:strCache>
                <c:ptCount val="1"/>
                <c:pt idx="0">
                  <c:v>凡例</c:v>
                </c:pt>
              </c:strCache>
            </c:strRef>
          </c:cat>
          <c:val>
            <c:numRef>
              <c:f>問37年齢層!$Y$64</c:f>
              <c:numCache>
                <c:formatCode>General</c:formatCode>
                <c:ptCount val="1"/>
                <c:pt idx="0">
                  <c:v>1</c:v>
                </c:pt>
              </c:numCache>
            </c:numRef>
          </c:val>
          <c:extLst>
            <c:ext xmlns:c16="http://schemas.microsoft.com/office/drawing/2014/chart" uri="{C3380CC4-5D6E-409C-BE32-E72D297353CC}">
              <c16:uniqueId val="{00000007-CA6D-4F5A-A982-E887F1F761EE}"/>
            </c:ext>
          </c:extLst>
        </c:ser>
        <c:ser>
          <c:idx val="6"/>
          <c:order val="6"/>
          <c:tx>
            <c:strRef>
              <c:f>問37年齢層!$Z$65</c:f>
              <c:strCache>
                <c:ptCount val="1"/>
                <c:pt idx="0">
                  <c:v>１箇所で買い物が済む</c:v>
                </c:pt>
              </c:strCache>
            </c:strRef>
          </c:tx>
          <c:spPr>
            <a:pattFill prst="smCheck">
              <a:fgClr>
                <a:srgbClr val="00B0F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340001804647588E-2"/>
                      <c:h val="0.41243245100992437"/>
                    </c:manualLayout>
                  </c15:layout>
                </c:ext>
                <c:ext xmlns:c16="http://schemas.microsoft.com/office/drawing/2014/chart" uri="{C3380CC4-5D6E-409C-BE32-E72D297353CC}">
                  <c16:uniqueId val="{00000007-34C6-4564-AD5D-9584114812C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問37年齢層!$S$64</c:f>
              <c:strCache>
                <c:ptCount val="1"/>
                <c:pt idx="0">
                  <c:v>凡例</c:v>
                </c:pt>
              </c:strCache>
            </c:strRef>
          </c:cat>
          <c:val>
            <c:numRef>
              <c:f>問37年齢層!$Z$64</c:f>
              <c:numCache>
                <c:formatCode>General</c:formatCode>
                <c:ptCount val="1"/>
                <c:pt idx="0">
                  <c:v>1</c:v>
                </c:pt>
              </c:numCache>
            </c:numRef>
          </c:val>
          <c:extLst>
            <c:ext xmlns:c16="http://schemas.microsoft.com/office/drawing/2014/chart" uri="{C3380CC4-5D6E-409C-BE32-E72D297353CC}">
              <c16:uniqueId val="{00000008-CA6D-4F5A-A982-E887F1F761EE}"/>
            </c:ext>
          </c:extLst>
        </c:ser>
        <c:ser>
          <c:idx val="7"/>
          <c:order val="7"/>
          <c:tx>
            <c:strRef>
              <c:f>問37年齢層!$AA$65</c:f>
              <c:strCache>
                <c:ptCount val="1"/>
                <c:pt idx="0">
                  <c:v>その他</c:v>
                </c:pt>
              </c:strCache>
            </c:strRef>
          </c:tx>
          <c:spPr>
            <a:pattFill prst="ltHorz">
              <a:fgClr>
                <a:srgbClr val="00B05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34C6-4564-AD5D-9584114812C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問37年齢層!$S$64</c:f>
              <c:strCache>
                <c:ptCount val="1"/>
                <c:pt idx="0">
                  <c:v>凡例</c:v>
                </c:pt>
              </c:strCache>
            </c:strRef>
          </c:cat>
          <c:val>
            <c:numRef>
              <c:f>問37年齢層!$AA$64</c:f>
              <c:numCache>
                <c:formatCode>General</c:formatCode>
                <c:ptCount val="1"/>
                <c:pt idx="0">
                  <c:v>1</c:v>
                </c:pt>
              </c:numCache>
            </c:numRef>
          </c:val>
          <c:extLst>
            <c:ext xmlns:c16="http://schemas.microsoft.com/office/drawing/2014/chart" uri="{C3380CC4-5D6E-409C-BE32-E72D297353CC}">
              <c16:uniqueId val="{00000009-CA6D-4F5A-A982-E887F1F761EE}"/>
            </c:ext>
          </c:extLst>
        </c:ser>
        <c:ser>
          <c:idx val="8"/>
          <c:order val="8"/>
          <c:tx>
            <c:strRef>
              <c:f>問37年齢層!$AB$65</c:f>
              <c:strCache>
                <c:ptCount val="1"/>
                <c:pt idx="0">
                  <c:v>（無効
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A-CA6D-4F5A-A982-E887F1F761EE}"/>
              </c:ext>
            </c:extLst>
          </c:dPt>
          <c:dLbls>
            <c:dLbl>
              <c:idx val="0"/>
              <c:showLegendKey val="0"/>
              <c:showVal val="0"/>
              <c:showCatName val="0"/>
              <c:showSerName val="1"/>
              <c:showPercent val="0"/>
              <c:showBubbleSize val="0"/>
              <c:extLst>
                <c:ext xmlns:c15="http://schemas.microsoft.com/office/drawing/2012/chart" uri="{CE6537A1-D6FC-4f65-9D91-7224C49458BB}">
                  <c15:layout>
                    <c:manualLayout>
                      <c:w val="6.3664247382744399E-2"/>
                      <c:h val="0.33703736649408361"/>
                    </c:manualLayout>
                  </c15:layout>
                </c:ext>
                <c:ext xmlns:c16="http://schemas.microsoft.com/office/drawing/2014/chart" uri="{C3380CC4-5D6E-409C-BE32-E72D297353CC}">
                  <c16:uniqueId val="{0000000A-CA6D-4F5A-A982-E887F1F761EE}"/>
                </c:ext>
              </c:extLst>
            </c:dLbl>
            <c:spPr>
              <a:solidFill>
                <a:schemeClr val="bg1"/>
              </a:solidFill>
              <a:ln>
                <a:noFill/>
              </a:ln>
              <a:effectLst/>
            </c:spPr>
            <c:txPr>
              <a:bodyPr rot="0" spcFirstLastPara="1" vertOverflow="ellipsis" vert="horz" wrap="square" lIns="7200" tIns="0" rIns="7200" bIns="0" anchor="ctr" anchorCtr="1">
                <a:spAutoFit/>
              </a:bodyPr>
              <a:lstStyle/>
              <a:p>
                <a:pPr>
                  <a:defRPr sz="10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問37年齢層!$S$64</c:f>
              <c:strCache>
                <c:ptCount val="1"/>
                <c:pt idx="0">
                  <c:v>凡例</c:v>
                </c:pt>
              </c:strCache>
            </c:strRef>
          </c:cat>
          <c:val>
            <c:numRef>
              <c:f>問37年齢層!$AB$64</c:f>
              <c:numCache>
                <c:formatCode>General</c:formatCode>
                <c:ptCount val="1"/>
                <c:pt idx="0">
                  <c:v>1</c:v>
                </c:pt>
              </c:numCache>
            </c:numRef>
          </c:val>
          <c:extLst>
            <c:ext xmlns:c16="http://schemas.microsoft.com/office/drawing/2014/chart" uri="{C3380CC4-5D6E-409C-BE32-E72D297353CC}">
              <c16:uniqueId val="{0000000B-CA6D-4F5A-A982-E887F1F761E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BE76-46CE-B8D8-5520ACFDA056}"/>
              </c:ext>
            </c:extLst>
          </c:dPt>
          <c:dPt>
            <c:idx val="1"/>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3-BE76-46CE-B8D8-5520ACFDA056}"/>
              </c:ext>
            </c:extLst>
          </c:dPt>
          <c:dPt>
            <c:idx val="2"/>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5-BE76-46CE-B8D8-5520ACFDA056}"/>
              </c:ext>
            </c:extLst>
          </c:dPt>
          <c:dPt>
            <c:idx val="3"/>
            <c:bubble3D val="0"/>
            <c:spPr>
              <a:solidFill>
                <a:schemeClr val="bg1"/>
              </a:solidFill>
              <a:ln w="9525">
                <a:solidFill>
                  <a:schemeClr val="tx1"/>
                </a:solidFill>
              </a:ln>
              <a:effectLst/>
            </c:spPr>
            <c:extLst>
              <c:ext xmlns:c16="http://schemas.microsoft.com/office/drawing/2014/chart" uri="{C3380CC4-5D6E-409C-BE32-E72D297353CC}">
                <c16:uniqueId val="{00000007-BE76-46CE-B8D8-5520ACFDA056}"/>
              </c:ext>
            </c:extLst>
          </c:dPt>
          <c:dLbls>
            <c:dLbl>
              <c:idx val="0"/>
              <c:layout>
                <c:manualLayout>
                  <c:x val="-1.3862230752825919E-2"/>
                  <c:y val="1.2810658467845248E-2"/>
                </c:manualLayout>
              </c:layout>
              <c:tx>
                <c:rich>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E76-46CE-B8D8-5520ACFDA056}"/>
                </c:ext>
              </c:extLst>
            </c:dLbl>
            <c:dLbl>
              <c:idx val="1"/>
              <c:layout>
                <c:manualLayout>
                  <c:x val="1.8127532522925979E-2"/>
                  <c:y val="3.8429957977004431E-3"/>
                </c:manualLayout>
              </c:layout>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683079682218226"/>
                      <c:h val="8.7624903920061489E-2"/>
                    </c:manualLayout>
                  </c15:layout>
                  <c15:dlblFieldTable/>
                  <c15:showDataLabelsRange val="0"/>
                </c:ext>
                <c:ext xmlns:c16="http://schemas.microsoft.com/office/drawing/2014/chart" uri="{C3380CC4-5D6E-409C-BE32-E72D297353CC}">
                  <c16:uniqueId val="{00000003-BE76-46CE-B8D8-5520ACFDA056}"/>
                </c:ext>
              </c:extLst>
            </c:dLbl>
            <c:dLbl>
              <c:idx val="2"/>
              <c:layout>
                <c:manualLayout>
                  <c:x val="4.2654696953667347E-3"/>
                  <c:y val="5.1242633871380755E-3"/>
                </c:manualLayout>
              </c:layout>
              <c:tx>
                <c:rich>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BE76-46CE-B8D8-5520ACFDA056}"/>
                </c:ext>
              </c:extLst>
            </c:dLbl>
            <c:dLbl>
              <c:idx val="3"/>
              <c:layout>
                <c:manualLayout>
                  <c:x val="3.8387715930902108E-2"/>
                  <c:y val="-1.2810658467845248E-2"/>
                </c:manualLayout>
              </c:layout>
              <c:tx>
                <c:rich>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BE76-46CE-B8D8-5520ACFDA05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問38!$N$4:$N$7</c:f>
              <c:strCache>
                <c:ptCount val="4"/>
                <c:pt idx="0">
                  <c:v>利用している</c:v>
                </c:pt>
                <c:pt idx="1">
                  <c:v>利用していない</c:v>
                </c:pt>
                <c:pt idx="2">
                  <c:v>わからない</c:v>
                </c:pt>
                <c:pt idx="3">
                  <c:v>（無効回答）</c:v>
                </c:pt>
              </c:strCache>
            </c:strRef>
          </c:cat>
          <c:val>
            <c:numRef>
              <c:f>問38!$P$4:$P$7</c:f>
              <c:numCache>
                <c:formatCode>0.0"%"</c:formatCode>
                <c:ptCount val="4"/>
                <c:pt idx="0">
                  <c:v>34.45255474452555</c:v>
                </c:pt>
                <c:pt idx="1">
                  <c:v>58.686131386861319</c:v>
                </c:pt>
                <c:pt idx="2">
                  <c:v>5.8394160583941606</c:v>
                </c:pt>
                <c:pt idx="3">
                  <c:v>1.0218978102189782</c:v>
                </c:pt>
              </c:numCache>
            </c:numRef>
          </c:val>
          <c:extLst>
            <c:ext xmlns:c16="http://schemas.microsoft.com/office/drawing/2014/chart" uri="{C3380CC4-5D6E-409C-BE32-E72D297353CC}">
              <c16:uniqueId val="{0000000A-BE76-46CE-B8D8-5520ACFDA056}"/>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問38年齢層!$T$5</c:f>
              <c:strCache>
                <c:ptCount val="1"/>
                <c:pt idx="0">
                  <c:v>利用している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問38年齢層!$T$6:$T$14</c:f>
              <c:numCache>
                <c:formatCode>0.0</c:formatCode>
                <c:ptCount val="9"/>
                <c:pt idx="0">
                  <c:v>33.333333333333329</c:v>
                </c:pt>
                <c:pt idx="1">
                  <c:v>26.666666666666668</c:v>
                </c:pt>
                <c:pt idx="2">
                  <c:v>24.848484848484848</c:v>
                </c:pt>
                <c:pt idx="3">
                  <c:v>27.830188679245282</c:v>
                </c:pt>
                <c:pt idx="4">
                  <c:v>27.037037037037038</c:v>
                </c:pt>
                <c:pt idx="5">
                  <c:v>35.199999999999996</c:v>
                </c:pt>
                <c:pt idx="6">
                  <c:v>43.689320388349515</c:v>
                </c:pt>
                <c:pt idx="7">
                  <c:v>46.511627906976742</c:v>
                </c:pt>
                <c:pt idx="8">
                  <c:v>46.632124352331608</c:v>
                </c:pt>
              </c:numCache>
            </c:numRef>
          </c:val>
          <c:extLst>
            <c:ext xmlns:c16="http://schemas.microsoft.com/office/drawing/2014/chart" uri="{C3380CC4-5D6E-409C-BE32-E72D297353CC}">
              <c16:uniqueId val="{00000000-9AB0-4340-88D9-6BCFEA3F5ACE}"/>
            </c:ext>
          </c:extLst>
        </c:ser>
        <c:ser>
          <c:idx val="1"/>
          <c:order val="1"/>
          <c:tx>
            <c:strRef>
              <c:f>問38年齢層!$U$5</c:f>
              <c:strCache>
                <c:ptCount val="1"/>
                <c:pt idx="0">
                  <c:v>利用していない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問38年齢層!$U$6:$U$14</c:f>
              <c:numCache>
                <c:formatCode>0.0</c:formatCode>
                <c:ptCount val="9"/>
                <c:pt idx="0">
                  <c:v>56.666666666666664</c:v>
                </c:pt>
                <c:pt idx="1">
                  <c:v>60</c:v>
                </c:pt>
                <c:pt idx="2">
                  <c:v>70.303030303030297</c:v>
                </c:pt>
                <c:pt idx="3">
                  <c:v>65.566037735849065</c:v>
                </c:pt>
                <c:pt idx="4">
                  <c:v>67.777777777777786</c:v>
                </c:pt>
                <c:pt idx="5">
                  <c:v>56.000000000000007</c:v>
                </c:pt>
                <c:pt idx="6">
                  <c:v>50.485436893203882</c:v>
                </c:pt>
                <c:pt idx="7">
                  <c:v>47.674418604651166</c:v>
                </c:pt>
                <c:pt idx="8">
                  <c:v>45.595854922279791</c:v>
                </c:pt>
              </c:numCache>
            </c:numRef>
          </c:val>
          <c:extLst>
            <c:ext xmlns:c16="http://schemas.microsoft.com/office/drawing/2014/chart" uri="{C3380CC4-5D6E-409C-BE32-E72D297353CC}">
              <c16:uniqueId val="{00000001-9AB0-4340-88D9-6BCFEA3F5ACE}"/>
            </c:ext>
          </c:extLst>
        </c:ser>
        <c:ser>
          <c:idx val="2"/>
          <c:order val="2"/>
          <c:tx>
            <c:strRef>
              <c:f>問38年齢層!$V$5</c:f>
              <c:strCache>
                <c:ptCount val="1"/>
                <c:pt idx="0">
                  <c:v>わからない</c:v>
                </c:pt>
              </c:strCache>
            </c:strRef>
          </c:tx>
          <c:spPr>
            <a:pattFill prst="ltVert">
              <a:fgClr>
                <a:srgbClr val="92D050"/>
              </a:fgClr>
              <a:bgClr>
                <a:schemeClr val="bg1"/>
              </a:bgClr>
            </a:pattFill>
            <a:ln>
              <a:solidFill>
                <a:schemeClr val="tx1"/>
              </a:solidFill>
            </a:ln>
            <a:effectLst/>
          </c:spPr>
          <c:invertIfNegative val="0"/>
          <c:dLbls>
            <c:dLbl>
              <c:idx val="3"/>
              <c:layout>
                <c:manualLayout>
                  <c:x val="-7.8344085841555652E-3"/>
                  <c:y val="1.443713925870575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2A-402A-831C-936C45332CD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問38年齢層!$V$6:$V$14</c:f>
              <c:numCache>
                <c:formatCode>0.0</c:formatCode>
                <c:ptCount val="9"/>
                <c:pt idx="0">
                  <c:v>10</c:v>
                </c:pt>
                <c:pt idx="1">
                  <c:v>12.222222222222221</c:v>
                </c:pt>
                <c:pt idx="2">
                  <c:v>4.2424242424242431</c:v>
                </c:pt>
                <c:pt idx="3">
                  <c:v>6.6037735849056602</c:v>
                </c:pt>
                <c:pt idx="4">
                  <c:v>4.8148148148148149</c:v>
                </c:pt>
                <c:pt idx="5">
                  <c:v>6.4</c:v>
                </c:pt>
                <c:pt idx="6">
                  <c:v>5.825242718446602</c:v>
                </c:pt>
                <c:pt idx="7">
                  <c:v>5.2325581395348841</c:v>
                </c:pt>
                <c:pt idx="8">
                  <c:v>4.6632124352331603</c:v>
                </c:pt>
              </c:numCache>
            </c:numRef>
          </c:val>
          <c:extLst>
            <c:ext xmlns:c16="http://schemas.microsoft.com/office/drawing/2014/chart" uri="{C3380CC4-5D6E-409C-BE32-E72D297353CC}">
              <c16:uniqueId val="{00000002-9AB0-4340-88D9-6BCFEA3F5ACE}"/>
            </c:ext>
          </c:extLst>
        </c:ser>
        <c:ser>
          <c:idx val="4"/>
          <c:order val="3"/>
          <c:tx>
            <c:strRef>
              <c:f>問38年齢層!$W$5</c:f>
              <c:strCache>
                <c:ptCount val="1"/>
                <c:pt idx="0">
                  <c:v>（無効回答）</c:v>
                </c:pt>
              </c:strCache>
            </c:strRef>
          </c:tx>
          <c:spPr>
            <a:solidFill>
              <a:schemeClr val="bg1"/>
            </a:solidFill>
            <a:ln>
              <a:solidFill>
                <a:schemeClr val="tx1"/>
              </a:solidFill>
            </a:ln>
            <a:effectLst/>
          </c:spPr>
          <c:invertIfNegative val="0"/>
          <c:dLbls>
            <c:dLbl>
              <c:idx val="3"/>
              <c:layout>
                <c:manualLayout>
                  <c:x val="2.191168718150401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2A-402A-831C-936C45332CDE}"/>
                </c:ext>
              </c:extLst>
            </c:dLbl>
            <c:dLbl>
              <c:idx val="7"/>
              <c:layout>
                <c:manualLayout>
                  <c:x val="1.560075978812935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2A-402A-831C-936C45332CD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問38年齢層!$W$6:$W$14</c:f>
              <c:numCache>
                <c:formatCode>0.0</c:formatCode>
                <c:ptCount val="9"/>
                <c:pt idx="0">
                  <c:v>0</c:v>
                </c:pt>
                <c:pt idx="1">
                  <c:v>1.1111111111111112</c:v>
                </c:pt>
                <c:pt idx="2">
                  <c:v>0.60606060606060608</c:v>
                </c:pt>
                <c:pt idx="3">
                  <c:v>0</c:v>
                </c:pt>
                <c:pt idx="4">
                  <c:v>0.37037037037037041</c:v>
                </c:pt>
                <c:pt idx="5">
                  <c:v>2.4</c:v>
                </c:pt>
                <c:pt idx="6">
                  <c:v>0</c:v>
                </c:pt>
                <c:pt idx="7">
                  <c:v>0.58139534883720934</c:v>
                </c:pt>
                <c:pt idx="8">
                  <c:v>3.1088082901554404</c:v>
                </c:pt>
              </c:numCache>
            </c:numRef>
          </c:val>
          <c:extLst>
            <c:ext xmlns:c16="http://schemas.microsoft.com/office/drawing/2014/chart" uri="{C3380CC4-5D6E-409C-BE32-E72D297353CC}">
              <c16:uniqueId val="{00000004-9AB0-4340-88D9-6BCFEA3F5AC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問38年齢層!$T$5</c:f>
              <c:strCache>
                <c:ptCount val="1"/>
                <c:pt idx="0">
                  <c:v>利用している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15C-4DD8-A093-E573E133A1E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15C-4DD8-A093-E573E133A1E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問38年齢層!$S$4</c:f>
              <c:strCache>
                <c:ptCount val="1"/>
                <c:pt idx="0">
                  <c:v>凡例</c:v>
                </c:pt>
              </c:strCache>
            </c:strRef>
          </c:cat>
          <c:val>
            <c:numRef>
              <c:f>問38年齢層!$T$4</c:f>
              <c:numCache>
                <c:formatCode>General</c:formatCode>
                <c:ptCount val="1"/>
                <c:pt idx="0">
                  <c:v>1</c:v>
                </c:pt>
              </c:numCache>
            </c:numRef>
          </c:val>
          <c:extLst>
            <c:ext xmlns:c16="http://schemas.microsoft.com/office/drawing/2014/chart" uri="{C3380CC4-5D6E-409C-BE32-E72D297353CC}">
              <c16:uniqueId val="{00000002-115C-4DD8-A093-E573E133A1EE}"/>
            </c:ext>
          </c:extLst>
        </c:ser>
        <c:ser>
          <c:idx val="1"/>
          <c:order val="1"/>
          <c:tx>
            <c:strRef>
              <c:f>問38年齢層!$U$5</c:f>
              <c:strCache>
                <c:ptCount val="1"/>
                <c:pt idx="0">
                  <c:v>利用していない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問38年齢層!$S$4</c:f>
              <c:strCache>
                <c:ptCount val="1"/>
                <c:pt idx="0">
                  <c:v>凡例</c:v>
                </c:pt>
              </c:strCache>
            </c:strRef>
          </c:cat>
          <c:val>
            <c:numRef>
              <c:f>問38年齢層!$U$4</c:f>
              <c:numCache>
                <c:formatCode>General</c:formatCode>
                <c:ptCount val="1"/>
                <c:pt idx="0">
                  <c:v>1</c:v>
                </c:pt>
              </c:numCache>
            </c:numRef>
          </c:val>
          <c:extLst>
            <c:ext xmlns:c16="http://schemas.microsoft.com/office/drawing/2014/chart" uri="{C3380CC4-5D6E-409C-BE32-E72D297353CC}">
              <c16:uniqueId val="{00000003-115C-4DD8-A093-E573E133A1EE}"/>
            </c:ext>
          </c:extLst>
        </c:ser>
        <c:ser>
          <c:idx val="2"/>
          <c:order val="2"/>
          <c:tx>
            <c:strRef>
              <c:f>問38年齢層!$V$5</c:f>
              <c:strCache>
                <c:ptCount val="1"/>
                <c:pt idx="0">
                  <c:v>わからない</c:v>
                </c:pt>
              </c:strCache>
            </c:strRef>
          </c:tx>
          <c:spPr>
            <a:pattFill prst="lgCheck">
              <a:fgClr>
                <a:srgbClr val="0070C0"/>
              </a:fgClr>
              <a:bgClr>
                <a:schemeClr val="bg1"/>
              </a:bgClr>
            </a:pattFill>
            <a:ln>
              <a:solidFill>
                <a:srgbClr val="000000"/>
              </a:solidFill>
            </a:ln>
            <a:effectLst/>
          </c:spPr>
          <c:invertIfNegative val="0"/>
          <c:dPt>
            <c:idx val="0"/>
            <c:invertIfNegative val="0"/>
            <c:bubble3D val="0"/>
            <c:spPr>
              <a:pattFill prst="ltVert">
                <a:fgClr>
                  <a:srgbClr val="92D050"/>
                </a:fgClr>
                <a:bgClr>
                  <a:schemeClr val="bg1"/>
                </a:bgClr>
              </a:pattFill>
              <a:ln>
                <a:solidFill>
                  <a:srgbClr val="000000"/>
                </a:solidFill>
              </a:ln>
              <a:effectLst/>
            </c:spPr>
            <c:extLst>
              <c:ext xmlns:c16="http://schemas.microsoft.com/office/drawing/2014/chart" uri="{C3380CC4-5D6E-409C-BE32-E72D297353CC}">
                <c16:uniqueId val="{00000002-8E8D-4884-A8D1-4F1E3EFD6D7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問38年齢層!$S$4</c:f>
              <c:strCache>
                <c:ptCount val="1"/>
                <c:pt idx="0">
                  <c:v>凡例</c:v>
                </c:pt>
              </c:strCache>
            </c:strRef>
          </c:cat>
          <c:val>
            <c:numRef>
              <c:f>問38年齢層!$V$4</c:f>
              <c:numCache>
                <c:formatCode>General</c:formatCode>
                <c:ptCount val="1"/>
                <c:pt idx="0">
                  <c:v>1</c:v>
                </c:pt>
              </c:numCache>
            </c:numRef>
          </c:val>
          <c:extLst>
            <c:ext xmlns:c16="http://schemas.microsoft.com/office/drawing/2014/chart" uri="{C3380CC4-5D6E-409C-BE32-E72D297353CC}">
              <c16:uniqueId val="{00000004-115C-4DD8-A093-E573E133A1EE}"/>
            </c:ext>
          </c:extLst>
        </c:ser>
        <c:ser>
          <c:idx val="4"/>
          <c:order val="3"/>
          <c:tx>
            <c:strRef>
              <c:f>問38年齢層!$W$5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問38年齢層!$S$4</c:f>
              <c:strCache>
                <c:ptCount val="1"/>
                <c:pt idx="0">
                  <c:v>凡例</c:v>
                </c:pt>
              </c:strCache>
            </c:strRef>
          </c:cat>
          <c:val>
            <c:numRef>
              <c:f>問38年齢層!$W$4</c:f>
              <c:numCache>
                <c:formatCode>General</c:formatCode>
                <c:ptCount val="1"/>
                <c:pt idx="0">
                  <c:v>1</c:v>
                </c:pt>
              </c:numCache>
            </c:numRef>
          </c:val>
          <c:extLst>
            <c:ext xmlns:c16="http://schemas.microsoft.com/office/drawing/2014/chart" uri="{C3380CC4-5D6E-409C-BE32-E72D297353CC}">
              <c16:uniqueId val="{00000006-115C-4DD8-A093-E573E133A1E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6D43-4D2E-8C4D-08B3A6864F9E}"/>
              </c:ext>
            </c:extLst>
          </c:dPt>
          <c:dPt>
            <c:idx val="1"/>
            <c:bubble3D val="0"/>
            <c:spPr>
              <a:pattFill prst="wdDnDiag">
                <a:fgClr>
                  <a:srgbClr val="FFC000"/>
                </a:fgClr>
                <a:bgClr>
                  <a:schemeClr val="bg1"/>
                </a:bgClr>
              </a:pattFill>
              <a:ln w="9525">
                <a:solidFill>
                  <a:schemeClr val="tx1"/>
                </a:solidFill>
              </a:ln>
              <a:effectLst/>
            </c:spPr>
            <c:extLst>
              <c:ext xmlns:c16="http://schemas.microsoft.com/office/drawing/2014/chart" uri="{C3380CC4-5D6E-409C-BE32-E72D297353CC}">
                <c16:uniqueId val="{00000003-6D43-4D2E-8C4D-08B3A6864F9E}"/>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6D43-4D2E-8C4D-08B3A6864F9E}"/>
              </c:ext>
            </c:extLst>
          </c:dPt>
          <c:dPt>
            <c:idx val="3"/>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7-6D43-4D2E-8C4D-08B3A6864F9E}"/>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6D43-4D2E-8C4D-08B3A6864F9E}"/>
              </c:ext>
            </c:extLst>
          </c:dPt>
          <c:dLbls>
            <c:dLbl>
              <c:idx val="0"/>
              <c:layout>
                <c:manualLayout>
                  <c:x val="-1.7061207080401094E-2"/>
                  <c:y val="0"/>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6D43-4D2E-8C4D-08B3A6864F9E}"/>
                </c:ext>
              </c:extLst>
            </c:dLbl>
            <c:dLbl>
              <c:idx val="1"/>
              <c:layout>
                <c:manualLayout>
                  <c:x val="2.1316211500448171E-2"/>
                  <c:y val="4.352513162842217E-2"/>
                </c:manualLayout>
              </c:layout>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706547238217104"/>
                      <c:h val="0.10709710479118624"/>
                    </c:manualLayout>
                  </c15:layout>
                  <c15:dlblFieldTable/>
                  <c15:showDataLabelsRange val="0"/>
                </c:ext>
                <c:ext xmlns:c16="http://schemas.microsoft.com/office/drawing/2014/chart" uri="{C3380CC4-5D6E-409C-BE32-E72D297353CC}">
                  <c16:uniqueId val="{00000003-6D43-4D2E-8C4D-08B3A6864F9E}"/>
                </c:ext>
              </c:extLst>
            </c:dLbl>
            <c:dLbl>
              <c:idx val="2"/>
              <c:layout>
                <c:manualLayout>
                  <c:x val="-1.4946768696482021E-2"/>
                  <c:y val="5.6360251089469023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D43-4D2E-8C4D-08B3A6864F9E}"/>
                </c:ext>
              </c:extLst>
            </c:dLbl>
            <c:dLbl>
              <c:idx val="3"/>
              <c:layout>
                <c:manualLayout>
                  <c:x val="-3.4143976961804386E-2"/>
                  <c:y val="-7.6814748431698887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6D43-4D2E-8C4D-08B3A6864F9E}"/>
                </c:ext>
              </c:extLst>
            </c:dLbl>
            <c:dLbl>
              <c:idx val="4"/>
              <c:layout>
                <c:manualLayout>
                  <c:x val="3.1989763275751759E-2"/>
                  <c:y val="-1.5372790161414285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6D43-4D2E-8C4D-08B3A6864F9E}"/>
                </c:ext>
              </c:extLst>
            </c:dLbl>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問39!$N$4:$N$8</c:f>
              <c:strCache>
                <c:ptCount val="5"/>
                <c:pt idx="0">
                  <c:v>お薦めしたいと思う</c:v>
                </c:pt>
                <c:pt idx="1">
                  <c:v>どちらともいえない</c:v>
                </c:pt>
                <c:pt idx="2">
                  <c:v>お薦めしたいと思わない</c:v>
                </c:pt>
                <c:pt idx="3">
                  <c:v>わからない</c:v>
                </c:pt>
                <c:pt idx="4">
                  <c:v>（無効回答）</c:v>
                </c:pt>
              </c:strCache>
            </c:strRef>
          </c:cat>
          <c:val>
            <c:numRef>
              <c:f>問39!$P$4:$P$8</c:f>
              <c:numCache>
                <c:formatCode>0.0"%"</c:formatCode>
                <c:ptCount val="5"/>
                <c:pt idx="0">
                  <c:v>47.372262773722632</c:v>
                </c:pt>
                <c:pt idx="1">
                  <c:v>39.197080291970806</c:v>
                </c:pt>
                <c:pt idx="2">
                  <c:v>8.0291970802919703</c:v>
                </c:pt>
                <c:pt idx="3">
                  <c:v>4.452554744525548</c:v>
                </c:pt>
                <c:pt idx="4">
                  <c:v>0.94890510948905105</c:v>
                </c:pt>
              </c:numCache>
            </c:numRef>
          </c:val>
          <c:extLst>
            <c:ext xmlns:c16="http://schemas.microsoft.com/office/drawing/2014/chart" uri="{C3380CC4-5D6E-409C-BE32-E72D297353CC}">
              <c16:uniqueId val="{0000000A-6D43-4D2E-8C4D-08B3A6864F9E}"/>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問39年齢層!$T$5</c:f>
              <c:strCache>
                <c:ptCount val="1"/>
                <c:pt idx="0">
                  <c:v>お薦めしたい
と思う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問39年齢層!$T$6:$T$14</c:f>
              <c:numCache>
                <c:formatCode>0.0</c:formatCode>
                <c:ptCount val="9"/>
                <c:pt idx="0">
                  <c:v>66.666666666666657</c:v>
                </c:pt>
                <c:pt idx="1">
                  <c:v>46.666666666666664</c:v>
                </c:pt>
                <c:pt idx="2">
                  <c:v>46.060606060606062</c:v>
                </c:pt>
                <c:pt idx="3">
                  <c:v>44.339622641509436</c:v>
                </c:pt>
                <c:pt idx="4">
                  <c:v>51.851851851851848</c:v>
                </c:pt>
                <c:pt idx="5">
                  <c:v>45.6</c:v>
                </c:pt>
                <c:pt idx="6">
                  <c:v>58.252427184466015</c:v>
                </c:pt>
                <c:pt idx="7">
                  <c:v>41.860465116279073</c:v>
                </c:pt>
                <c:pt idx="8">
                  <c:v>42.487046632124354</c:v>
                </c:pt>
              </c:numCache>
            </c:numRef>
          </c:val>
          <c:extLst>
            <c:ext xmlns:c16="http://schemas.microsoft.com/office/drawing/2014/chart" uri="{C3380CC4-5D6E-409C-BE32-E72D297353CC}">
              <c16:uniqueId val="{00000001-484B-4A8D-AECA-CA179567154A}"/>
            </c:ext>
          </c:extLst>
        </c:ser>
        <c:ser>
          <c:idx val="1"/>
          <c:order val="1"/>
          <c:tx>
            <c:strRef>
              <c:f>問39年齢層!$U$5</c:f>
              <c:strCache>
                <c:ptCount val="1"/>
                <c:pt idx="0">
                  <c:v>どちらとも
いえない</c:v>
                </c:pt>
              </c:strCache>
            </c:strRef>
          </c:tx>
          <c:spPr>
            <a:pattFill prst="wdDnDiag">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問39年齢層!$U$6:$U$14</c:f>
              <c:numCache>
                <c:formatCode>0.0</c:formatCode>
                <c:ptCount val="9"/>
                <c:pt idx="0">
                  <c:v>26.666666666666668</c:v>
                </c:pt>
                <c:pt idx="1">
                  <c:v>32.222222222222221</c:v>
                </c:pt>
                <c:pt idx="2">
                  <c:v>36.363636363636367</c:v>
                </c:pt>
                <c:pt idx="3">
                  <c:v>41.037735849056602</c:v>
                </c:pt>
                <c:pt idx="4">
                  <c:v>37.407407407407405</c:v>
                </c:pt>
                <c:pt idx="5">
                  <c:v>43.2</c:v>
                </c:pt>
                <c:pt idx="6">
                  <c:v>32.038834951456316</c:v>
                </c:pt>
                <c:pt idx="7">
                  <c:v>47.674418604651166</c:v>
                </c:pt>
                <c:pt idx="8">
                  <c:v>41.450777202072537</c:v>
                </c:pt>
              </c:numCache>
            </c:numRef>
          </c:val>
          <c:extLst>
            <c:ext xmlns:c16="http://schemas.microsoft.com/office/drawing/2014/chart" uri="{C3380CC4-5D6E-409C-BE32-E72D297353CC}">
              <c16:uniqueId val="{00000002-484B-4A8D-AECA-CA179567154A}"/>
            </c:ext>
          </c:extLst>
        </c:ser>
        <c:ser>
          <c:idx val="2"/>
          <c:order val="2"/>
          <c:tx>
            <c:strRef>
              <c:f>問39年齢層!$V$5</c:f>
              <c:strCache>
                <c:ptCount val="1"/>
                <c:pt idx="0">
                  <c:v>お薦めしたい
と思わない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1.4169323414806943E-3"/>
                  <c:y val="2.56810052279189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0E-430E-9237-66B9F44337C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問39年齢層!$V$6:$V$14</c:f>
              <c:numCache>
                <c:formatCode>0.0</c:formatCode>
                <c:ptCount val="9"/>
                <c:pt idx="0">
                  <c:v>0</c:v>
                </c:pt>
                <c:pt idx="1">
                  <c:v>15.555555555555555</c:v>
                </c:pt>
                <c:pt idx="2">
                  <c:v>9.6969696969696972</c:v>
                </c:pt>
                <c:pt idx="3">
                  <c:v>11.320754716981133</c:v>
                </c:pt>
                <c:pt idx="4">
                  <c:v>7.7777777777777777</c:v>
                </c:pt>
                <c:pt idx="5">
                  <c:v>7.1999999999999993</c:v>
                </c:pt>
                <c:pt idx="6">
                  <c:v>5.825242718446602</c:v>
                </c:pt>
                <c:pt idx="7">
                  <c:v>5.2325581395348841</c:v>
                </c:pt>
                <c:pt idx="8">
                  <c:v>5.6994818652849739</c:v>
                </c:pt>
              </c:numCache>
            </c:numRef>
          </c:val>
          <c:extLst>
            <c:ext xmlns:c16="http://schemas.microsoft.com/office/drawing/2014/chart" uri="{C3380CC4-5D6E-409C-BE32-E72D297353CC}">
              <c16:uniqueId val="{00000003-484B-4A8D-AECA-CA179567154A}"/>
            </c:ext>
          </c:extLst>
        </c:ser>
        <c:ser>
          <c:idx val="3"/>
          <c:order val="3"/>
          <c:tx>
            <c:strRef>
              <c:f>問39年齢層!$W$5</c:f>
              <c:strCache>
                <c:ptCount val="1"/>
                <c:pt idx="0">
                  <c:v>わからない</c:v>
                </c:pt>
              </c:strCache>
            </c:strRef>
          </c:tx>
          <c:spPr>
            <a:pattFill prst="ltVert">
              <a:fgClr>
                <a:srgbClr val="92D050"/>
              </a:fgClr>
              <a:bgClr>
                <a:schemeClr val="bg1"/>
              </a:bgClr>
            </a:pattFill>
            <a:ln>
              <a:solidFill>
                <a:schemeClr val="tx1"/>
              </a:solidFill>
            </a:ln>
            <a:effectLst/>
          </c:spPr>
          <c:invertIfNegative val="0"/>
          <c:dLbls>
            <c:dLbl>
              <c:idx val="0"/>
              <c:layout>
                <c:manualLayout>
                  <c:x val="-1.0390717136407391E-16"/>
                  <c:y val="-3.668570594960138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0E-430E-9237-66B9F44337CC}"/>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32-4C40-9DF0-7B4E823BCD01}"/>
                </c:ext>
              </c:extLst>
            </c:dLbl>
            <c:dLbl>
              <c:idx val="5"/>
              <c:layout>
                <c:manualLayout>
                  <c:x val="2.8338646829613886E-3"/>
                  <c:y val="1.345179972304781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0E-430E-9237-66B9F44337C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問39年齢層!$W$6:$W$14</c:f>
              <c:numCache>
                <c:formatCode>0.0</c:formatCode>
                <c:ptCount val="9"/>
                <c:pt idx="0">
                  <c:v>6.666666666666667</c:v>
                </c:pt>
                <c:pt idx="1">
                  <c:v>4.4444444444444446</c:v>
                </c:pt>
                <c:pt idx="2">
                  <c:v>7.2727272727272725</c:v>
                </c:pt>
                <c:pt idx="3">
                  <c:v>3.3018867924528301</c:v>
                </c:pt>
                <c:pt idx="4">
                  <c:v>2.5925925925925926</c:v>
                </c:pt>
                <c:pt idx="5">
                  <c:v>1.6</c:v>
                </c:pt>
                <c:pt idx="6">
                  <c:v>3.8834951456310676</c:v>
                </c:pt>
                <c:pt idx="7">
                  <c:v>4.0697674418604652</c:v>
                </c:pt>
                <c:pt idx="8">
                  <c:v>8.2901554404145088</c:v>
                </c:pt>
              </c:numCache>
            </c:numRef>
          </c:val>
          <c:extLst>
            <c:ext xmlns:c16="http://schemas.microsoft.com/office/drawing/2014/chart" uri="{C3380CC4-5D6E-409C-BE32-E72D297353CC}">
              <c16:uniqueId val="{00000005-484B-4A8D-AECA-CA179567154A}"/>
            </c:ext>
          </c:extLst>
        </c:ser>
        <c:ser>
          <c:idx val="4"/>
          <c:order val="4"/>
          <c:tx>
            <c:strRef>
              <c:f>問39年齢層!$X$5</c:f>
              <c:strCache>
                <c:ptCount val="1"/>
                <c:pt idx="0">
                  <c:v>（無効回答）</c:v>
                </c:pt>
              </c:strCache>
            </c:strRef>
          </c:tx>
          <c:spPr>
            <a:solidFill>
              <a:schemeClr val="bg1"/>
            </a:solidFill>
            <a:ln>
              <a:solidFill>
                <a:schemeClr val="tx1"/>
              </a:solidFill>
            </a:ln>
          </c:spPr>
          <c:invertIfNegative val="0"/>
          <c:dLbls>
            <c:dLbl>
              <c:idx val="1"/>
              <c:layout>
                <c:manualLayout>
                  <c:x val="2.0859029178206926E-2"/>
                  <c:y val="1.44437599707080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0E-430E-9237-66B9F44337CC}"/>
                </c:ext>
              </c:extLst>
            </c:dLbl>
            <c:dLbl>
              <c:idx val="3"/>
              <c:layout>
                <c:manualLayout>
                  <c:x val="2.2519294546205104E-2"/>
                  <c:y val="1.443713925870575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E-49CC-A17E-707B14ABB903}"/>
                </c:ext>
              </c:extLst>
            </c:dLbl>
            <c:dLbl>
              <c:idx val="4"/>
              <c:layout>
                <c:manualLayout>
                  <c:x val="2.3000716833881212E-2"/>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0E-430E-9237-66B9F44337CC}"/>
                </c:ext>
              </c:extLst>
            </c:dLbl>
            <c:dLbl>
              <c:idx val="5"/>
              <c:layout>
                <c:manualLayout>
                  <c:x val="2.5382390431801554E-2"/>
                  <c:y val="1.345179972304781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0E-430E-9237-66B9F44337CC}"/>
                </c:ext>
              </c:extLst>
            </c:dLbl>
            <c:dLbl>
              <c:idx val="7"/>
              <c:layout>
                <c:manualLayout>
                  <c:x val="1.948337754273808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32-4C40-9DF0-7B4E823BCD01}"/>
                </c:ext>
              </c:extLst>
            </c:dLbl>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問39年齢層!$X$6:$X$14</c:f>
              <c:numCache>
                <c:formatCode>0.0</c:formatCode>
                <c:ptCount val="9"/>
                <c:pt idx="0">
                  <c:v>0</c:v>
                </c:pt>
                <c:pt idx="1">
                  <c:v>1.1111111111111112</c:v>
                </c:pt>
                <c:pt idx="2">
                  <c:v>0.60606060606060608</c:v>
                </c:pt>
                <c:pt idx="3">
                  <c:v>0</c:v>
                </c:pt>
                <c:pt idx="4">
                  <c:v>0.37037037037037041</c:v>
                </c:pt>
                <c:pt idx="5">
                  <c:v>2.4</c:v>
                </c:pt>
                <c:pt idx="6">
                  <c:v>0</c:v>
                </c:pt>
                <c:pt idx="7">
                  <c:v>1.1627906976744187</c:v>
                </c:pt>
                <c:pt idx="8">
                  <c:v>2.0725388601036272</c:v>
                </c:pt>
              </c:numCache>
            </c:numRef>
          </c:val>
          <c:extLst>
            <c:ext xmlns:c16="http://schemas.microsoft.com/office/drawing/2014/chart" uri="{C3380CC4-5D6E-409C-BE32-E72D297353CC}">
              <c16:uniqueId val="{0000000A-484B-4A8D-AECA-CA179567154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0.12728086691513585"/>
          <c:w val="0.91349610037300777"/>
          <c:h val="0.7429255117372473"/>
        </c:manualLayout>
      </c:layout>
      <c:barChart>
        <c:barDir val="bar"/>
        <c:grouping val="percentStacked"/>
        <c:varyColors val="0"/>
        <c:ser>
          <c:idx val="0"/>
          <c:order val="0"/>
          <c:tx>
            <c:strRef>
              <c:f>問39年齢層!$T$5</c:f>
              <c:strCache>
                <c:ptCount val="1"/>
                <c:pt idx="0">
                  <c:v>お薦めしたい
と思う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238-4491-A87F-769B4B1440B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238-4491-A87F-769B4B1440B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問39年齢層!$S$4</c:f>
              <c:strCache>
                <c:ptCount val="1"/>
                <c:pt idx="0">
                  <c:v>凡例</c:v>
                </c:pt>
              </c:strCache>
            </c:strRef>
          </c:cat>
          <c:val>
            <c:numRef>
              <c:f>問39年齢層!$T$4</c:f>
              <c:numCache>
                <c:formatCode>General</c:formatCode>
                <c:ptCount val="1"/>
                <c:pt idx="0">
                  <c:v>1</c:v>
                </c:pt>
              </c:numCache>
            </c:numRef>
          </c:val>
          <c:extLst>
            <c:ext xmlns:c16="http://schemas.microsoft.com/office/drawing/2014/chart" uri="{C3380CC4-5D6E-409C-BE32-E72D297353CC}">
              <c16:uniqueId val="{00000002-C238-4491-A87F-769B4B1440B3}"/>
            </c:ext>
          </c:extLst>
        </c:ser>
        <c:ser>
          <c:idx val="1"/>
          <c:order val="1"/>
          <c:tx>
            <c:strRef>
              <c:f>問39年齢層!$U$5</c:f>
              <c:strCache>
                <c:ptCount val="1"/>
                <c:pt idx="0">
                  <c:v>どちらとも
いえない</c:v>
                </c:pt>
              </c:strCache>
            </c:strRef>
          </c:tx>
          <c:spPr>
            <a:solidFill>
              <a:srgbClr val="B4C7E7"/>
            </a:solidFill>
            <a:ln>
              <a:solidFill>
                <a:srgbClr val="000000"/>
              </a:solidFill>
            </a:ln>
            <a:effectLst/>
          </c:spPr>
          <c:invertIfNegative val="0"/>
          <c:dPt>
            <c:idx val="0"/>
            <c:invertIfNegative val="0"/>
            <c:bubble3D val="0"/>
            <c:spPr>
              <a:pattFill prst="wdDnDiag">
                <a:fgClr>
                  <a:srgbClr val="FFC000"/>
                </a:fgClr>
                <a:bgClr>
                  <a:schemeClr val="bg1"/>
                </a:bgClr>
              </a:pattFill>
              <a:ln>
                <a:solidFill>
                  <a:srgbClr val="000000"/>
                </a:solidFill>
              </a:ln>
              <a:effectLst/>
            </c:spPr>
            <c:extLst>
              <c:ext xmlns:c16="http://schemas.microsoft.com/office/drawing/2014/chart" uri="{C3380CC4-5D6E-409C-BE32-E72D297353CC}">
                <c16:uniqueId val="{00000004-8CF0-4B0D-9670-F922EA6CA19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問39年齢層!$S$4</c:f>
              <c:strCache>
                <c:ptCount val="1"/>
                <c:pt idx="0">
                  <c:v>凡例</c:v>
                </c:pt>
              </c:strCache>
            </c:strRef>
          </c:cat>
          <c:val>
            <c:numRef>
              <c:f>問39年齢層!$U$4</c:f>
              <c:numCache>
                <c:formatCode>General</c:formatCode>
                <c:ptCount val="1"/>
                <c:pt idx="0">
                  <c:v>1</c:v>
                </c:pt>
              </c:numCache>
            </c:numRef>
          </c:val>
          <c:extLst>
            <c:ext xmlns:c16="http://schemas.microsoft.com/office/drawing/2014/chart" uri="{C3380CC4-5D6E-409C-BE32-E72D297353CC}">
              <c16:uniqueId val="{00000003-C238-4491-A87F-769B4B1440B3}"/>
            </c:ext>
          </c:extLst>
        </c:ser>
        <c:ser>
          <c:idx val="2"/>
          <c:order val="2"/>
          <c:tx>
            <c:strRef>
              <c:f>問39年齢層!$V$5</c:f>
              <c:strCache>
                <c:ptCount val="1"/>
                <c:pt idx="0">
                  <c:v>お薦めしたい
と思わない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問39年齢層!$S$4</c:f>
              <c:strCache>
                <c:ptCount val="1"/>
                <c:pt idx="0">
                  <c:v>凡例</c:v>
                </c:pt>
              </c:strCache>
            </c:strRef>
          </c:cat>
          <c:val>
            <c:numRef>
              <c:f>問39年齢層!$V$4</c:f>
              <c:numCache>
                <c:formatCode>General</c:formatCode>
                <c:ptCount val="1"/>
                <c:pt idx="0">
                  <c:v>1</c:v>
                </c:pt>
              </c:numCache>
            </c:numRef>
          </c:val>
          <c:extLst>
            <c:ext xmlns:c16="http://schemas.microsoft.com/office/drawing/2014/chart" uri="{C3380CC4-5D6E-409C-BE32-E72D297353CC}">
              <c16:uniqueId val="{00000004-C238-4491-A87F-769B4B1440B3}"/>
            </c:ext>
          </c:extLst>
        </c:ser>
        <c:ser>
          <c:idx val="3"/>
          <c:order val="3"/>
          <c:tx>
            <c:strRef>
              <c:f>問39年齢層!$W$5</c:f>
              <c:strCache>
                <c:ptCount val="1"/>
                <c:pt idx="0">
                  <c:v>わからない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問39年齢層!$S$4</c:f>
              <c:strCache>
                <c:ptCount val="1"/>
                <c:pt idx="0">
                  <c:v>凡例</c:v>
                </c:pt>
              </c:strCache>
            </c:strRef>
          </c:cat>
          <c:val>
            <c:numRef>
              <c:f>問39年齢層!$W$4</c:f>
              <c:numCache>
                <c:formatCode>General</c:formatCode>
                <c:ptCount val="1"/>
                <c:pt idx="0">
                  <c:v>1</c:v>
                </c:pt>
              </c:numCache>
            </c:numRef>
          </c:val>
          <c:extLst>
            <c:ext xmlns:c16="http://schemas.microsoft.com/office/drawing/2014/chart" uri="{C3380CC4-5D6E-409C-BE32-E72D297353CC}">
              <c16:uniqueId val="{00000005-C238-4491-A87F-769B4B1440B3}"/>
            </c:ext>
          </c:extLst>
        </c:ser>
        <c:ser>
          <c:idx val="4"/>
          <c:order val="4"/>
          <c:tx>
            <c:strRef>
              <c:f>問39年齢層!$X$5</c:f>
              <c:strCache>
                <c:ptCount val="1"/>
                <c:pt idx="0">
                  <c:v>（無効回答）</c:v>
                </c:pt>
              </c:strCache>
            </c:strRef>
          </c:tx>
          <c:invertIfNegative val="0"/>
          <c:dPt>
            <c:idx val="0"/>
            <c:invertIfNegative val="0"/>
            <c:bubble3D val="0"/>
            <c:spPr>
              <a:solidFill>
                <a:schemeClr val="bg1"/>
              </a:solidFill>
              <a:ln>
                <a:solidFill>
                  <a:schemeClr val="tx1"/>
                </a:solidFill>
              </a:ln>
            </c:spPr>
            <c:extLst>
              <c:ext xmlns:c16="http://schemas.microsoft.com/office/drawing/2014/chart" uri="{C3380CC4-5D6E-409C-BE32-E72D297353CC}">
                <c16:uniqueId val="{00000007-C238-4491-A87F-769B4B1440B3}"/>
              </c:ext>
            </c:extLst>
          </c:dPt>
          <c:dLbls>
            <c:spPr>
              <a:no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問39年齢層!$X$4</c:f>
              <c:numCache>
                <c:formatCode>General</c:formatCode>
                <c:ptCount val="1"/>
                <c:pt idx="0">
                  <c:v>1</c:v>
                </c:pt>
              </c:numCache>
            </c:numRef>
          </c:val>
          <c:extLst>
            <c:ext xmlns:c16="http://schemas.microsoft.com/office/drawing/2014/chart" uri="{C3380CC4-5D6E-409C-BE32-E72D297353CC}">
              <c16:uniqueId val="{00000008-C238-4491-A87F-769B4B1440B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問35年齢層!$T$6:$T$14</c:f>
              <c:numCache>
                <c:formatCode>0.0</c:formatCode>
                <c:ptCount val="9"/>
                <c:pt idx="0">
                  <c:v>36.666666666666664</c:v>
                </c:pt>
                <c:pt idx="1">
                  <c:v>25.555555555555554</c:v>
                </c:pt>
                <c:pt idx="2">
                  <c:v>46.060606060606062</c:v>
                </c:pt>
                <c:pt idx="3">
                  <c:v>47.169811320754718</c:v>
                </c:pt>
                <c:pt idx="4">
                  <c:v>41.851851851851848</c:v>
                </c:pt>
                <c:pt idx="5">
                  <c:v>37.6</c:v>
                </c:pt>
                <c:pt idx="6">
                  <c:v>47.572815533980581</c:v>
                </c:pt>
                <c:pt idx="7">
                  <c:v>39.534883720930232</c:v>
                </c:pt>
                <c:pt idx="8">
                  <c:v>47.668393782383419</c:v>
                </c:pt>
              </c:numCache>
            </c:numRef>
          </c:val>
          <c:extLst>
            <c:ext xmlns:c16="http://schemas.microsoft.com/office/drawing/2014/chart" uri="{C3380CC4-5D6E-409C-BE32-E72D297353CC}">
              <c16:uniqueId val="{00000000-0FA0-40F7-954B-2B31CD1FE5A6}"/>
            </c:ext>
          </c:extLst>
        </c:ser>
        <c:ser>
          <c:idx val="1"/>
          <c:order val="1"/>
          <c:tx>
            <c:strRef>
              <c:f>問35年齢層!$U$5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4.2507970244420826E-3"/>
                  <c:y val="-4.40039673258664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DD-4C89-8664-B411CF8B213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問35年齢層!$U$6:$U$14</c:f>
              <c:numCache>
                <c:formatCode>0.0</c:formatCode>
                <c:ptCount val="9"/>
                <c:pt idx="0">
                  <c:v>0</c:v>
                </c:pt>
                <c:pt idx="1">
                  <c:v>7.7777777777777777</c:v>
                </c:pt>
                <c:pt idx="2">
                  <c:v>4.8484848484848486</c:v>
                </c:pt>
                <c:pt idx="3">
                  <c:v>4.716981132075472</c:v>
                </c:pt>
                <c:pt idx="4">
                  <c:v>4.8148148148148149</c:v>
                </c:pt>
                <c:pt idx="5">
                  <c:v>4</c:v>
                </c:pt>
                <c:pt idx="6">
                  <c:v>3.8834951456310676</c:v>
                </c:pt>
                <c:pt idx="7">
                  <c:v>1.7441860465116279</c:v>
                </c:pt>
                <c:pt idx="8">
                  <c:v>3.1088082901554404</c:v>
                </c:pt>
              </c:numCache>
            </c:numRef>
          </c:val>
          <c:extLst>
            <c:ext xmlns:c16="http://schemas.microsoft.com/office/drawing/2014/chart" uri="{C3380CC4-5D6E-409C-BE32-E72D297353CC}">
              <c16:uniqueId val="{00000001-0FA0-40F7-954B-2B31CD1FE5A6}"/>
            </c:ext>
          </c:extLst>
        </c:ser>
        <c:ser>
          <c:idx val="3"/>
          <c:order val="2"/>
          <c:tx>
            <c:strRef>
              <c:f>問35年齢層!$V$5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問35年齢層!$V$6:$V$14</c:f>
              <c:numCache>
                <c:formatCode>0.0</c:formatCode>
                <c:ptCount val="9"/>
                <c:pt idx="0">
                  <c:v>10</c:v>
                </c:pt>
                <c:pt idx="1">
                  <c:v>18.888888888888889</c:v>
                </c:pt>
                <c:pt idx="2">
                  <c:v>15.757575757575756</c:v>
                </c:pt>
                <c:pt idx="3">
                  <c:v>16.037735849056602</c:v>
                </c:pt>
                <c:pt idx="4">
                  <c:v>22.222222222222221</c:v>
                </c:pt>
                <c:pt idx="5">
                  <c:v>20</c:v>
                </c:pt>
                <c:pt idx="6">
                  <c:v>20.388349514563107</c:v>
                </c:pt>
                <c:pt idx="7">
                  <c:v>22.674418604651162</c:v>
                </c:pt>
                <c:pt idx="8">
                  <c:v>14.507772020725387</c:v>
                </c:pt>
              </c:numCache>
            </c:numRef>
          </c:val>
          <c:extLst>
            <c:ext xmlns:c16="http://schemas.microsoft.com/office/drawing/2014/chart" uri="{C3380CC4-5D6E-409C-BE32-E72D297353CC}">
              <c16:uniqueId val="{00000003-0FA0-40F7-954B-2B31CD1FE5A6}"/>
            </c:ext>
          </c:extLst>
        </c:ser>
        <c:ser>
          <c:idx val="4"/>
          <c:order val="3"/>
          <c:tx>
            <c:strRef>
              <c:f>問35年齢層!$W$5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問35年齢層!$W$6:$W$14</c:f>
              <c:numCache>
                <c:formatCode>0.0</c:formatCode>
                <c:ptCount val="9"/>
                <c:pt idx="0">
                  <c:v>16.666666666666664</c:v>
                </c:pt>
                <c:pt idx="1">
                  <c:v>17.777777777777779</c:v>
                </c:pt>
                <c:pt idx="2">
                  <c:v>10.909090909090908</c:v>
                </c:pt>
                <c:pt idx="3">
                  <c:v>16.037735849056602</c:v>
                </c:pt>
                <c:pt idx="4">
                  <c:v>12.222222222222221</c:v>
                </c:pt>
                <c:pt idx="5">
                  <c:v>13.600000000000001</c:v>
                </c:pt>
                <c:pt idx="6">
                  <c:v>11.650485436893204</c:v>
                </c:pt>
                <c:pt idx="7">
                  <c:v>13.953488372093023</c:v>
                </c:pt>
                <c:pt idx="8">
                  <c:v>14.507772020725387</c:v>
                </c:pt>
              </c:numCache>
            </c:numRef>
          </c:val>
          <c:extLst>
            <c:ext xmlns:c16="http://schemas.microsoft.com/office/drawing/2014/chart" uri="{C3380CC4-5D6E-409C-BE32-E72D297353CC}">
              <c16:uniqueId val="{00000004-0FA0-40F7-954B-2B31CD1FE5A6}"/>
            </c:ext>
          </c:extLst>
        </c:ser>
        <c:ser>
          <c:idx val="5"/>
          <c:order val="4"/>
          <c:tx>
            <c:strRef>
              <c:f>問35年齢層!$X$5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問35年齢層!$X$6:$X$14</c:f>
              <c:numCache>
                <c:formatCode>0.0</c:formatCode>
                <c:ptCount val="9"/>
                <c:pt idx="0">
                  <c:v>33.333333333333329</c:v>
                </c:pt>
                <c:pt idx="1">
                  <c:v>27.777777777777779</c:v>
                </c:pt>
                <c:pt idx="2">
                  <c:v>20.606060606060606</c:v>
                </c:pt>
                <c:pt idx="3">
                  <c:v>16.037735849056602</c:v>
                </c:pt>
                <c:pt idx="4">
                  <c:v>17.037037037037038</c:v>
                </c:pt>
                <c:pt idx="5">
                  <c:v>20.8</c:v>
                </c:pt>
                <c:pt idx="6">
                  <c:v>15.53398058252427</c:v>
                </c:pt>
                <c:pt idx="7">
                  <c:v>14.534883720930234</c:v>
                </c:pt>
                <c:pt idx="8">
                  <c:v>11.398963730569948</c:v>
                </c:pt>
              </c:numCache>
            </c:numRef>
          </c:val>
          <c:extLst>
            <c:ext xmlns:c16="http://schemas.microsoft.com/office/drawing/2014/chart" uri="{C3380CC4-5D6E-409C-BE32-E72D297353CC}">
              <c16:uniqueId val="{00000005-0FA0-40F7-954B-2B31CD1FE5A6}"/>
            </c:ext>
          </c:extLst>
        </c:ser>
        <c:ser>
          <c:idx val="6"/>
          <c:order val="5"/>
          <c:tx>
            <c:strRef>
              <c:f>問35年齢層!$Y$5</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DD-4C89-8664-B411CF8B213F}"/>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DD-4C89-8664-B411CF8B213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問35年齢層!$Y$6:$Y$14</c:f>
              <c:numCache>
                <c:formatCode>0.0</c:formatCode>
                <c:ptCount val="9"/>
                <c:pt idx="0">
                  <c:v>3.3333333333333335</c:v>
                </c:pt>
                <c:pt idx="1">
                  <c:v>2.2222222222222223</c:v>
                </c:pt>
                <c:pt idx="2">
                  <c:v>1.8181818181818181</c:v>
                </c:pt>
                <c:pt idx="3">
                  <c:v>0</c:v>
                </c:pt>
                <c:pt idx="4">
                  <c:v>1.8518518518518516</c:v>
                </c:pt>
                <c:pt idx="5">
                  <c:v>4</c:v>
                </c:pt>
                <c:pt idx="6">
                  <c:v>0.97087378640776689</c:v>
                </c:pt>
                <c:pt idx="7">
                  <c:v>7.5581395348837201</c:v>
                </c:pt>
                <c:pt idx="8">
                  <c:v>8.8082901554404138</c:v>
                </c:pt>
              </c:numCache>
            </c:numRef>
          </c:val>
          <c:extLst>
            <c:ext xmlns:c16="http://schemas.microsoft.com/office/drawing/2014/chart" uri="{C3380CC4-5D6E-409C-BE32-E72D297353CC}">
              <c16:uniqueId val="{00000006-0FA0-40F7-954B-2B31CD1FE5A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4727-446D-A1C3-7DAEA231D5FE}"/>
              </c:ext>
            </c:extLst>
          </c:dPt>
          <c:dPt>
            <c:idx val="1"/>
            <c:bubble3D val="0"/>
            <c:spPr>
              <a:solidFill>
                <a:srgbClr val="B4C7E7"/>
              </a:solidFill>
              <a:ln w="9525">
                <a:solidFill>
                  <a:schemeClr val="tx1"/>
                </a:solidFill>
              </a:ln>
              <a:effectLst/>
            </c:spPr>
            <c:extLst>
              <c:ext xmlns:c16="http://schemas.microsoft.com/office/drawing/2014/chart" uri="{C3380CC4-5D6E-409C-BE32-E72D297353CC}">
                <c16:uniqueId val="{00000003-4727-446D-A1C3-7DAEA231D5FE}"/>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4727-446D-A1C3-7DAEA231D5FE}"/>
              </c:ext>
            </c:extLst>
          </c:dPt>
          <c:dPt>
            <c:idx val="3"/>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7-4727-446D-A1C3-7DAEA231D5FE}"/>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4727-446D-A1C3-7DAEA231D5FE}"/>
              </c:ext>
            </c:extLst>
          </c:dPt>
          <c:dLbls>
            <c:dLbl>
              <c:idx val="0"/>
              <c:layout>
                <c:manualLayout>
                  <c:x val="-2.5591810620601407E-2"/>
                  <c:y val="2.818354950058606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567276739160005"/>
                      <c:h val="9.4286446323341003E-2"/>
                    </c:manualLayout>
                  </c15:layout>
                  <c15:dlblFieldTable/>
                  <c15:showDataLabelsRange val="0"/>
                </c:ext>
                <c:ext xmlns:c16="http://schemas.microsoft.com/office/drawing/2014/chart" uri="{C3380CC4-5D6E-409C-BE32-E72D297353CC}">
                  <c16:uniqueId val="{00000001-4727-446D-A1C3-7DAEA231D5FE}"/>
                </c:ext>
              </c:extLst>
            </c:dLbl>
            <c:dLbl>
              <c:idx val="1"/>
              <c:layout>
                <c:manualLayout>
                  <c:x val="2.1327348476833869E-3"/>
                  <c:y val="-4.0994107097104888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772011224124813"/>
                      <c:h val="0.10453497309761722"/>
                    </c:manualLayout>
                  </c15:layout>
                  <c15:dlblFieldTable/>
                  <c15:showDataLabelsRange val="0"/>
                </c:ext>
                <c:ext xmlns:c16="http://schemas.microsoft.com/office/drawing/2014/chart" uri="{C3380CC4-5D6E-409C-BE32-E72D297353CC}">
                  <c16:uniqueId val="{00000003-4727-446D-A1C3-7DAEA231D5FE}"/>
                </c:ext>
              </c:extLst>
            </c:dLbl>
            <c:dLbl>
              <c:idx val="2"/>
              <c:layout>
                <c:manualLayout>
                  <c:x val="8.3962633269689653E-8"/>
                  <c:y val="0.11273379451703817"/>
                </c:manualLayout>
              </c:layout>
              <c:tx>
                <c:rich>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4727-446D-A1C3-7DAEA231D5FE}"/>
                </c:ext>
              </c:extLst>
            </c:dLbl>
            <c:dLbl>
              <c:idx val="3"/>
              <c:layout>
                <c:manualLayout>
                  <c:x val="5.6515332416461381E-2"/>
                  <c:y val="2.305928611344796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725527831094047"/>
                      <c:h val="9.4286446323341003E-2"/>
                    </c:manualLayout>
                  </c15:layout>
                  <c15:dlblFieldTable/>
                  <c15:showDataLabelsRange val="0"/>
                </c:ext>
                <c:ext xmlns:c16="http://schemas.microsoft.com/office/drawing/2014/chart" uri="{C3380CC4-5D6E-409C-BE32-E72D297353CC}">
                  <c16:uniqueId val="{00000007-4727-446D-A1C3-7DAEA231D5FE}"/>
                </c:ext>
              </c:extLst>
            </c:dLbl>
            <c:dLbl>
              <c:idx val="4"/>
              <c:layout>
                <c:manualLayout>
                  <c:x val="2.1326508850501174E-2"/>
                  <c:y val="-1.7934921854983358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4727-446D-A1C3-7DAEA231D5F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問40!$N$4:$N$8</c:f>
              <c:strCache>
                <c:ptCount val="5"/>
                <c:pt idx="0">
                  <c:v>進んで利用している</c:v>
                </c:pt>
                <c:pt idx="1">
                  <c:v>時々利用している</c:v>
                </c:pt>
                <c:pt idx="2">
                  <c:v>ほとんど
利用していない</c:v>
                </c:pt>
                <c:pt idx="3">
                  <c:v>直売所を知らない</c:v>
                </c:pt>
                <c:pt idx="4">
                  <c:v>（無効回答）</c:v>
                </c:pt>
              </c:strCache>
            </c:strRef>
          </c:cat>
          <c:val>
            <c:numRef>
              <c:f>問40!$P$4:$P$8</c:f>
              <c:numCache>
                <c:formatCode>0.0"%"</c:formatCode>
                <c:ptCount val="5"/>
                <c:pt idx="0">
                  <c:v>18.029197080291969</c:v>
                </c:pt>
                <c:pt idx="1">
                  <c:v>42.335766423357661</c:v>
                </c:pt>
                <c:pt idx="2">
                  <c:v>28.248175182481749</c:v>
                </c:pt>
                <c:pt idx="3">
                  <c:v>10.656934306569344</c:v>
                </c:pt>
                <c:pt idx="4">
                  <c:v>0.72992700729927007</c:v>
                </c:pt>
              </c:numCache>
            </c:numRef>
          </c:val>
          <c:extLst>
            <c:ext xmlns:c16="http://schemas.microsoft.com/office/drawing/2014/chart" uri="{C3380CC4-5D6E-409C-BE32-E72D297353CC}">
              <c16:uniqueId val="{0000000A-4727-446D-A1C3-7DAEA231D5FE}"/>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問40経年!$T$5</c:f>
              <c:strCache>
                <c:ptCount val="1"/>
                <c:pt idx="0">
                  <c:v>進んで
利用している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問40経年!$S$7:$S$12</c:f>
              <c:strCache>
                <c:ptCount val="6"/>
                <c:pt idx="0">
                  <c:v>R2(n=1,378)</c:v>
                </c:pt>
                <c:pt idx="1">
                  <c:v>R3(n=1,105)</c:v>
                </c:pt>
                <c:pt idx="2">
                  <c:v>R4(n=1,193)</c:v>
                </c:pt>
                <c:pt idx="3">
                  <c:v>R5(n=1,211)</c:v>
                </c:pt>
                <c:pt idx="4">
                  <c:v>R6(n=1,210)</c:v>
                </c:pt>
                <c:pt idx="5">
                  <c:v>R7(n=1,370)</c:v>
                </c:pt>
              </c:strCache>
            </c:strRef>
          </c:cat>
          <c:val>
            <c:numRef>
              <c:f>問40経年!$T$7:$T$12</c:f>
              <c:numCache>
                <c:formatCode>0.0</c:formatCode>
                <c:ptCount val="6"/>
                <c:pt idx="0">
                  <c:v>14.4</c:v>
                </c:pt>
                <c:pt idx="1">
                  <c:v>16.2</c:v>
                </c:pt>
                <c:pt idx="2">
                  <c:v>16.3</c:v>
                </c:pt>
                <c:pt idx="3">
                  <c:v>15.4</c:v>
                </c:pt>
                <c:pt idx="4">
                  <c:v>16.2</c:v>
                </c:pt>
                <c:pt idx="5">
                  <c:v>18.029197080291969</c:v>
                </c:pt>
              </c:numCache>
            </c:numRef>
          </c:val>
          <c:extLst>
            <c:ext xmlns:c16="http://schemas.microsoft.com/office/drawing/2014/chart" uri="{C3380CC4-5D6E-409C-BE32-E72D297353CC}">
              <c16:uniqueId val="{00000000-CE73-460A-9D4E-425950762A2F}"/>
            </c:ext>
          </c:extLst>
        </c:ser>
        <c:ser>
          <c:idx val="1"/>
          <c:order val="1"/>
          <c:tx>
            <c:strRef>
              <c:f>問40経年!$U$5</c:f>
              <c:strCache>
                <c:ptCount val="1"/>
                <c:pt idx="0">
                  <c:v>時々
利用している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問40経年!$S$7:$S$12</c:f>
              <c:strCache>
                <c:ptCount val="6"/>
                <c:pt idx="0">
                  <c:v>R2(n=1,378)</c:v>
                </c:pt>
                <c:pt idx="1">
                  <c:v>R3(n=1,105)</c:v>
                </c:pt>
                <c:pt idx="2">
                  <c:v>R4(n=1,193)</c:v>
                </c:pt>
                <c:pt idx="3">
                  <c:v>R5(n=1,211)</c:v>
                </c:pt>
                <c:pt idx="4">
                  <c:v>R6(n=1,210)</c:v>
                </c:pt>
                <c:pt idx="5">
                  <c:v>R7(n=1,370)</c:v>
                </c:pt>
              </c:strCache>
            </c:strRef>
          </c:cat>
          <c:val>
            <c:numRef>
              <c:f>問40経年!$U$7:$U$12</c:f>
              <c:numCache>
                <c:formatCode>0.0</c:formatCode>
                <c:ptCount val="6"/>
                <c:pt idx="0">
                  <c:v>38.299999999999997</c:v>
                </c:pt>
                <c:pt idx="1">
                  <c:v>36.200000000000003</c:v>
                </c:pt>
                <c:pt idx="2">
                  <c:v>39.799999999999997</c:v>
                </c:pt>
                <c:pt idx="3">
                  <c:v>40.6</c:v>
                </c:pt>
                <c:pt idx="4">
                  <c:v>45.2</c:v>
                </c:pt>
                <c:pt idx="5">
                  <c:v>42.335766423357661</c:v>
                </c:pt>
              </c:numCache>
            </c:numRef>
          </c:val>
          <c:extLst>
            <c:ext xmlns:c16="http://schemas.microsoft.com/office/drawing/2014/chart" uri="{C3380CC4-5D6E-409C-BE32-E72D297353CC}">
              <c16:uniqueId val="{00000001-CE73-460A-9D4E-425950762A2F}"/>
            </c:ext>
          </c:extLst>
        </c:ser>
        <c:ser>
          <c:idx val="2"/>
          <c:order val="2"/>
          <c:tx>
            <c:strRef>
              <c:f>問40経年!$V$5</c:f>
              <c:strCache>
                <c:ptCount val="1"/>
                <c:pt idx="0">
                  <c:v>ほとんど
利用していない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問40経年!$S$7:$S$12</c:f>
              <c:strCache>
                <c:ptCount val="6"/>
                <c:pt idx="0">
                  <c:v>R2(n=1,378)</c:v>
                </c:pt>
                <c:pt idx="1">
                  <c:v>R3(n=1,105)</c:v>
                </c:pt>
                <c:pt idx="2">
                  <c:v>R4(n=1,193)</c:v>
                </c:pt>
                <c:pt idx="3">
                  <c:v>R5(n=1,211)</c:v>
                </c:pt>
                <c:pt idx="4">
                  <c:v>R6(n=1,210)</c:v>
                </c:pt>
                <c:pt idx="5">
                  <c:v>R7(n=1,370)</c:v>
                </c:pt>
              </c:strCache>
            </c:strRef>
          </c:cat>
          <c:val>
            <c:numRef>
              <c:f>問40経年!$V$7:$V$12</c:f>
              <c:numCache>
                <c:formatCode>0.0</c:formatCode>
                <c:ptCount val="6"/>
                <c:pt idx="0">
                  <c:v>23.7</c:v>
                </c:pt>
                <c:pt idx="1">
                  <c:v>24.7</c:v>
                </c:pt>
                <c:pt idx="2">
                  <c:v>29.7</c:v>
                </c:pt>
                <c:pt idx="3">
                  <c:v>28.6</c:v>
                </c:pt>
                <c:pt idx="4">
                  <c:v>29.6</c:v>
                </c:pt>
                <c:pt idx="5">
                  <c:v>28.248175182481749</c:v>
                </c:pt>
              </c:numCache>
            </c:numRef>
          </c:val>
          <c:extLst>
            <c:ext xmlns:c16="http://schemas.microsoft.com/office/drawing/2014/chart" uri="{C3380CC4-5D6E-409C-BE32-E72D297353CC}">
              <c16:uniqueId val="{00000002-CE73-460A-9D4E-425950762A2F}"/>
            </c:ext>
          </c:extLst>
        </c:ser>
        <c:ser>
          <c:idx val="3"/>
          <c:order val="3"/>
          <c:tx>
            <c:strRef>
              <c:f>問40経年!$W$5</c:f>
              <c:strCache>
                <c:ptCount val="1"/>
                <c:pt idx="0">
                  <c:v>直売所を
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問40経年!$S$7:$S$12</c:f>
              <c:strCache>
                <c:ptCount val="6"/>
                <c:pt idx="0">
                  <c:v>R2(n=1,378)</c:v>
                </c:pt>
                <c:pt idx="1">
                  <c:v>R3(n=1,105)</c:v>
                </c:pt>
                <c:pt idx="2">
                  <c:v>R4(n=1,193)</c:v>
                </c:pt>
                <c:pt idx="3">
                  <c:v>R5(n=1,211)</c:v>
                </c:pt>
                <c:pt idx="4">
                  <c:v>R6(n=1,210)</c:v>
                </c:pt>
                <c:pt idx="5">
                  <c:v>R7(n=1,370)</c:v>
                </c:pt>
              </c:strCache>
            </c:strRef>
          </c:cat>
          <c:val>
            <c:numRef>
              <c:f>問40経年!$W$7:$W$12</c:f>
              <c:numCache>
                <c:formatCode>0.0</c:formatCode>
                <c:ptCount val="6"/>
                <c:pt idx="0">
                  <c:v>13</c:v>
                </c:pt>
                <c:pt idx="1">
                  <c:v>10.1</c:v>
                </c:pt>
                <c:pt idx="2">
                  <c:v>12.5</c:v>
                </c:pt>
                <c:pt idx="3">
                  <c:v>13.2</c:v>
                </c:pt>
                <c:pt idx="4">
                  <c:v>8.3000000000000007</c:v>
                </c:pt>
                <c:pt idx="5">
                  <c:v>10.656934306569344</c:v>
                </c:pt>
              </c:numCache>
            </c:numRef>
          </c:val>
          <c:extLst>
            <c:ext xmlns:c16="http://schemas.microsoft.com/office/drawing/2014/chart" uri="{C3380CC4-5D6E-409C-BE32-E72D297353CC}">
              <c16:uniqueId val="{00000003-CE73-460A-9D4E-425950762A2F}"/>
            </c:ext>
          </c:extLst>
        </c:ser>
        <c:ser>
          <c:idx val="4"/>
          <c:order val="4"/>
          <c:tx>
            <c:strRef>
              <c:f>問40経年!$X$5</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3C-4DDD-B565-BA6831E27ECC}"/>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73-460A-9D4E-425950762A2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問40経年!$S$7:$S$12</c:f>
              <c:strCache>
                <c:ptCount val="6"/>
                <c:pt idx="0">
                  <c:v>R2(n=1,378)</c:v>
                </c:pt>
                <c:pt idx="1">
                  <c:v>R3(n=1,105)</c:v>
                </c:pt>
                <c:pt idx="2">
                  <c:v>R4(n=1,193)</c:v>
                </c:pt>
                <c:pt idx="3">
                  <c:v>R5(n=1,211)</c:v>
                </c:pt>
                <c:pt idx="4">
                  <c:v>R6(n=1,210)</c:v>
                </c:pt>
                <c:pt idx="5">
                  <c:v>R7(n=1,370)</c:v>
                </c:pt>
              </c:strCache>
            </c:strRef>
          </c:cat>
          <c:val>
            <c:numRef>
              <c:f>問40経年!$X$7:$X$12</c:f>
              <c:numCache>
                <c:formatCode>0.0</c:formatCode>
                <c:ptCount val="6"/>
                <c:pt idx="0">
                  <c:v>10.7</c:v>
                </c:pt>
                <c:pt idx="1">
                  <c:v>12.8</c:v>
                </c:pt>
                <c:pt idx="2">
                  <c:v>1.7</c:v>
                </c:pt>
                <c:pt idx="3">
                  <c:v>2.1</c:v>
                </c:pt>
                <c:pt idx="4">
                  <c:v>0.7</c:v>
                </c:pt>
                <c:pt idx="5">
                  <c:v>0.72992700729927007</c:v>
                </c:pt>
              </c:numCache>
            </c:numRef>
          </c:val>
          <c:extLst>
            <c:ext xmlns:c16="http://schemas.microsoft.com/office/drawing/2014/chart" uri="{C3380CC4-5D6E-409C-BE32-E72D297353CC}">
              <c16:uniqueId val="{00000008-CE73-460A-9D4E-425950762A2F}"/>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5851091701642"/>
          <c:h val="0.67741935483870963"/>
        </c:manualLayout>
      </c:layout>
      <c:barChart>
        <c:barDir val="bar"/>
        <c:grouping val="percentStacked"/>
        <c:varyColors val="0"/>
        <c:ser>
          <c:idx val="0"/>
          <c:order val="0"/>
          <c:tx>
            <c:strRef>
              <c:f>問40経年!$T$5</c:f>
              <c:strCache>
                <c:ptCount val="1"/>
                <c:pt idx="0">
                  <c:v>進んで
利用している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F7E-4A72-A565-4C0510C1D26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F7E-4A72-A565-4C0510C1D26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問40経年!$S$4</c:f>
              <c:strCache>
                <c:ptCount val="1"/>
                <c:pt idx="0">
                  <c:v>凡例</c:v>
                </c:pt>
              </c:strCache>
            </c:strRef>
          </c:cat>
          <c:val>
            <c:numRef>
              <c:f>問40経年!$T$4</c:f>
              <c:numCache>
                <c:formatCode>General</c:formatCode>
                <c:ptCount val="1"/>
                <c:pt idx="0">
                  <c:v>1</c:v>
                </c:pt>
              </c:numCache>
            </c:numRef>
          </c:val>
          <c:extLst>
            <c:ext xmlns:c16="http://schemas.microsoft.com/office/drawing/2014/chart" uri="{C3380CC4-5D6E-409C-BE32-E72D297353CC}">
              <c16:uniqueId val="{00000002-6F7E-4A72-A565-4C0510C1D263}"/>
            </c:ext>
          </c:extLst>
        </c:ser>
        <c:ser>
          <c:idx val="1"/>
          <c:order val="1"/>
          <c:tx>
            <c:strRef>
              <c:f>問40経年!$U$5</c:f>
              <c:strCache>
                <c:ptCount val="1"/>
                <c:pt idx="0">
                  <c:v>時々
利用している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F7E-4A72-A565-4C0510C1D26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問40経年!$S$4</c:f>
              <c:strCache>
                <c:ptCount val="1"/>
                <c:pt idx="0">
                  <c:v>凡例</c:v>
                </c:pt>
              </c:strCache>
            </c:strRef>
          </c:cat>
          <c:val>
            <c:numRef>
              <c:f>問40経年!$U$4</c:f>
              <c:numCache>
                <c:formatCode>General</c:formatCode>
                <c:ptCount val="1"/>
                <c:pt idx="0">
                  <c:v>1</c:v>
                </c:pt>
              </c:numCache>
            </c:numRef>
          </c:val>
          <c:extLst>
            <c:ext xmlns:c16="http://schemas.microsoft.com/office/drawing/2014/chart" uri="{C3380CC4-5D6E-409C-BE32-E72D297353CC}">
              <c16:uniqueId val="{00000004-6F7E-4A72-A565-4C0510C1D263}"/>
            </c:ext>
          </c:extLst>
        </c:ser>
        <c:ser>
          <c:idx val="2"/>
          <c:order val="2"/>
          <c:tx>
            <c:strRef>
              <c:f>問40経年!$V$5</c:f>
              <c:strCache>
                <c:ptCount val="1"/>
                <c:pt idx="0">
                  <c:v>ほとんど
利用していない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6F7E-4A72-A565-4C0510C1D26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問40経年!$S$4</c:f>
              <c:strCache>
                <c:ptCount val="1"/>
                <c:pt idx="0">
                  <c:v>凡例</c:v>
                </c:pt>
              </c:strCache>
            </c:strRef>
          </c:cat>
          <c:val>
            <c:numRef>
              <c:f>問40経年!$V$4</c:f>
              <c:numCache>
                <c:formatCode>General</c:formatCode>
                <c:ptCount val="1"/>
                <c:pt idx="0">
                  <c:v>1</c:v>
                </c:pt>
              </c:numCache>
            </c:numRef>
          </c:val>
          <c:extLst>
            <c:ext xmlns:c16="http://schemas.microsoft.com/office/drawing/2014/chart" uri="{C3380CC4-5D6E-409C-BE32-E72D297353CC}">
              <c16:uniqueId val="{00000006-6F7E-4A72-A565-4C0510C1D263}"/>
            </c:ext>
          </c:extLst>
        </c:ser>
        <c:ser>
          <c:idx val="3"/>
          <c:order val="3"/>
          <c:tx>
            <c:strRef>
              <c:f>問40経年!$W$5</c:f>
              <c:strCache>
                <c:ptCount val="1"/>
                <c:pt idx="0">
                  <c:v>直売所を
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問40経年!$S$4</c:f>
              <c:strCache>
                <c:ptCount val="1"/>
                <c:pt idx="0">
                  <c:v>凡例</c:v>
                </c:pt>
              </c:strCache>
            </c:strRef>
          </c:cat>
          <c:val>
            <c:numRef>
              <c:f>問40経年!$W$4</c:f>
              <c:numCache>
                <c:formatCode>General</c:formatCode>
                <c:ptCount val="1"/>
                <c:pt idx="0">
                  <c:v>1</c:v>
                </c:pt>
              </c:numCache>
            </c:numRef>
          </c:val>
          <c:extLst>
            <c:ext xmlns:c16="http://schemas.microsoft.com/office/drawing/2014/chart" uri="{C3380CC4-5D6E-409C-BE32-E72D297353CC}">
              <c16:uniqueId val="{00000007-6F7E-4A72-A565-4C0510C1D263}"/>
            </c:ext>
          </c:extLst>
        </c:ser>
        <c:ser>
          <c:idx val="4"/>
          <c:order val="4"/>
          <c:tx>
            <c:strRef>
              <c:f>問40経年!$X$5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9-6F7E-4A72-A565-4C0510C1D26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問40経年!$S$4</c:f>
              <c:strCache>
                <c:ptCount val="1"/>
                <c:pt idx="0">
                  <c:v>凡例</c:v>
                </c:pt>
              </c:strCache>
            </c:strRef>
          </c:cat>
          <c:val>
            <c:numRef>
              <c:f>問40経年!$X$4</c:f>
              <c:numCache>
                <c:formatCode>General</c:formatCode>
                <c:ptCount val="1"/>
                <c:pt idx="0">
                  <c:v>1</c:v>
                </c:pt>
              </c:numCache>
            </c:numRef>
          </c:val>
          <c:extLst>
            <c:ext xmlns:c16="http://schemas.microsoft.com/office/drawing/2014/chart" uri="{C3380CC4-5D6E-409C-BE32-E72D297353CC}">
              <c16:uniqueId val="{0000000A-6F7E-4A72-A565-4C0510C1D26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問40年齢層!$T$5</c:f>
              <c:strCache>
                <c:ptCount val="1"/>
                <c:pt idx="0">
                  <c:v>進んで
利用している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問40年齢層!$T$6:$T$14</c:f>
              <c:numCache>
                <c:formatCode>0.0</c:formatCode>
                <c:ptCount val="9"/>
                <c:pt idx="0">
                  <c:v>3.3333333333333335</c:v>
                </c:pt>
                <c:pt idx="1">
                  <c:v>10</c:v>
                </c:pt>
                <c:pt idx="2">
                  <c:v>15.757575757575756</c:v>
                </c:pt>
                <c:pt idx="3">
                  <c:v>21.226415094339622</c:v>
                </c:pt>
                <c:pt idx="4">
                  <c:v>19.25925925925926</c:v>
                </c:pt>
                <c:pt idx="5">
                  <c:v>17.599999999999998</c:v>
                </c:pt>
                <c:pt idx="6">
                  <c:v>17.475728155339805</c:v>
                </c:pt>
                <c:pt idx="7">
                  <c:v>16.86046511627907</c:v>
                </c:pt>
                <c:pt idx="8">
                  <c:v>22.797927461139896</c:v>
                </c:pt>
              </c:numCache>
            </c:numRef>
          </c:val>
          <c:extLst>
            <c:ext xmlns:c16="http://schemas.microsoft.com/office/drawing/2014/chart" uri="{C3380CC4-5D6E-409C-BE32-E72D297353CC}">
              <c16:uniqueId val="{00000000-5026-47FA-A311-9F0C7EF62EA5}"/>
            </c:ext>
          </c:extLst>
        </c:ser>
        <c:ser>
          <c:idx val="1"/>
          <c:order val="1"/>
          <c:tx>
            <c:strRef>
              <c:f>問40年齢層!$U$5</c:f>
              <c:strCache>
                <c:ptCount val="1"/>
                <c:pt idx="0">
                  <c:v>時々
利用している</c:v>
                </c:pt>
              </c:strCache>
            </c:strRef>
          </c:tx>
          <c:spPr>
            <a:solidFill>
              <a:srgbClr val="B4C7E7"/>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問40年齢層!$U$6:$U$14</c:f>
              <c:numCache>
                <c:formatCode>0.0</c:formatCode>
                <c:ptCount val="9"/>
                <c:pt idx="0">
                  <c:v>33.333333333333329</c:v>
                </c:pt>
                <c:pt idx="1">
                  <c:v>21.111111111111111</c:v>
                </c:pt>
                <c:pt idx="2">
                  <c:v>38.181818181818187</c:v>
                </c:pt>
                <c:pt idx="3">
                  <c:v>45.754716981132077</c:v>
                </c:pt>
                <c:pt idx="4">
                  <c:v>45.925925925925924</c:v>
                </c:pt>
                <c:pt idx="5">
                  <c:v>39.200000000000003</c:v>
                </c:pt>
                <c:pt idx="6">
                  <c:v>38.834951456310677</c:v>
                </c:pt>
                <c:pt idx="7">
                  <c:v>47.674418604651166</c:v>
                </c:pt>
                <c:pt idx="8">
                  <c:v>48.186528497409327</c:v>
                </c:pt>
              </c:numCache>
            </c:numRef>
          </c:val>
          <c:extLst>
            <c:ext xmlns:c16="http://schemas.microsoft.com/office/drawing/2014/chart" uri="{C3380CC4-5D6E-409C-BE32-E72D297353CC}">
              <c16:uniqueId val="{00000001-5026-47FA-A311-9F0C7EF62EA5}"/>
            </c:ext>
          </c:extLst>
        </c:ser>
        <c:ser>
          <c:idx val="2"/>
          <c:order val="2"/>
          <c:tx>
            <c:strRef>
              <c:f>問40年齢層!$V$5</c:f>
              <c:strCache>
                <c:ptCount val="1"/>
                <c:pt idx="0">
                  <c:v>ほとんど
利用していない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問40年齢層!$V$6:$V$14</c:f>
              <c:numCache>
                <c:formatCode>0.0</c:formatCode>
                <c:ptCount val="9"/>
                <c:pt idx="0">
                  <c:v>36.666666666666664</c:v>
                </c:pt>
                <c:pt idx="1">
                  <c:v>42.222222222222221</c:v>
                </c:pt>
                <c:pt idx="2">
                  <c:v>28.484848484848484</c:v>
                </c:pt>
                <c:pt idx="3">
                  <c:v>23.113207547169811</c:v>
                </c:pt>
                <c:pt idx="4">
                  <c:v>27.037037037037038</c:v>
                </c:pt>
                <c:pt idx="5">
                  <c:v>35.199999999999996</c:v>
                </c:pt>
                <c:pt idx="6">
                  <c:v>32.038834951456316</c:v>
                </c:pt>
                <c:pt idx="7">
                  <c:v>27.325581395348834</c:v>
                </c:pt>
                <c:pt idx="8">
                  <c:v>21.243523316062177</c:v>
                </c:pt>
              </c:numCache>
            </c:numRef>
          </c:val>
          <c:extLst>
            <c:ext xmlns:c16="http://schemas.microsoft.com/office/drawing/2014/chart" uri="{C3380CC4-5D6E-409C-BE32-E72D297353CC}">
              <c16:uniqueId val="{00000002-5026-47FA-A311-9F0C7EF62EA5}"/>
            </c:ext>
          </c:extLst>
        </c:ser>
        <c:ser>
          <c:idx val="3"/>
          <c:order val="3"/>
          <c:tx>
            <c:strRef>
              <c:f>問40年齢層!$W$5</c:f>
              <c:strCache>
                <c:ptCount val="1"/>
                <c:pt idx="0">
                  <c:v>直売所を
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問40年齢層!$W$6:$W$14</c:f>
              <c:numCache>
                <c:formatCode>0.0</c:formatCode>
                <c:ptCount val="9"/>
                <c:pt idx="0">
                  <c:v>26.666666666666668</c:v>
                </c:pt>
                <c:pt idx="1">
                  <c:v>25.555555555555554</c:v>
                </c:pt>
                <c:pt idx="2">
                  <c:v>16.969696969696972</c:v>
                </c:pt>
                <c:pt idx="3">
                  <c:v>9.9056603773584904</c:v>
                </c:pt>
                <c:pt idx="4">
                  <c:v>7.4074074074074066</c:v>
                </c:pt>
                <c:pt idx="5">
                  <c:v>7.1999999999999993</c:v>
                </c:pt>
                <c:pt idx="6">
                  <c:v>11.650485436893204</c:v>
                </c:pt>
                <c:pt idx="7">
                  <c:v>7.5581395348837201</c:v>
                </c:pt>
                <c:pt idx="8">
                  <c:v>5.6994818652849739</c:v>
                </c:pt>
              </c:numCache>
            </c:numRef>
          </c:val>
          <c:extLst>
            <c:ext xmlns:c16="http://schemas.microsoft.com/office/drawing/2014/chart" uri="{C3380CC4-5D6E-409C-BE32-E72D297353CC}">
              <c16:uniqueId val="{00000003-5026-47FA-A311-9F0C7EF62EA5}"/>
            </c:ext>
          </c:extLst>
        </c:ser>
        <c:ser>
          <c:idx val="4"/>
          <c:order val="4"/>
          <c:tx>
            <c:strRef>
              <c:f>問40年齢層!$X$5</c:f>
              <c:strCache>
                <c:ptCount val="1"/>
                <c:pt idx="0">
                  <c:v>（無効回答）</c:v>
                </c:pt>
              </c:strCache>
            </c:strRef>
          </c:tx>
          <c:spPr>
            <a:solidFill>
              <a:schemeClr val="bg1"/>
            </a:solidFill>
            <a:ln>
              <a:solidFill>
                <a:schemeClr val="tx1"/>
              </a:solidFill>
            </a:ln>
          </c:spPr>
          <c:invertIfNegative val="0"/>
          <c:dLbls>
            <c:spPr>
              <a:solidFill>
                <a:schemeClr val="bg1"/>
              </a:solidFill>
              <a:ln>
                <a:noFill/>
              </a:ln>
              <a:effectLst/>
            </c:spPr>
            <c:txPr>
              <a:bodyPr wrap="square" lIns="0" tIns="0" rIns="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問40年齢層!$X$6:$X$14</c:f>
              <c:numCache>
                <c:formatCode>0.0</c:formatCode>
                <c:ptCount val="9"/>
                <c:pt idx="0">
                  <c:v>0</c:v>
                </c:pt>
                <c:pt idx="1">
                  <c:v>1.1111111111111112</c:v>
                </c:pt>
                <c:pt idx="2">
                  <c:v>0.60606060606060608</c:v>
                </c:pt>
                <c:pt idx="3">
                  <c:v>0</c:v>
                </c:pt>
                <c:pt idx="4">
                  <c:v>0.37037037037037041</c:v>
                </c:pt>
                <c:pt idx="5">
                  <c:v>0.8</c:v>
                </c:pt>
                <c:pt idx="6">
                  <c:v>0</c:v>
                </c:pt>
                <c:pt idx="7">
                  <c:v>0.58139534883720934</c:v>
                </c:pt>
                <c:pt idx="8">
                  <c:v>2.0725388601036272</c:v>
                </c:pt>
              </c:numCache>
            </c:numRef>
          </c:val>
          <c:extLst>
            <c:ext xmlns:c16="http://schemas.microsoft.com/office/drawing/2014/chart" uri="{C3380CC4-5D6E-409C-BE32-E72D297353CC}">
              <c16:uniqueId val="{00000001-B887-4948-A3EC-7F59658381D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0.12728086691513585"/>
          <c:w val="0.91349610037300777"/>
          <c:h val="0.7429255117372473"/>
        </c:manualLayout>
      </c:layout>
      <c:barChart>
        <c:barDir val="bar"/>
        <c:grouping val="percentStacked"/>
        <c:varyColors val="0"/>
        <c:ser>
          <c:idx val="0"/>
          <c:order val="0"/>
          <c:tx>
            <c:strRef>
              <c:f>問40年齢層!$T$5</c:f>
              <c:strCache>
                <c:ptCount val="1"/>
                <c:pt idx="0">
                  <c:v>進んで
利用している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282-41B8-9889-05FE69F0C38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282-41B8-9889-05FE69F0C38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問40年齢層!$S$4</c:f>
              <c:strCache>
                <c:ptCount val="1"/>
                <c:pt idx="0">
                  <c:v>凡例</c:v>
                </c:pt>
              </c:strCache>
            </c:strRef>
          </c:cat>
          <c:val>
            <c:numRef>
              <c:f>問40年齢層!$T$4</c:f>
              <c:numCache>
                <c:formatCode>General</c:formatCode>
                <c:ptCount val="1"/>
                <c:pt idx="0">
                  <c:v>1</c:v>
                </c:pt>
              </c:numCache>
            </c:numRef>
          </c:val>
          <c:extLst>
            <c:ext xmlns:c16="http://schemas.microsoft.com/office/drawing/2014/chart" uri="{C3380CC4-5D6E-409C-BE32-E72D297353CC}">
              <c16:uniqueId val="{00000002-B282-41B8-9889-05FE69F0C384}"/>
            </c:ext>
          </c:extLst>
        </c:ser>
        <c:ser>
          <c:idx val="1"/>
          <c:order val="1"/>
          <c:tx>
            <c:strRef>
              <c:f>問40年齢層!$U$5</c:f>
              <c:strCache>
                <c:ptCount val="1"/>
                <c:pt idx="0">
                  <c:v>時々
利用している</c:v>
                </c:pt>
              </c:strCache>
            </c:strRef>
          </c:tx>
          <c:spPr>
            <a:solidFill>
              <a:srgbClr val="B4C7E7"/>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問40年齢層!$S$4</c:f>
              <c:strCache>
                <c:ptCount val="1"/>
                <c:pt idx="0">
                  <c:v>凡例</c:v>
                </c:pt>
              </c:strCache>
            </c:strRef>
          </c:cat>
          <c:val>
            <c:numRef>
              <c:f>問40年齢層!$U$4</c:f>
              <c:numCache>
                <c:formatCode>General</c:formatCode>
                <c:ptCount val="1"/>
                <c:pt idx="0">
                  <c:v>1</c:v>
                </c:pt>
              </c:numCache>
            </c:numRef>
          </c:val>
          <c:extLst>
            <c:ext xmlns:c16="http://schemas.microsoft.com/office/drawing/2014/chart" uri="{C3380CC4-5D6E-409C-BE32-E72D297353CC}">
              <c16:uniqueId val="{00000003-B282-41B8-9889-05FE69F0C384}"/>
            </c:ext>
          </c:extLst>
        </c:ser>
        <c:ser>
          <c:idx val="2"/>
          <c:order val="2"/>
          <c:tx>
            <c:strRef>
              <c:f>問40年齢層!$V$5</c:f>
              <c:strCache>
                <c:ptCount val="1"/>
                <c:pt idx="0">
                  <c:v>ほとんど
利用していない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問40年齢層!$S$4</c:f>
              <c:strCache>
                <c:ptCount val="1"/>
                <c:pt idx="0">
                  <c:v>凡例</c:v>
                </c:pt>
              </c:strCache>
            </c:strRef>
          </c:cat>
          <c:val>
            <c:numRef>
              <c:f>問40年齢層!$V$4</c:f>
              <c:numCache>
                <c:formatCode>General</c:formatCode>
                <c:ptCount val="1"/>
                <c:pt idx="0">
                  <c:v>1</c:v>
                </c:pt>
              </c:numCache>
            </c:numRef>
          </c:val>
          <c:extLst>
            <c:ext xmlns:c16="http://schemas.microsoft.com/office/drawing/2014/chart" uri="{C3380CC4-5D6E-409C-BE32-E72D297353CC}">
              <c16:uniqueId val="{00000004-B282-41B8-9889-05FE69F0C384}"/>
            </c:ext>
          </c:extLst>
        </c:ser>
        <c:ser>
          <c:idx val="3"/>
          <c:order val="3"/>
          <c:tx>
            <c:strRef>
              <c:f>問40年齢層!$W$5</c:f>
              <c:strCache>
                <c:ptCount val="1"/>
                <c:pt idx="0">
                  <c:v>直売所を
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問40年齢層!$S$4</c:f>
              <c:strCache>
                <c:ptCount val="1"/>
                <c:pt idx="0">
                  <c:v>凡例</c:v>
                </c:pt>
              </c:strCache>
            </c:strRef>
          </c:cat>
          <c:val>
            <c:numRef>
              <c:f>問40年齢層!$W$4</c:f>
              <c:numCache>
                <c:formatCode>General</c:formatCode>
                <c:ptCount val="1"/>
                <c:pt idx="0">
                  <c:v>1</c:v>
                </c:pt>
              </c:numCache>
            </c:numRef>
          </c:val>
          <c:extLst>
            <c:ext xmlns:c16="http://schemas.microsoft.com/office/drawing/2014/chart" uri="{C3380CC4-5D6E-409C-BE32-E72D297353CC}">
              <c16:uniqueId val="{00000005-B282-41B8-9889-05FE69F0C384}"/>
            </c:ext>
          </c:extLst>
        </c:ser>
        <c:ser>
          <c:idx val="4"/>
          <c:order val="4"/>
          <c:tx>
            <c:strRef>
              <c:f>問40年齢層!$X$5</c:f>
              <c:strCache>
                <c:ptCount val="1"/>
                <c:pt idx="0">
                  <c:v>（無効回答）</c:v>
                </c:pt>
              </c:strCache>
            </c:strRef>
          </c:tx>
          <c:invertIfNegative val="0"/>
          <c:dPt>
            <c:idx val="0"/>
            <c:invertIfNegative val="0"/>
            <c:bubble3D val="0"/>
            <c:spPr>
              <a:solidFill>
                <a:schemeClr val="bg1"/>
              </a:solidFill>
              <a:ln>
                <a:solidFill>
                  <a:schemeClr val="tx1"/>
                </a:solidFill>
              </a:ln>
            </c:spPr>
            <c:extLst>
              <c:ext xmlns:c16="http://schemas.microsoft.com/office/drawing/2014/chart" uri="{C3380CC4-5D6E-409C-BE32-E72D297353CC}">
                <c16:uniqueId val="{00000005-4670-4E68-BC0F-124073AF32D4}"/>
              </c:ext>
            </c:extLst>
          </c:dPt>
          <c:dLbls>
            <c:spPr>
              <a:no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問40年齢層!$X$4</c:f>
              <c:numCache>
                <c:formatCode>General</c:formatCode>
                <c:ptCount val="1"/>
                <c:pt idx="0">
                  <c:v>1</c:v>
                </c:pt>
              </c:numCache>
            </c:numRef>
          </c:val>
          <c:extLst>
            <c:ext xmlns:c16="http://schemas.microsoft.com/office/drawing/2014/chart" uri="{C3380CC4-5D6E-409C-BE32-E72D297353CC}">
              <c16:uniqueId val="{00000004-4670-4E68-BC0F-124073AF32D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0.10492034235651848"/>
          <c:w val="0.50178186060075824"/>
          <c:h val="0.842964436366130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問41!$R$4:$R$12</c:f>
              <c:strCache>
                <c:ptCount val="9"/>
                <c:pt idx="0">
                  <c:v>地場産農産物が手に入る（直売所など）</c:v>
                </c:pt>
                <c:pt idx="1">
                  <c:v>緑が保全・創出され，自然環境が保護される</c:v>
                </c:pt>
                <c:pt idx="2">
                  <c:v>農や食を通じた教育に役立つ（食育）</c:v>
                </c:pt>
                <c:pt idx="3">
                  <c:v>良好な景観が保全される</c:v>
                </c:pt>
                <c:pt idx="4">
                  <c:v>農体験や交流の場となる（市民農園など）</c:v>
                </c:pt>
                <c:pt idx="5">
                  <c:v>防災の面で有効である</c:v>
                </c:pt>
                <c:pt idx="6">
                  <c:v>その他</c:v>
                </c:pt>
                <c:pt idx="7">
                  <c:v>市内に農地が必要だと思わない</c:v>
                </c:pt>
                <c:pt idx="8">
                  <c:v>（無効回答）</c:v>
                </c:pt>
              </c:strCache>
            </c:strRef>
          </c:cat>
          <c:val>
            <c:numRef>
              <c:f>問41!$T$4:$T$12</c:f>
              <c:numCache>
                <c:formatCode>0.0"%"</c:formatCode>
                <c:ptCount val="9"/>
                <c:pt idx="0">
                  <c:v>70.87591240875912</c:v>
                </c:pt>
                <c:pt idx="1">
                  <c:v>53.649635036496349</c:v>
                </c:pt>
                <c:pt idx="2">
                  <c:v>32.700729927007302</c:v>
                </c:pt>
                <c:pt idx="3">
                  <c:v>28.832116788321166</c:v>
                </c:pt>
                <c:pt idx="4">
                  <c:v>27.445255474452559</c:v>
                </c:pt>
                <c:pt idx="5">
                  <c:v>24.5985401459854</c:v>
                </c:pt>
                <c:pt idx="6">
                  <c:v>1.7518248175182483</c:v>
                </c:pt>
                <c:pt idx="7">
                  <c:v>4.7445255474452548</c:v>
                </c:pt>
                <c:pt idx="8">
                  <c:v>1.167883211678832</c:v>
                </c:pt>
              </c:numCache>
            </c:numRef>
          </c:val>
          <c:extLst>
            <c:ext xmlns:c16="http://schemas.microsoft.com/office/drawing/2014/chart" uri="{C3380CC4-5D6E-409C-BE32-E72D297353CC}">
              <c16:uniqueId val="{00000000-030F-4071-B5A0-32161C617618}"/>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8B85-4C11-A6E6-D689EF8F04F1}"/>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8B85-4C11-A6E6-D689EF8F04F1}"/>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8B85-4C11-A6E6-D689EF8F04F1}"/>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8B85-4C11-A6E6-D689EF8F04F1}"/>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8B85-4C11-A6E6-D689EF8F04F1}"/>
              </c:ext>
            </c:extLst>
          </c:dPt>
          <c:dLbls>
            <c:dLbl>
              <c:idx val="0"/>
              <c:layout>
                <c:manualLayout>
                  <c:x val="4.1580646948881868E-2"/>
                  <c:y val="2.5621316935690495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4037108125399873"/>
                      <c:h val="0.14194209582372533"/>
                    </c:manualLayout>
                  </c15:layout>
                  <c15:dlblFieldTable/>
                  <c15:showDataLabelsRange val="0"/>
                </c:ext>
                <c:ext xmlns:c16="http://schemas.microsoft.com/office/drawing/2014/chart" uri="{C3380CC4-5D6E-409C-BE32-E72D297353CC}">
                  <c16:uniqueId val="{00000001-8B85-4C11-A6E6-D689EF8F04F1}"/>
                </c:ext>
              </c:extLst>
            </c:dLbl>
            <c:dLbl>
              <c:idx val="1"/>
              <c:layout>
                <c:manualLayout>
                  <c:x val="0"/>
                  <c:y val="-2.5621316935690495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834506291320112"/>
                      <c:h val="0.12759415833973867"/>
                    </c:manualLayout>
                  </c15:layout>
                  <c15:dlblFieldTable/>
                  <c15:showDataLabelsRange val="0"/>
                </c:ext>
                <c:ext xmlns:c16="http://schemas.microsoft.com/office/drawing/2014/chart" uri="{C3380CC4-5D6E-409C-BE32-E72D297353CC}">
                  <c16:uniqueId val="{00000003-8B85-4C11-A6E6-D689EF8F04F1}"/>
                </c:ext>
              </c:extLst>
            </c:dLbl>
            <c:dLbl>
              <c:idx val="2"/>
              <c:layout>
                <c:manualLayout>
                  <c:x val="8.530595143937135E-2"/>
                  <c:y val="1.0087132651846652E-7"/>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2149040391064354"/>
                      <c:h val="0.10197284140404815"/>
                    </c:manualLayout>
                  </c15:layout>
                  <c15:dlblFieldTable/>
                  <c15:showDataLabelsRange val="0"/>
                </c:ext>
                <c:ext xmlns:c16="http://schemas.microsoft.com/office/drawing/2014/chart" uri="{C3380CC4-5D6E-409C-BE32-E72D297353CC}">
                  <c16:uniqueId val="{00000005-8B85-4C11-A6E6-D689EF8F04F1}"/>
                </c:ext>
              </c:extLst>
            </c:dLbl>
            <c:dLbl>
              <c:idx val="3"/>
              <c:layout>
                <c:manualLayout>
                  <c:x val="0"/>
                  <c:y val="0.12170125544452985"/>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7162499601177492"/>
                      <c:h val="9.941070971047912E-2"/>
                    </c:manualLayout>
                  </c15:layout>
                  <c15:dlblFieldTable/>
                  <c15:showDataLabelsRange val="0"/>
                </c:ext>
                <c:ext xmlns:c16="http://schemas.microsoft.com/office/drawing/2014/chart" uri="{C3380CC4-5D6E-409C-BE32-E72D297353CC}">
                  <c16:uniqueId val="{00000007-8B85-4C11-A6E6-D689EF8F04F1}"/>
                </c:ext>
              </c:extLst>
            </c:dLbl>
            <c:dLbl>
              <c:idx val="4"/>
              <c:layout>
                <c:manualLayout>
                  <c:x val="-2.1326508850501172E-3"/>
                  <c:y val="-1.2810658467845248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8B85-4C11-A6E6-D689EF8F04F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問42!$N$4:$N$8</c:f>
              <c:strCache>
                <c:ptCount val="5"/>
                <c:pt idx="0">
                  <c:v>文化芸術を鑑賞し，
自らも文化芸術活動を行った</c:v>
                </c:pt>
                <c:pt idx="1">
                  <c:v>文化芸術を鑑賞した</c:v>
                </c:pt>
                <c:pt idx="2">
                  <c:v>自ら文化芸術活動を行った</c:v>
                </c:pt>
                <c:pt idx="3">
                  <c:v>いずれも行っていない</c:v>
                </c:pt>
                <c:pt idx="4">
                  <c:v>（無効回答）</c:v>
                </c:pt>
              </c:strCache>
            </c:strRef>
          </c:cat>
          <c:val>
            <c:numRef>
              <c:f>問42!$P$4:$P$8</c:f>
              <c:numCache>
                <c:formatCode>0.0"%"</c:formatCode>
                <c:ptCount val="5"/>
                <c:pt idx="0">
                  <c:v>9.4890510948905096</c:v>
                </c:pt>
                <c:pt idx="1">
                  <c:v>39.197080291970806</c:v>
                </c:pt>
                <c:pt idx="2">
                  <c:v>1.5328467153284671</c:v>
                </c:pt>
                <c:pt idx="3">
                  <c:v>47.883211678832119</c:v>
                </c:pt>
                <c:pt idx="4">
                  <c:v>1.8978102189781021</c:v>
                </c:pt>
              </c:numCache>
            </c:numRef>
          </c:val>
          <c:extLst>
            <c:ext xmlns:c16="http://schemas.microsoft.com/office/drawing/2014/chart" uri="{C3380CC4-5D6E-409C-BE32-E72D297353CC}">
              <c16:uniqueId val="{0000000A-8B85-4C11-A6E6-D689EF8F04F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2410097922625867"/>
          <c:w val="0.74267532727307128"/>
          <c:h val="0.71619618756514247"/>
        </c:manualLayout>
      </c:layout>
      <c:barChart>
        <c:barDir val="bar"/>
        <c:grouping val="percentStacked"/>
        <c:varyColors val="0"/>
        <c:ser>
          <c:idx val="0"/>
          <c:order val="0"/>
          <c:tx>
            <c:strRef>
              <c:f>問42経年!$T$5</c:f>
              <c:strCache>
                <c:ptCount val="1"/>
                <c:pt idx="0">
                  <c:v>文化芸術を鑑賞
し，自らも文化
芸術活動を行った</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問42経年!$S$7:$S$12</c:f>
              <c:strCache>
                <c:ptCount val="6"/>
                <c:pt idx="0">
                  <c:v>R2(n=1,378)</c:v>
                </c:pt>
                <c:pt idx="1">
                  <c:v>R3(n=1,105)</c:v>
                </c:pt>
                <c:pt idx="2">
                  <c:v>R4(n=1,193)</c:v>
                </c:pt>
                <c:pt idx="3">
                  <c:v>R5(n=1,211)</c:v>
                </c:pt>
                <c:pt idx="4">
                  <c:v>R6(n=1,210)</c:v>
                </c:pt>
                <c:pt idx="5">
                  <c:v>R7(n=1,370)</c:v>
                </c:pt>
              </c:strCache>
            </c:strRef>
          </c:cat>
          <c:val>
            <c:numRef>
              <c:f>問42経年!$T$7:$T$12</c:f>
              <c:numCache>
                <c:formatCode>0.0</c:formatCode>
                <c:ptCount val="6"/>
                <c:pt idx="0">
                  <c:v>5.5</c:v>
                </c:pt>
                <c:pt idx="1">
                  <c:v>6.2</c:v>
                </c:pt>
                <c:pt idx="2">
                  <c:v>6.6</c:v>
                </c:pt>
                <c:pt idx="3">
                  <c:v>7.6</c:v>
                </c:pt>
                <c:pt idx="4">
                  <c:v>8</c:v>
                </c:pt>
                <c:pt idx="5">
                  <c:v>9.4890510948905096</c:v>
                </c:pt>
              </c:numCache>
            </c:numRef>
          </c:val>
          <c:extLst>
            <c:ext xmlns:c16="http://schemas.microsoft.com/office/drawing/2014/chart" uri="{C3380CC4-5D6E-409C-BE32-E72D297353CC}">
              <c16:uniqueId val="{00000000-DA3D-49C3-A9DD-80AC3AF19E55}"/>
            </c:ext>
          </c:extLst>
        </c:ser>
        <c:ser>
          <c:idx val="1"/>
          <c:order val="1"/>
          <c:tx>
            <c:strRef>
              <c:f>問42経年!$U$5</c:f>
              <c:strCache>
                <c:ptCount val="1"/>
                <c:pt idx="0">
                  <c:v>文化芸術を
鑑賞した</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問42経年!$S$7:$S$12</c:f>
              <c:strCache>
                <c:ptCount val="6"/>
                <c:pt idx="0">
                  <c:v>R2(n=1,378)</c:v>
                </c:pt>
                <c:pt idx="1">
                  <c:v>R3(n=1,105)</c:v>
                </c:pt>
                <c:pt idx="2">
                  <c:v>R4(n=1,193)</c:v>
                </c:pt>
                <c:pt idx="3">
                  <c:v>R5(n=1,211)</c:v>
                </c:pt>
                <c:pt idx="4">
                  <c:v>R6(n=1,210)</c:v>
                </c:pt>
                <c:pt idx="5">
                  <c:v>R7(n=1,370)</c:v>
                </c:pt>
              </c:strCache>
            </c:strRef>
          </c:cat>
          <c:val>
            <c:numRef>
              <c:f>問42経年!$U$7:$U$12</c:f>
              <c:numCache>
                <c:formatCode>0.0</c:formatCode>
                <c:ptCount val="6"/>
                <c:pt idx="0">
                  <c:v>31.5</c:v>
                </c:pt>
                <c:pt idx="1">
                  <c:v>29.9</c:v>
                </c:pt>
                <c:pt idx="2">
                  <c:v>38</c:v>
                </c:pt>
                <c:pt idx="3">
                  <c:v>37.4</c:v>
                </c:pt>
                <c:pt idx="4">
                  <c:v>41.9</c:v>
                </c:pt>
                <c:pt idx="5">
                  <c:v>39.197080291970806</c:v>
                </c:pt>
              </c:numCache>
            </c:numRef>
          </c:val>
          <c:extLst>
            <c:ext xmlns:c16="http://schemas.microsoft.com/office/drawing/2014/chart" uri="{C3380CC4-5D6E-409C-BE32-E72D297353CC}">
              <c16:uniqueId val="{00000001-DA3D-49C3-A9DD-80AC3AF19E55}"/>
            </c:ext>
          </c:extLst>
        </c:ser>
        <c:ser>
          <c:idx val="2"/>
          <c:order val="2"/>
          <c:tx>
            <c:strRef>
              <c:f>問42経年!$V$5</c:f>
              <c:strCache>
                <c:ptCount val="1"/>
                <c:pt idx="0">
                  <c:v>自ら文化芸術
活動を行った</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問42経年!$S$7:$S$12</c:f>
              <c:strCache>
                <c:ptCount val="6"/>
                <c:pt idx="0">
                  <c:v>R2(n=1,378)</c:v>
                </c:pt>
                <c:pt idx="1">
                  <c:v>R3(n=1,105)</c:v>
                </c:pt>
                <c:pt idx="2">
                  <c:v>R4(n=1,193)</c:v>
                </c:pt>
                <c:pt idx="3">
                  <c:v>R5(n=1,211)</c:v>
                </c:pt>
                <c:pt idx="4">
                  <c:v>R6(n=1,210)</c:v>
                </c:pt>
                <c:pt idx="5">
                  <c:v>R7(n=1,370)</c:v>
                </c:pt>
              </c:strCache>
            </c:strRef>
          </c:cat>
          <c:val>
            <c:numRef>
              <c:f>問42経年!$V$7:$V$12</c:f>
              <c:numCache>
                <c:formatCode>0.0</c:formatCode>
                <c:ptCount val="6"/>
                <c:pt idx="0">
                  <c:v>1.2</c:v>
                </c:pt>
                <c:pt idx="1">
                  <c:v>1.3</c:v>
                </c:pt>
                <c:pt idx="2">
                  <c:v>0.9</c:v>
                </c:pt>
                <c:pt idx="3">
                  <c:v>1.7</c:v>
                </c:pt>
                <c:pt idx="4">
                  <c:v>0.9</c:v>
                </c:pt>
                <c:pt idx="5">
                  <c:v>1.5328467153284671</c:v>
                </c:pt>
              </c:numCache>
            </c:numRef>
          </c:val>
          <c:extLst>
            <c:ext xmlns:c16="http://schemas.microsoft.com/office/drawing/2014/chart" uri="{C3380CC4-5D6E-409C-BE32-E72D297353CC}">
              <c16:uniqueId val="{00000002-DA3D-49C3-A9DD-80AC3AF19E55}"/>
            </c:ext>
          </c:extLst>
        </c:ser>
        <c:ser>
          <c:idx val="3"/>
          <c:order val="3"/>
          <c:tx>
            <c:strRef>
              <c:f>問42経年!$W$5</c:f>
              <c:strCache>
                <c:ptCount val="1"/>
                <c:pt idx="0">
                  <c:v>いずれも
行っていない</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問42経年!$S$7:$S$12</c:f>
              <c:strCache>
                <c:ptCount val="6"/>
                <c:pt idx="0">
                  <c:v>R2(n=1,378)</c:v>
                </c:pt>
                <c:pt idx="1">
                  <c:v>R3(n=1,105)</c:v>
                </c:pt>
                <c:pt idx="2">
                  <c:v>R4(n=1,193)</c:v>
                </c:pt>
                <c:pt idx="3">
                  <c:v>R5(n=1,211)</c:v>
                </c:pt>
                <c:pt idx="4">
                  <c:v>R6(n=1,210)</c:v>
                </c:pt>
                <c:pt idx="5">
                  <c:v>R7(n=1,370)</c:v>
                </c:pt>
              </c:strCache>
            </c:strRef>
          </c:cat>
          <c:val>
            <c:numRef>
              <c:f>問42経年!$W$7:$W$12</c:f>
              <c:numCache>
                <c:formatCode>0.0</c:formatCode>
                <c:ptCount val="6"/>
                <c:pt idx="0">
                  <c:v>58.9</c:v>
                </c:pt>
                <c:pt idx="1">
                  <c:v>59.7</c:v>
                </c:pt>
                <c:pt idx="2">
                  <c:v>52.4</c:v>
                </c:pt>
                <c:pt idx="3">
                  <c:v>50.9</c:v>
                </c:pt>
                <c:pt idx="4">
                  <c:v>47</c:v>
                </c:pt>
                <c:pt idx="5">
                  <c:v>47.883211678832119</c:v>
                </c:pt>
              </c:numCache>
            </c:numRef>
          </c:val>
          <c:extLst>
            <c:ext xmlns:c16="http://schemas.microsoft.com/office/drawing/2014/chart" uri="{C3380CC4-5D6E-409C-BE32-E72D297353CC}">
              <c16:uniqueId val="{00000003-DA3D-49C3-A9DD-80AC3AF19E55}"/>
            </c:ext>
          </c:extLst>
        </c:ser>
        <c:ser>
          <c:idx val="4"/>
          <c:order val="4"/>
          <c:tx>
            <c:strRef>
              <c:f>問42経年!$X$5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問42経年!$S$7:$S$12</c:f>
              <c:strCache>
                <c:ptCount val="6"/>
                <c:pt idx="0">
                  <c:v>R2(n=1,378)</c:v>
                </c:pt>
                <c:pt idx="1">
                  <c:v>R3(n=1,105)</c:v>
                </c:pt>
                <c:pt idx="2">
                  <c:v>R4(n=1,193)</c:v>
                </c:pt>
                <c:pt idx="3">
                  <c:v>R5(n=1,211)</c:v>
                </c:pt>
                <c:pt idx="4">
                  <c:v>R6(n=1,210)</c:v>
                </c:pt>
                <c:pt idx="5">
                  <c:v>R7(n=1,370)</c:v>
                </c:pt>
              </c:strCache>
            </c:strRef>
          </c:cat>
          <c:val>
            <c:numRef>
              <c:f>問42経年!$X$7:$X$12</c:f>
              <c:numCache>
                <c:formatCode>0.0</c:formatCode>
                <c:ptCount val="6"/>
                <c:pt idx="0">
                  <c:v>3</c:v>
                </c:pt>
                <c:pt idx="1">
                  <c:v>2.9</c:v>
                </c:pt>
                <c:pt idx="2">
                  <c:v>2.1</c:v>
                </c:pt>
                <c:pt idx="3">
                  <c:v>2.4</c:v>
                </c:pt>
                <c:pt idx="4">
                  <c:v>2.1</c:v>
                </c:pt>
                <c:pt idx="5">
                  <c:v>1.8978102189781021</c:v>
                </c:pt>
              </c:numCache>
            </c:numRef>
          </c:val>
          <c:extLst>
            <c:ext xmlns:c16="http://schemas.microsoft.com/office/drawing/2014/chart" uri="{C3380CC4-5D6E-409C-BE32-E72D297353CC}">
              <c16:uniqueId val="{00000004-DA3D-49C3-A9DD-80AC3AF19E55}"/>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問42経年!$T$5</c:f>
              <c:strCache>
                <c:ptCount val="1"/>
                <c:pt idx="0">
                  <c:v>文化芸術を鑑賞
し，自らも文化
芸術活動を行った</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FCB1-4CB5-8CAA-6E05826E275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CB1-4CB5-8CAA-6E05826E275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問42経年!$S$4</c:f>
              <c:strCache>
                <c:ptCount val="1"/>
                <c:pt idx="0">
                  <c:v>凡例</c:v>
                </c:pt>
              </c:strCache>
            </c:strRef>
          </c:cat>
          <c:val>
            <c:numRef>
              <c:f>問42経年!$T$4</c:f>
              <c:numCache>
                <c:formatCode>General</c:formatCode>
                <c:ptCount val="1"/>
                <c:pt idx="0">
                  <c:v>1</c:v>
                </c:pt>
              </c:numCache>
            </c:numRef>
          </c:val>
          <c:extLst>
            <c:ext xmlns:c16="http://schemas.microsoft.com/office/drawing/2014/chart" uri="{C3380CC4-5D6E-409C-BE32-E72D297353CC}">
              <c16:uniqueId val="{00000002-FCB1-4CB5-8CAA-6E05826E275B}"/>
            </c:ext>
          </c:extLst>
        </c:ser>
        <c:ser>
          <c:idx val="1"/>
          <c:order val="1"/>
          <c:tx>
            <c:strRef>
              <c:f>問42経年!$U$5</c:f>
              <c:strCache>
                <c:ptCount val="1"/>
                <c:pt idx="0">
                  <c:v>文化芸術を
鑑賞した</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問42経年!$S$4</c:f>
              <c:strCache>
                <c:ptCount val="1"/>
                <c:pt idx="0">
                  <c:v>凡例</c:v>
                </c:pt>
              </c:strCache>
            </c:strRef>
          </c:cat>
          <c:val>
            <c:numRef>
              <c:f>問42経年!$U$4</c:f>
              <c:numCache>
                <c:formatCode>General</c:formatCode>
                <c:ptCount val="1"/>
                <c:pt idx="0">
                  <c:v>1</c:v>
                </c:pt>
              </c:numCache>
            </c:numRef>
          </c:val>
          <c:extLst>
            <c:ext xmlns:c16="http://schemas.microsoft.com/office/drawing/2014/chart" uri="{C3380CC4-5D6E-409C-BE32-E72D297353CC}">
              <c16:uniqueId val="{00000003-FCB1-4CB5-8CAA-6E05826E275B}"/>
            </c:ext>
          </c:extLst>
        </c:ser>
        <c:ser>
          <c:idx val="2"/>
          <c:order val="2"/>
          <c:tx>
            <c:strRef>
              <c:f>問42経年!$V$5</c:f>
              <c:strCache>
                <c:ptCount val="1"/>
                <c:pt idx="0">
                  <c:v>自ら文化芸術
活動を行った</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問42経年!$S$4</c:f>
              <c:strCache>
                <c:ptCount val="1"/>
                <c:pt idx="0">
                  <c:v>凡例</c:v>
                </c:pt>
              </c:strCache>
            </c:strRef>
          </c:cat>
          <c:val>
            <c:numRef>
              <c:f>問42経年!$V$4</c:f>
              <c:numCache>
                <c:formatCode>General</c:formatCode>
                <c:ptCount val="1"/>
                <c:pt idx="0">
                  <c:v>1</c:v>
                </c:pt>
              </c:numCache>
            </c:numRef>
          </c:val>
          <c:extLst>
            <c:ext xmlns:c16="http://schemas.microsoft.com/office/drawing/2014/chart" uri="{C3380CC4-5D6E-409C-BE32-E72D297353CC}">
              <c16:uniqueId val="{00000004-FCB1-4CB5-8CAA-6E05826E275B}"/>
            </c:ext>
          </c:extLst>
        </c:ser>
        <c:ser>
          <c:idx val="3"/>
          <c:order val="3"/>
          <c:tx>
            <c:strRef>
              <c:f>問42経年!$W$5</c:f>
              <c:strCache>
                <c:ptCount val="1"/>
                <c:pt idx="0">
                  <c:v>いずれも
行っていない</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問42経年!$S$4</c:f>
              <c:strCache>
                <c:ptCount val="1"/>
                <c:pt idx="0">
                  <c:v>凡例</c:v>
                </c:pt>
              </c:strCache>
            </c:strRef>
          </c:cat>
          <c:val>
            <c:numRef>
              <c:f>問42経年!$W$4</c:f>
              <c:numCache>
                <c:formatCode>General</c:formatCode>
                <c:ptCount val="1"/>
                <c:pt idx="0">
                  <c:v>1</c:v>
                </c:pt>
              </c:numCache>
            </c:numRef>
          </c:val>
          <c:extLst>
            <c:ext xmlns:c16="http://schemas.microsoft.com/office/drawing/2014/chart" uri="{C3380CC4-5D6E-409C-BE32-E72D297353CC}">
              <c16:uniqueId val="{00000005-FCB1-4CB5-8CAA-6E05826E275B}"/>
            </c:ext>
          </c:extLst>
        </c:ser>
        <c:ser>
          <c:idx val="4"/>
          <c:order val="4"/>
          <c:tx>
            <c:strRef>
              <c:f>問42経年!$X$5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問42経年!$S$4</c:f>
              <c:strCache>
                <c:ptCount val="1"/>
                <c:pt idx="0">
                  <c:v>凡例</c:v>
                </c:pt>
              </c:strCache>
            </c:strRef>
          </c:cat>
          <c:val>
            <c:numRef>
              <c:f>問42経年!$X$4</c:f>
              <c:numCache>
                <c:formatCode>General</c:formatCode>
                <c:ptCount val="1"/>
                <c:pt idx="0">
                  <c:v>1</c:v>
                </c:pt>
              </c:numCache>
            </c:numRef>
          </c:val>
          <c:extLst>
            <c:ext xmlns:c16="http://schemas.microsoft.com/office/drawing/2014/chart" uri="{C3380CC4-5D6E-409C-BE32-E72D297353CC}">
              <c16:uniqueId val="{00000006-FCB1-4CB5-8CAA-6E05826E275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問42年齢層!$T$5</c:f>
              <c:strCache>
                <c:ptCount val="1"/>
                <c:pt idx="0">
                  <c:v>文化芸術を鑑賞
し，自らも文化
芸術活動を行った</c:v>
                </c:pt>
              </c:strCache>
            </c:strRef>
          </c:tx>
          <c:spPr>
            <a:pattFill prst="wdDnDiag">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問42年齢層!$T$6:$T$14</c:f>
              <c:numCache>
                <c:formatCode>0.0</c:formatCode>
                <c:ptCount val="9"/>
                <c:pt idx="0">
                  <c:v>10</c:v>
                </c:pt>
                <c:pt idx="1">
                  <c:v>14.444444444444443</c:v>
                </c:pt>
                <c:pt idx="2">
                  <c:v>13.333333333333334</c:v>
                </c:pt>
                <c:pt idx="3">
                  <c:v>9.9056603773584904</c:v>
                </c:pt>
                <c:pt idx="4">
                  <c:v>7.4074074074074066</c:v>
                </c:pt>
                <c:pt idx="5">
                  <c:v>10.4</c:v>
                </c:pt>
                <c:pt idx="6">
                  <c:v>7.7669902912621351</c:v>
                </c:pt>
                <c:pt idx="7">
                  <c:v>6.9767441860465116</c:v>
                </c:pt>
                <c:pt idx="8">
                  <c:v>9.3264248704663206</c:v>
                </c:pt>
              </c:numCache>
            </c:numRef>
          </c:val>
          <c:extLst>
            <c:ext xmlns:c16="http://schemas.microsoft.com/office/drawing/2014/chart" uri="{C3380CC4-5D6E-409C-BE32-E72D297353CC}">
              <c16:uniqueId val="{00000000-7BC1-412F-A7CB-513B4C7C572F}"/>
            </c:ext>
          </c:extLst>
        </c:ser>
        <c:ser>
          <c:idx val="1"/>
          <c:order val="1"/>
          <c:tx>
            <c:strRef>
              <c:f>問42年齢層!$U$5</c:f>
              <c:strCache>
                <c:ptCount val="1"/>
                <c:pt idx="0">
                  <c:v>文化芸術を
鑑賞した</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問42年齢層!$U$6:$U$14</c:f>
              <c:numCache>
                <c:formatCode>0.0</c:formatCode>
                <c:ptCount val="9"/>
                <c:pt idx="0">
                  <c:v>26.666666666666668</c:v>
                </c:pt>
                <c:pt idx="1">
                  <c:v>37.777777777777779</c:v>
                </c:pt>
                <c:pt idx="2">
                  <c:v>40</c:v>
                </c:pt>
                <c:pt idx="3">
                  <c:v>42.452830188679243</c:v>
                </c:pt>
                <c:pt idx="4">
                  <c:v>45.925925925925924</c:v>
                </c:pt>
                <c:pt idx="5">
                  <c:v>40</c:v>
                </c:pt>
                <c:pt idx="6">
                  <c:v>46.601941747572816</c:v>
                </c:pt>
                <c:pt idx="7">
                  <c:v>36.046511627906973</c:v>
                </c:pt>
                <c:pt idx="8">
                  <c:v>26.94300518134715</c:v>
                </c:pt>
              </c:numCache>
            </c:numRef>
          </c:val>
          <c:extLst>
            <c:ext xmlns:c16="http://schemas.microsoft.com/office/drawing/2014/chart" uri="{C3380CC4-5D6E-409C-BE32-E72D297353CC}">
              <c16:uniqueId val="{00000001-7BC1-412F-A7CB-513B4C7C572F}"/>
            </c:ext>
          </c:extLst>
        </c:ser>
        <c:ser>
          <c:idx val="2"/>
          <c:order val="2"/>
          <c:tx>
            <c:strRef>
              <c:f>問42年齢層!$V$5</c:f>
              <c:strCache>
                <c:ptCount val="1"/>
                <c:pt idx="0">
                  <c:v>自ら文化芸術
活動を行った</c:v>
                </c:pt>
              </c:strCache>
            </c:strRef>
          </c:tx>
          <c:spPr>
            <a:pattFill prst="lgCheck">
              <a:fgClr>
                <a:srgbClr val="0070C0"/>
              </a:fgClr>
              <a:bgClr>
                <a:schemeClr val="bg1"/>
              </a:bgClr>
            </a:pattFill>
            <a:ln>
              <a:solidFill>
                <a:schemeClr val="tx1"/>
              </a:solidFill>
            </a:ln>
            <a:effectLst/>
          </c:spPr>
          <c:invertIfNegative val="0"/>
          <c:dLbls>
            <c:dLbl>
              <c:idx val="0"/>
              <c:layout>
                <c:manualLayout>
                  <c:x val="-2.7462826445312826E-3"/>
                  <c:y val="-1.07080261831954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58-412F-878F-30D4909310DB}"/>
                </c:ext>
              </c:extLst>
            </c:dLbl>
            <c:dLbl>
              <c:idx val="1"/>
              <c:layout>
                <c:manualLayout>
                  <c:x val="0"/>
                  <c:y val="2.8874278507327292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F9-4394-AD6A-0082EC41BD25}"/>
                </c:ext>
              </c:extLst>
            </c:dLbl>
            <c:dLbl>
              <c:idx val="5"/>
              <c:layout>
                <c:manualLayout>
                  <c:x val="0"/>
                  <c:y val="1.4437139251982942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9-4394-AD6A-0082EC41BD25}"/>
                </c:ext>
              </c:extLst>
            </c:dLbl>
            <c:dLbl>
              <c:idx val="6"/>
              <c:layout>
                <c:manualLayout>
                  <c:x val="0"/>
                  <c:y val="1.4437139251982942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F9-4394-AD6A-0082EC41BD2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問42年齢層!$V$6:$V$14</c:f>
              <c:numCache>
                <c:formatCode>0.0</c:formatCode>
                <c:ptCount val="9"/>
                <c:pt idx="0">
                  <c:v>10</c:v>
                </c:pt>
                <c:pt idx="1">
                  <c:v>3.3333333333333335</c:v>
                </c:pt>
                <c:pt idx="2">
                  <c:v>0.60606060606060608</c:v>
                </c:pt>
                <c:pt idx="3">
                  <c:v>0.94339622641509435</c:v>
                </c:pt>
                <c:pt idx="4">
                  <c:v>0.37037037037037041</c:v>
                </c:pt>
                <c:pt idx="5">
                  <c:v>1.6</c:v>
                </c:pt>
                <c:pt idx="6">
                  <c:v>0.97087378640776689</c:v>
                </c:pt>
                <c:pt idx="7">
                  <c:v>0.58139534883720934</c:v>
                </c:pt>
                <c:pt idx="8">
                  <c:v>3.6269430051813467</c:v>
                </c:pt>
              </c:numCache>
            </c:numRef>
          </c:val>
          <c:extLst>
            <c:ext xmlns:c16="http://schemas.microsoft.com/office/drawing/2014/chart" uri="{C3380CC4-5D6E-409C-BE32-E72D297353CC}">
              <c16:uniqueId val="{00000002-7BC1-412F-A7CB-513B4C7C572F}"/>
            </c:ext>
          </c:extLst>
        </c:ser>
        <c:ser>
          <c:idx val="3"/>
          <c:order val="3"/>
          <c:tx>
            <c:strRef>
              <c:f>問42年齢層!$W$5</c:f>
              <c:strCache>
                <c:ptCount val="1"/>
                <c:pt idx="0">
                  <c:v>いずれも
行っていない</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問42年齢層!$W$6:$W$14</c:f>
              <c:numCache>
                <c:formatCode>0.0</c:formatCode>
                <c:ptCount val="9"/>
                <c:pt idx="0">
                  <c:v>50</c:v>
                </c:pt>
                <c:pt idx="1">
                  <c:v>43.333333333333336</c:v>
                </c:pt>
                <c:pt idx="2">
                  <c:v>45.454545454545453</c:v>
                </c:pt>
                <c:pt idx="3">
                  <c:v>46.226415094339622</c:v>
                </c:pt>
                <c:pt idx="4">
                  <c:v>45.555555555555557</c:v>
                </c:pt>
                <c:pt idx="5">
                  <c:v>45.6</c:v>
                </c:pt>
                <c:pt idx="6">
                  <c:v>44.660194174757287</c:v>
                </c:pt>
                <c:pt idx="7">
                  <c:v>51.162790697674424</c:v>
                </c:pt>
                <c:pt idx="8">
                  <c:v>57.512953367875653</c:v>
                </c:pt>
              </c:numCache>
            </c:numRef>
          </c:val>
          <c:extLst>
            <c:ext xmlns:c16="http://schemas.microsoft.com/office/drawing/2014/chart" uri="{C3380CC4-5D6E-409C-BE32-E72D297353CC}">
              <c16:uniqueId val="{00000003-7BC1-412F-A7CB-513B4C7C572F}"/>
            </c:ext>
          </c:extLst>
        </c:ser>
        <c:ser>
          <c:idx val="4"/>
          <c:order val="4"/>
          <c:tx>
            <c:strRef>
              <c:f>問42年齢層!$X$5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9-4394-AD6A-0082EC41BD2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問42年齢層!$X$6:$X$14</c:f>
              <c:numCache>
                <c:formatCode>0.0</c:formatCode>
                <c:ptCount val="9"/>
                <c:pt idx="0">
                  <c:v>3.3333333333333335</c:v>
                </c:pt>
                <c:pt idx="1">
                  <c:v>1.1111111111111112</c:v>
                </c:pt>
                <c:pt idx="2">
                  <c:v>0.60606060606060608</c:v>
                </c:pt>
                <c:pt idx="3">
                  <c:v>0.47169811320754718</c:v>
                </c:pt>
                <c:pt idx="4">
                  <c:v>0.74074074074074081</c:v>
                </c:pt>
                <c:pt idx="5">
                  <c:v>2.4</c:v>
                </c:pt>
                <c:pt idx="6">
                  <c:v>0</c:v>
                </c:pt>
                <c:pt idx="7">
                  <c:v>5.2325581395348841</c:v>
                </c:pt>
                <c:pt idx="8">
                  <c:v>2.5906735751295336</c:v>
                </c:pt>
              </c:numCache>
            </c:numRef>
          </c:val>
          <c:extLst>
            <c:ext xmlns:c16="http://schemas.microsoft.com/office/drawing/2014/chart" uri="{C3380CC4-5D6E-409C-BE32-E72D297353CC}">
              <c16:uniqueId val="{00000004-7BC1-412F-A7CB-513B4C7C572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4.0322580645161289E-2"/>
          <c:w val="0.92128907289206263"/>
          <c:h val="0.95967741935483875"/>
        </c:manualLayout>
      </c:layout>
      <c:barChart>
        <c:barDir val="bar"/>
        <c:grouping val="percentStacked"/>
        <c:varyColors val="0"/>
        <c:ser>
          <c:idx val="0"/>
          <c:order val="0"/>
          <c:tx>
            <c:strRef>
              <c:f>問35年齢層!$T$5</c:f>
              <c:strCache>
                <c:ptCount val="1"/>
                <c:pt idx="0">
                  <c:v>何度か行った</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C11-4A04-9735-4521FAE3C2D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C11-4A04-9735-4521FAE3C2D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問35年齢層!$S$4</c:f>
              <c:strCache>
                <c:ptCount val="1"/>
                <c:pt idx="0">
                  <c:v>凡例</c:v>
                </c:pt>
              </c:strCache>
            </c:strRef>
          </c:cat>
          <c:val>
            <c:numRef>
              <c:f>問35年齢層!$T$4</c:f>
              <c:numCache>
                <c:formatCode>General</c:formatCode>
                <c:ptCount val="1"/>
                <c:pt idx="0">
                  <c:v>1</c:v>
                </c:pt>
              </c:numCache>
            </c:numRef>
          </c:val>
          <c:extLst>
            <c:ext xmlns:c16="http://schemas.microsoft.com/office/drawing/2014/chart" uri="{C3380CC4-5D6E-409C-BE32-E72D297353CC}">
              <c16:uniqueId val="{00000002-EC11-4A04-9735-4521FAE3C2DC}"/>
            </c:ext>
          </c:extLst>
        </c:ser>
        <c:ser>
          <c:idx val="1"/>
          <c:order val="1"/>
          <c:tx>
            <c:strRef>
              <c:f>問35年齢層!$U$5</c:f>
              <c:strCache>
                <c:ptCount val="1"/>
                <c:pt idx="0">
                  <c:v>初めて行った</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C11-4A04-9735-4521FAE3C2D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問35年齢層!$S$4</c:f>
              <c:strCache>
                <c:ptCount val="1"/>
                <c:pt idx="0">
                  <c:v>凡例</c:v>
                </c:pt>
              </c:strCache>
            </c:strRef>
          </c:cat>
          <c:val>
            <c:numRef>
              <c:f>問35年齢層!$U$4</c:f>
              <c:numCache>
                <c:formatCode>General</c:formatCode>
                <c:ptCount val="1"/>
                <c:pt idx="0">
                  <c:v>1</c:v>
                </c:pt>
              </c:numCache>
            </c:numRef>
          </c:val>
          <c:extLst>
            <c:ext xmlns:c16="http://schemas.microsoft.com/office/drawing/2014/chart" uri="{C3380CC4-5D6E-409C-BE32-E72D297353CC}">
              <c16:uniqueId val="{00000004-EC11-4A04-9735-4521FAE3C2DC}"/>
            </c:ext>
          </c:extLst>
        </c:ser>
        <c:ser>
          <c:idx val="3"/>
          <c:order val="2"/>
          <c:tx>
            <c:strRef>
              <c:f>問35年齢層!$V$5</c:f>
              <c:strCache>
                <c:ptCount val="1"/>
                <c:pt idx="0">
                  <c:v>まだ行ったこと
はないが，今後
行く予定</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c:f>
              <c:strCache>
                <c:ptCount val="1"/>
                <c:pt idx="0">
                  <c:v>凡例</c:v>
                </c:pt>
              </c:strCache>
            </c:strRef>
          </c:cat>
          <c:val>
            <c:numRef>
              <c:f>問35年齢層!$V$4</c:f>
              <c:numCache>
                <c:formatCode>General</c:formatCode>
                <c:ptCount val="1"/>
                <c:pt idx="0">
                  <c:v>1</c:v>
                </c:pt>
              </c:numCache>
            </c:numRef>
          </c:val>
          <c:extLst>
            <c:ext xmlns:c16="http://schemas.microsoft.com/office/drawing/2014/chart" uri="{C3380CC4-5D6E-409C-BE32-E72D297353CC}">
              <c16:uniqueId val="{00000006-EC11-4A04-9735-4521FAE3C2DC}"/>
            </c:ext>
          </c:extLst>
        </c:ser>
        <c:ser>
          <c:idx val="4"/>
          <c:order val="3"/>
          <c:tx>
            <c:strRef>
              <c:f>問35年齢層!$W$5</c:f>
              <c:strCache>
                <c:ptCount val="1"/>
                <c:pt idx="0">
                  <c:v>行ったことは
ないし，今後
行く予定もない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c:f>
              <c:strCache>
                <c:ptCount val="1"/>
                <c:pt idx="0">
                  <c:v>凡例</c:v>
                </c:pt>
              </c:strCache>
            </c:strRef>
          </c:cat>
          <c:val>
            <c:numRef>
              <c:f>問35年齢層!$W$4</c:f>
              <c:numCache>
                <c:formatCode>General</c:formatCode>
                <c:ptCount val="1"/>
                <c:pt idx="0">
                  <c:v>1</c:v>
                </c:pt>
              </c:numCache>
            </c:numRef>
          </c:val>
          <c:extLst>
            <c:ext xmlns:c16="http://schemas.microsoft.com/office/drawing/2014/chart" uri="{C3380CC4-5D6E-409C-BE32-E72D297353CC}">
              <c16:uniqueId val="{00000007-EC11-4A04-9735-4521FAE3C2DC}"/>
            </c:ext>
          </c:extLst>
        </c:ser>
        <c:ser>
          <c:idx val="5"/>
          <c:order val="4"/>
          <c:tx>
            <c:strRef>
              <c:f>問35年齢層!$X$5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c:f>
              <c:strCache>
                <c:ptCount val="1"/>
                <c:pt idx="0">
                  <c:v>凡例</c:v>
                </c:pt>
              </c:strCache>
            </c:strRef>
          </c:cat>
          <c:val>
            <c:numRef>
              <c:f>問35年齢層!$X$4</c:f>
              <c:numCache>
                <c:formatCode>General</c:formatCode>
                <c:ptCount val="1"/>
                <c:pt idx="0">
                  <c:v>1</c:v>
                </c:pt>
              </c:numCache>
            </c:numRef>
          </c:val>
          <c:extLst>
            <c:ext xmlns:c16="http://schemas.microsoft.com/office/drawing/2014/chart" uri="{C3380CC4-5D6E-409C-BE32-E72D297353CC}">
              <c16:uniqueId val="{00000008-EC11-4A04-9735-4521FAE3C2DC}"/>
            </c:ext>
          </c:extLst>
        </c:ser>
        <c:ser>
          <c:idx val="6"/>
          <c:order val="5"/>
          <c:tx>
            <c:strRef>
              <c:f>問35年齢層!$Y$5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問35年齢層!$S$4</c:f>
              <c:strCache>
                <c:ptCount val="1"/>
                <c:pt idx="0">
                  <c:v>凡例</c:v>
                </c:pt>
              </c:strCache>
            </c:strRef>
          </c:cat>
          <c:val>
            <c:numRef>
              <c:f>問35年齢層!$Y$4</c:f>
              <c:numCache>
                <c:formatCode>General</c:formatCode>
                <c:ptCount val="1"/>
                <c:pt idx="0">
                  <c:v>1</c:v>
                </c:pt>
              </c:numCache>
            </c:numRef>
          </c:val>
          <c:extLst>
            <c:ext xmlns:c16="http://schemas.microsoft.com/office/drawing/2014/chart" uri="{C3380CC4-5D6E-409C-BE32-E72D297353CC}">
              <c16:uniqueId val="{00000009-EC11-4A04-9735-4521FAE3C2D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569742758917863E-2"/>
          <c:y val="0.12429068896366299"/>
          <c:w val="0.91130813904147956"/>
          <c:h val="0.7740169291569764"/>
        </c:manualLayout>
      </c:layout>
      <c:barChart>
        <c:barDir val="bar"/>
        <c:grouping val="percentStacked"/>
        <c:varyColors val="0"/>
        <c:ser>
          <c:idx val="0"/>
          <c:order val="0"/>
          <c:tx>
            <c:strRef>
              <c:f>問42年齢層!$T$5</c:f>
              <c:strCache>
                <c:ptCount val="1"/>
                <c:pt idx="0">
                  <c:v>文化芸術を鑑賞
し，自らも文化
芸術活動を行った</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7031-47AE-B454-4CA0465E2A7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031-47AE-B454-4CA0465E2A7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問42年齢層!$S$4</c:f>
              <c:strCache>
                <c:ptCount val="1"/>
                <c:pt idx="0">
                  <c:v>凡例</c:v>
                </c:pt>
              </c:strCache>
            </c:strRef>
          </c:cat>
          <c:val>
            <c:numRef>
              <c:f>問42年齢層!$T$4</c:f>
              <c:numCache>
                <c:formatCode>General</c:formatCode>
                <c:ptCount val="1"/>
                <c:pt idx="0">
                  <c:v>1</c:v>
                </c:pt>
              </c:numCache>
            </c:numRef>
          </c:val>
          <c:extLst>
            <c:ext xmlns:c16="http://schemas.microsoft.com/office/drawing/2014/chart" uri="{C3380CC4-5D6E-409C-BE32-E72D297353CC}">
              <c16:uniqueId val="{00000002-7031-47AE-B454-4CA0465E2A7C}"/>
            </c:ext>
          </c:extLst>
        </c:ser>
        <c:ser>
          <c:idx val="1"/>
          <c:order val="1"/>
          <c:tx>
            <c:strRef>
              <c:f>問42年齢層!$U$5</c:f>
              <c:strCache>
                <c:ptCount val="1"/>
                <c:pt idx="0">
                  <c:v>文化芸術を
鑑賞した</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問42年齢層!$S$4</c:f>
              <c:strCache>
                <c:ptCount val="1"/>
                <c:pt idx="0">
                  <c:v>凡例</c:v>
                </c:pt>
              </c:strCache>
            </c:strRef>
          </c:cat>
          <c:val>
            <c:numRef>
              <c:f>問42年齢層!$U$4</c:f>
              <c:numCache>
                <c:formatCode>General</c:formatCode>
                <c:ptCount val="1"/>
                <c:pt idx="0">
                  <c:v>1</c:v>
                </c:pt>
              </c:numCache>
            </c:numRef>
          </c:val>
          <c:extLst>
            <c:ext xmlns:c16="http://schemas.microsoft.com/office/drawing/2014/chart" uri="{C3380CC4-5D6E-409C-BE32-E72D297353CC}">
              <c16:uniqueId val="{00000003-7031-47AE-B454-4CA0465E2A7C}"/>
            </c:ext>
          </c:extLst>
        </c:ser>
        <c:ser>
          <c:idx val="2"/>
          <c:order val="2"/>
          <c:tx>
            <c:strRef>
              <c:f>問42年齢層!$V$5</c:f>
              <c:strCache>
                <c:ptCount val="1"/>
                <c:pt idx="0">
                  <c:v>自ら文化芸術
活動を行った</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問42年齢層!$S$4</c:f>
              <c:strCache>
                <c:ptCount val="1"/>
                <c:pt idx="0">
                  <c:v>凡例</c:v>
                </c:pt>
              </c:strCache>
            </c:strRef>
          </c:cat>
          <c:val>
            <c:numRef>
              <c:f>問42年齢層!$V$4</c:f>
              <c:numCache>
                <c:formatCode>General</c:formatCode>
                <c:ptCount val="1"/>
                <c:pt idx="0">
                  <c:v>1</c:v>
                </c:pt>
              </c:numCache>
            </c:numRef>
          </c:val>
          <c:extLst>
            <c:ext xmlns:c16="http://schemas.microsoft.com/office/drawing/2014/chart" uri="{C3380CC4-5D6E-409C-BE32-E72D297353CC}">
              <c16:uniqueId val="{00000004-7031-47AE-B454-4CA0465E2A7C}"/>
            </c:ext>
          </c:extLst>
        </c:ser>
        <c:ser>
          <c:idx val="3"/>
          <c:order val="3"/>
          <c:tx>
            <c:strRef>
              <c:f>問42年齢層!$W$5</c:f>
              <c:strCache>
                <c:ptCount val="1"/>
                <c:pt idx="0">
                  <c:v>いずれも
行っていない</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問42年齢層!$S$4</c:f>
              <c:strCache>
                <c:ptCount val="1"/>
                <c:pt idx="0">
                  <c:v>凡例</c:v>
                </c:pt>
              </c:strCache>
            </c:strRef>
          </c:cat>
          <c:val>
            <c:numRef>
              <c:f>問42年齢層!$W$4</c:f>
              <c:numCache>
                <c:formatCode>General</c:formatCode>
                <c:ptCount val="1"/>
                <c:pt idx="0">
                  <c:v>1</c:v>
                </c:pt>
              </c:numCache>
            </c:numRef>
          </c:val>
          <c:extLst>
            <c:ext xmlns:c16="http://schemas.microsoft.com/office/drawing/2014/chart" uri="{C3380CC4-5D6E-409C-BE32-E72D297353CC}">
              <c16:uniqueId val="{00000005-7031-47AE-B454-4CA0465E2A7C}"/>
            </c:ext>
          </c:extLst>
        </c:ser>
        <c:ser>
          <c:idx val="4"/>
          <c:order val="4"/>
          <c:tx>
            <c:strRef>
              <c:f>問42年齢層!$X$5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問42年齢層!$S$4</c:f>
              <c:strCache>
                <c:ptCount val="1"/>
                <c:pt idx="0">
                  <c:v>凡例</c:v>
                </c:pt>
              </c:strCache>
            </c:strRef>
          </c:cat>
          <c:val>
            <c:numRef>
              <c:f>問42年齢層!$X$4</c:f>
              <c:numCache>
                <c:formatCode>General</c:formatCode>
                <c:ptCount val="1"/>
                <c:pt idx="0">
                  <c:v>1</c:v>
                </c:pt>
              </c:numCache>
            </c:numRef>
          </c:val>
          <c:extLst>
            <c:ext xmlns:c16="http://schemas.microsoft.com/office/drawing/2014/chart" uri="{C3380CC4-5D6E-409C-BE32-E72D297353CC}">
              <c16:uniqueId val="{00000006-7031-47AE-B454-4CA0465E2A7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14389520754358"/>
          <c:y val="0.11536956786184087"/>
          <c:w val="0.48634976183532608"/>
          <c:h val="0.84772058691914209"/>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'問42-1'!$R$4:$R$9</c:f>
              <c:strCache>
                <c:ptCount val="6"/>
                <c:pt idx="0">
                  <c:v>文化会館たづくり・グリーンホール・せんがわ劇場</c:v>
                </c:pt>
                <c:pt idx="1">
                  <c:v>市外の公共・民間施設</c:v>
                </c:pt>
                <c:pt idx="2">
                  <c:v>市内民間施設</c:v>
                </c:pt>
                <c:pt idx="3">
                  <c:v>「文化会館たづくり・グリーンホール・せんがわ劇場」
以外の市内公共施設</c:v>
                </c:pt>
                <c:pt idx="4">
                  <c:v>その他</c:v>
                </c:pt>
                <c:pt idx="5">
                  <c:v>（無効回答）</c:v>
                </c:pt>
              </c:strCache>
            </c:strRef>
          </c:cat>
          <c:val>
            <c:numRef>
              <c:f>'問42-1'!$T$4:$T$9</c:f>
              <c:numCache>
                <c:formatCode>0.0"%"</c:formatCode>
                <c:ptCount val="6"/>
                <c:pt idx="0">
                  <c:v>42.587209302325576</c:v>
                </c:pt>
                <c:pt idx="1">
                  <c:v>34.302325581395351</c:v>
                </c:pt>
                <c:pt idx="2">
                  <c:v>14.970930232558139</c:v>
                </c:pt>
                <c:pt idx="3">
                  <c:v>8.5755813953488378</c:v>
                </c:pt>
                <c:pt idx="4">
                  <c:v>11.337209302325581</c:v>
                </c:pt>
                <c:pt idx="5">
                  <c:v>7.2674418604651168</c:v>
                </c:pt>
              </c:numCache>
            </c:numRef>
          </c:val>
          <c:extLst>
            <c:ext xmlns:c16="http://schemas.microsoft.com/office/drawing/2014/chart" uri="{C3380CC4-5D6E-409C-BE32-E72D297353CC}">
              <c16:uniqueId val="{00000000-D288-4ABA-A71E-417FCC798157}"/>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50"/>
          <c:min val="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749363152438188"/>
          <c:y val="5.9961111974091631E-2"/>
          <c:w val="0.45095620919910506"/>
          <c:h val="0.91097148521779703"/>
        </c:manualLayout>
      </c:layout>
      <c:barChart>
        <c:barDir val="bar"/>
        <c:grouping val="clustered"/>
        <c:varyColors val="0"/>
        <c:ser>
          <c:idx val="0"/>
          <c:order val="0"/>
          <c:tx>
            <c:strRef>
              <c:f>'問42-1経年'!$R$6</c:f>
              <c:strCache>
                <c:ptCount val="1"/>
                <c:pt idx="0">
                  <c:v>R２(n=526)</c:v>
                </c:pt>
              </c:strCache>
            </c:strRef>
          </c:tx>
          <c:spPr>
            <a:pattFill prst="wdDnDiag">
              <a:fgClr>
                <a:srgbClr val="00206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'問42-1経年'!$S$4:$X$4</c:f>
              <c:strCache>
                <c:ptCount val="6"/>
                <c:pt idx="0">
                  <c:v>文化会館たづくり・グリーンホール・せんがわ劇場</c:v>
                </c:pt>
                <c:pt idx="1">
                  <c:v>市外の公共・民間施設</c:v>
                </c:pt>
                <c:pt idx="2">
                  <c:v>市内民間施設</c:v>
                </c:pt>
                <c:pt idx="3">
                  <c:v>「文化会館たづくり・グリーンホール・
せんがわ劇場」以外の市内公共施設</c:v>
                </c:pt>
                <c:pt idx="4">
                  <c:v>その他</c:v>
                </c:pt>
                <c:pt idx="5">
                  <c:v>（無効回答）</c:v>
                </c:pt>
              </c:strCache>
            </c:strRef>
          </c:cat>
          <c:val>
            <c:numRef>
              <c:f>'問42-1経年'!$S$6:$X$6</c:f>
              <c:numCache>
                <c:formatCode>0.0"%"</c:formatCode>
                <c:ptCount val="6"/>
                <c:pt idx="0">
                  <c:v>31.368821292775667</c:v>
                </c:pt>
                <c:pt idx="1">
                  <c:v>40.684410646387832</c:v>
                </c:pt>
                <c:pt idx="2">
                  <c:v>22.243346007604561</c:v>
                </c:pt>
                <c:pt idx="3">
                  <c:v>11.216730038022813</c:v>
                </c:pt>
                <c:pt idx="5">
                  <c:v>5.5133079847908748</c:v>
                </c:pt>
              </c:numCache>
            </c:numRef>
          </c:val>
          <c:extLst>
            <c:ext xmlns:c16="http://schemas.microsoft.com/office/drawing/2014/chart" uri="{C3380CC4-5D6E-409C-BE32-E72D297353CC}">
              <c16:uniqueId val="{00000000-08AD-4581-8582-5EA8ED3F8711}"/>
            </c:ext>
          </c:extLst>
        </c:ser>
        <c:ser>
          <c:idx val="1"/>
          <c:order val="1"/>
          <c:tx>
            <c:strRef>
              <c:f>'問42-1経年'!$R$7</c:f>
              <c:strCache>
                <c:ptCount val="1"/>
                <c:pt idx="0">
                  <c:v>R３(n=413)</c:v>
                </c:pt>
              </c:strCache>
            </c:strRef>
          </c:tx>
          <c:spPr>
            <a:pattFill prst="pct10">
              <a:fgClr>
                <a:srgbClr val="7030A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'問42-1経年'!$S$4:$X$4</c:f>
              <c:strCache>
                <c:ptCount val="6"/>
                <c:pt idx="0">
                  <c:v>文化会館たづくり・グリーンホール・せんがわ劇場</c:v>
                </c:pt>
                <c:pt idx="1">
                  <c:v>市外の公共・民間施設</c:v>
                </c:pt>
                <c:pt idx="2">
                  <c:v>市内民間施設</c:v>
                </c:pt>
                <c:pt idx="3">
                  <c:v>「文化会館たづくり・グリーンホール・
せんがわ劇場」以外の市内公共施設</c:v>
                </c:pt>
                <c:pt idx="4">
                  <c:v>その他</c:v>
                </c:pt>
                <c:pt idx="5">
                  <c:v>（無効回答）</c:v>
                </c:pt>
              </c:strCache>
            </c:strRef>
          </c:cat>
          <c:val>
            <c:numRef>
              <c:f>'問42-1経年'!$S$7:$X$7</c:f>
              <c:numCache>
                <c:formatCode>0.0"%"</c:formatCode>
                <c:ptCount val="6"/>
                <c:pt idx="0">
                  <c:v>38</c:v>
                </c:pt>
                <c:pt idx="1">
                  <c:v>42.4</c:v>
                </c:pt>
                <c:pt idx="2">
                  <c:v>21.5</c:v>
                </c:pt>
                <c:pt idx="3">
                  <c:v>11.9</c:v>
                </c:pt>
                <c:pt idx="5">
                  <c:v>3.1</c:v>
                </c:pt>
              </c:numCache>
            </c:numRef>
          </c:val>
          <c:extLst>
            <c:ext xmlns:c16="http://schemas.microsoft.com/office/drawing/2014/chart" uri="{C3380CC4-5D6E-409C-BE32-E72D297353CC}">
              <c16:uniqueId val="{00000001-08AD-4581-8582-5EA8ED3F8711}"/>
            </c:ext>
          </c:extLst>
        </c:ser>
        <c:ser>
          <c:idx val="2"/>
          <c:order val="2"/>
          <c:tx>
            <c:strRef>
              <c:f>'問42-1経年'!$R$8</c:f>
              <c:strCache>
                <c:ptCount val="1"/>
                <c:pt idx="0">
                  <c:v>R４(n=543)</c:v>
                </c:pt>
              </c:strCache>
            </c:strRef>
          </c:tx>
          <c:spPr>
            <a:pattFill prst="pct20">
              <a:fgClr>
                <a:srgbClr val="7030A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'問42-1経年'!$S$4:$X$4</c:f>
              <c:strCache>
                <c:ptCount val="6"/>
                <c:pt idx="0">
                  <c:v>文化会館たづくり・グリーンホール・せんがわ劇場</c:v>
                </c:pt>
                <c:pt idx="1">
                  <c:v>市外の公共・民間施設</c:v>
                </c:pt>
                <c:pt idx="2">
                  <c:v>市内民間施設</c:v>
                </c:pt>
                <c:pt idx="3">
                  <c:v>「文化会館たづくり・グリーンホール・
せんがわ劇場」以外の市内公共施設</c:v>
                </c:pt>
                <c:pt idx="4">
                  <c:v>その他</c:v>
                </c:pt>
                <c:pt idx="5">
                  <c:v>（無効回答）</c:v>
                </c:pt>
              </c:strCache>
            </c:strRef>
          </c:cat>
          <c:val>
            <c:numRef>
              <c:f>'問42-1経年'!$S$8:$X$8</c:f>
              <c:numCache>
                <c:formatCode>0.0"%"</c:formatCode>
                <c:ptCount val="6"/>
                <c:pt idx="0">
                  <c:v>33.5</c:v>
                </c:pt>
                <c:pt idx="1">
                  <c:v>48.3</c:v>
                </c:pt>
                <c:pt idx="2">
                  <c:v>18</c:v>
                </c:pt>
                <c:pt idx="3">
                  <c:v>11.2</c:v>
                </c:pt>
                <c:pt idx="5">
                  <c:v>3.9</c:v>
                </c:pt>
              </c:numCache>
            </c:numRef>
          </c:val>
          <c:extLst>
            <c:ext xmlns:c16="http://schemas.microsoft.com/office/drawing/2014/chart" uri="{C3380CC4-5D6E-409C-BE32-E72D297353CC}">
              <c16:uniqueId val="{00000002-08AD-4581-8582-5EA8ED3F8711}"/>
            </c:ext>
          </c:extLst>
        </c:ser>
        <c:ser>
          <c:idx val="3"/>
          <c:order val="3"/>
          <c:tx>
            <c:strRef>
              <c:f>'問42-1経年'!$R$9</c:f>
              <c:strCache>
                <c:ptCount val="1"/>
                <c:pt idx="0">
                  <c:v>R５(n=566)</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'問42-1経年'!$S$4:$X$4</c:f>
              <c:strCache>
                <c:ptCount val="6"/>
                <c:pt idx="0">
                  <c:v>文化会館たづくり・グリーンホール・せんがわ劇場</c:v>
                </c:pt>
                <c:pt idx="1">
                  <c:v>市外の公共・民間施設</c:v>
                </c:pt>
                <c:pt idx="2">
                  <c:v>市内民間施設</c:v>
                </c:pt>
                <c:pt idx="3">
                  <c:v>「文化会館たづくり・グリーンホール・
せんがわ劇場」以外の市内公共施設</c:v>
                </c:pt>
                <c:pt idx="4">
                  <c:v>その他</c:v>
                </c:pt>
                <c:pt idx="5">
                  <c:v>（無効回答）</c:v>
                </c:pt>
              </c:strCache>
            </c:strRef>
          </c:cat>
          <c:val>
            <c:numRef>
              <c:f>'問42-1経年'!$S$9:$X$9</c:f>
              <c:numCache>
                <c:formatCode>0.0"%"</c:formatCode>
                <c:ptCount val="6"/>
                <c:pt idx="0">
                  <c:v>43.8</c:v>
                </c:pt>
                <c:pt idx="1">
                  <c:v>47.7</c:v>
                </c:pt>
                <c:pt idx="2">
                  <c:v>14.7</c:v>
                </c:pt>
                <c:pt idx="3">
                  <c:v>9.9</c:v>
                </c:pt>
                <c:pt idx="5">
                  <c:v>4.2</c:v>
                </c:pt>
              </c:numCache>
            </c:numRef>
          </c:val>
          <c:extLst>
            <c:ext xmlns:c16="http://schemas.microsoft.com/office/drawing/2014/chart" uri="{C3380CC4-5D6E-409C-BE32-E72D297353CC}">
              <c16:uniqueId val="{00000003-08AD-4581-8582-5EA8ED3F8711}"/>
            </c:ext>
          </c:extLst>
        </c:ser>
        <c:ser>
          <c:idx val="4"/>
          <c:order val="4"/>
          <c:tx>
            <c:strRef>
              <c:f>'問42-1経年'!$R$10</c:f>
              <c:strCache>
                <c:ptCount val="1"/>
                <c:pt idx="0">
                  <c:v>R６(n=615)</c:v>
                </c:pt>
              </c:strCache>
            </c:strRef>
          </c:tx>
          <c:spPr>
            <a:solidFill>
              <a:schemeClr val="accent4">
                <a:lumMod val="60000"/>
                <a:lumOff val="40000"/>
              </a:schemeClr>
            </a:solidFill>
            <a:ln>
              <a:solidFill>
                <a:schemeClr val="tx1"/>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'問42-1経年'!$S$4:$X$4</c:f>
              <c:strCache>
                <c:ptCount val="6"/>
                <c:pt idx="0">
                  <c:v>文化会館たづくり・グリーンホール・せんがわ劇場</c:v>
                </c:pt>
                <c:pt idx="1">
                  <c:v>市外の公共・民間施設</c:v>
                </c:pt>
                <c:pt idx="2">
                  <c:v>市内民間施設</c:v>
                </c:pt>
                <c:pt idx="3">
                  <c:v>「文化会館たづくり・グリーンホール・
せんがわ劇場」以外の市内公共施設</c:v>
                </c:pt>
                <c:pt idx="4">
                  <c:v>その他</c:v>
                </c:pt>
                <c:pt idx="5">
                  <c:v>（無効回答）</c:v>
                </c:pt>
              </c:strCache>
            </c:strRef>
          </c:cat>
          <c:val>
            <c:numRef>
              <c:f>'問42-1経年'!$S$10:$X$10</c:f>
              <c:numCache>
                <c:formatCode>0.0"%"</c:formatCode>
                <c:ptCount val="6"/>
                <c:pt idx="0">
                  <c:v>43.9</c:v>
                </c:pt>
                <c:pt idx="1">
                  <c:v>44.4</c:v>
                </c:pt>
                <c:pt idx="2">
                  <c:v>18.899999999999999</c:v>
                </c:pt>
                <c:pt idx="3">
                  <c:v>5.9</c:v>
                </c:pt>
                <c:pt idx="5">
                  <c:v>3.4</c:v>
                </c:pt>
              </c:numCache>
            </c:numRef>
          </c:val>
          <c:extLst>
            <c:ext xmlns:c16="http://schemas.microsoft.com/office/drawing/2014/chart" uri="{C3380CC4-5D6E-409C-BE32-E72D297353CC}">
              <c16:uniqueId val="{00000004-08AD-4581-8582-5EA8ED3F8711}"/>
            </c:ext>
          </c:extLst>
        </c:ser>
        <c:ser>
          <c:idx val="5"/>
          <c:order val="5"/>
          <c:tx>
            <c:strRef>
              <c:f>'問42-1経年'!$R$11</c:f>
              <c:strCache>
                <c:ptCount val="1"/>
                <c:pt idx="0">
                  <c:v>R７(n=688)</c:v>
                </c:pt>
              </c:strCache>
            </c:strRef>
          </c:tx>
          <c:spPr>
            <a:solidFill>
              <a:srgbClr val="2F5597"/>
            </a:solidFill>
          </c:spPr>
          <c:invertIfNegative val="0"/>
          <c:dLbls>
            <c:spPr>
              <a:noFill/>
              <a:ln>
                <a:noFill/>
              </a:ln>
              <a:effectLst/>
            </c:spPr>
            <c:txPr>
              <a:bodyPr wrap="square" lIns="38100" tIns="19050" rIns="38100" bIns="19050" anchor="ctr">
                <a:spAutoFit/>
              </a:bodyPr>
              <a:lstStyle/>
              <a:p>
                <a:pPr>
                  <a:defRPr sz="11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'問42-1経年'!$S$4:$X$4</c:f>
              <c:strCache>
                <c:ptCount val="6"/>
                <c:pt idx="0">
                  <c:v>文化会館たづくり・グリーンホール・せんがわ劇場</c:v>
                </c:pt>
                <c:pt idx="1">
                  <c:v>市外の公共・民間施設</c:v>
                </c:pt>
                <c:pt idx="2">
                  <c:v>市内民間施設</c:v>
                </c:pt>
                <c:pt idx="3">
                  <c:v>「文化会館たづくり・グリーンホール・
せんがわ劇場」以外の市内公共施設</c:v>
                </c:pt>
                <c:pt idx="4">
                  <c:v>その他</c:v>
                </c:pt>
                <c:pt idx="5">
                  <c:v>（無効回答）</c:v>
                </c:pt>
              </c:strCache>
            </c:strRef>
          </c:cat>
          <c:val>
            <c:numRef>
              <c:f>'問42-1経年'!$S$11:$X$11</c:f>
              <c:numCache>
                <c:formatCode>0.0"%"</c:formatCode>
                <c:ptCount val="6"/>
                <c:pt idx="0">
                  <c:v>42.587209302325576</c:v>
                </c:pt>
                <c:pt idx="1">
                  <c:v>34.302325581395351</c:v>
                </c:pt>
                <c:pt idx="2">
                  <c:v>14.970930232558139</c:v>
                </c:pt>
                <c:pt idx="3">
                  <c:v>8.5755813953488378</c:v>
                </c:pt>
                <c:pt idx="4">
                  <c:v>11.3</c:v>
                </c:pt>
                <c:pt idx="5">
                  <c:v>7.2674418604651168</c:v>
                </c:pt>
              </c:numCache>
            </c:numRef>
          </c:val>
          <c:extLst>
            <c:ext xmlns:c16="http://schemas.microsoft.com/office/drawing/2014/chart" uri="{C3380CC4-5D6E-409C-BE32-E72D297353CC}">
              <c16:uniqueId val="{00000005-08AD-4581-8582-5EA8ED3F8711}"/>
            </c:ext>
          </c:extLst>
        </c:ser>
        <c:dLbls>
          <c:showLegendKey val="0"/>
          <c:showVal val="0"/>
          <c:showCatName val="0"/>
          <c:showSerName val="0"/>
          <c:showPercent val="0"/>
          <c:showBubbleSize val="0"/>
        </c:dLbls>
        <c:gapWidth val="100"/>
        <c:axId val="790844528"/>
        <c:axId val="790840592"/>
      </c:barChart>
      <c:catAx>
        <c:axId val="790844528"/>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90840592"/>
        <c:crosses val="autoZero"/>
        <c:auto val="1"/>
        <c:lblAlgn val="ctr"/>
        <c:lblOffset val="100"/>
        <c:noMultiLvlLbl val="0"/>
      </c:catAx>
      <c:valAx>
        <c:axId val="79084059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90844528"/>
        <c:crosses val="autoZero"/>
        <c:crossBetween val="between"/>
        <c:majorUnit val="10"/>
      </c:valAx>
      <c:spPr>
        <a:solidFill>
          <a:schemeClr val="bg1"/>
        </a:solid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41381988270686E-2"/>
          <c:y val="0.18605116070335767"/>
          <c:w val="0.49508738236988675"/>
          <c:h val="0.77143731385908365"/>
        </c:manualLayout>
      </c:layout>
      <c:barChart>
        <c:barDir val="bar"/>
        <c:grouping val="clustered"/>
        <c:varyColors val="0"/>
        <c:ser>
          <c:idx val="0"/>
          <c:order val="0"/>
          <c:tx>
            <c:strRef>
              <c:f>'問42-1経年'!$Q$14</c:f>
              <c:strCache>
                <c:ptCount val="1"/>
              </c:strCache>
            </c:strRef>
          </c:tx>
          <c:spPr>
            <a:solidFill>
              <a:schemeClr val="accent1"/>
            </a:solidFill>
            <a:ln>
              <a:solidFill>
                <a:schemeClr val="tx1"/>
              </a:solidFill>
            </a:ln>
            <a:effectLst/>
          </c:spPr>
          <c:invertIfNegative val="0"/>
          <c:dPt>
            <c:idx val="0"/>
            <c:invertIfNegative val="0"/>
            <c:bubble3D val="0"/>
            <c:spPr>
              <a:solidFill>
                <a:srgbClr val="2F5597"/>
              </a:solidFill>
              <a:ln>
                <a:solidFill>
                  <a:schemeClr val="tx1"/>
                </a:solidFill>
              </a:ln>
              <a:effectLst/>
            </c:spPr>
            <c:extLst>
              <c:ext xmlns:c16="http://schemas.microsoft.com/office/drawing/2014/chart" uri="{C3380CC4-5D6E-409C-BE32-E72D297353CC}">
                <c16:uniqueId val="{00000001-1650-452F-A761-D72DAC14B37C}"/>
              </c:ext>
            </c:extLst>
          </c:dPt>
          <c:dPt>
            <c:idx val="1"/>
            <c:invertIfNegative val="0"/>
            <c:bubble3D val="0"/>
            <c:spPr>
              <a:solidFill>
                <a:schemeClr val="accent4">
                  <a:lumMod val="60000"/>
                  <a:lumOff val="40000"/>
                </a:schemeClr>
              </a:solidFill>
              <a:ln>
                <a:solidFill>
                  <a:schemeClr val="tx1"/>
                </a:solidFill>
              </a:ln>
              <a:effectLst/>
            </c:spPr>
            <c:extLst>
              <c:ext xmlns:c16="http://schemas.microsoft.com/office/drawing/2014/chart" uri="{C3380CC4-5D6E-409C-BE32-E72D297353CC}">
                <c16:uniqueId val="{00000003-1650-452F-A761-D72DAC14B37C}"/>
              </c:ext>
            </c:extLst>
          </c:dPt>
          <c:dPt>
            <c:idx val="2"/>
            <c:invertIfNegative val="0"/>
            <c:bubble3D val="0"/>
            <c:spPr>
              <a:solidFill>
                <a:schemeClr val="bg1"/>
              </a:solidFill>
              <a:ln>
                <a:solidFill>
                  <a:schemeClr val="tx1"/>
                </a:solidFill>
              </a:ln>
              <a:effectLst/>
            </c:spPr>
            <c:extLst>
              <c:ext xmlns:c16="http://schemas.microsoft.com/office/drawing/2014/chart" uri="{C3380CC4-5D6E-409C-BE32-E72D297353CC}">
                <c16:uniqueId val="{00000005-1650-452F-A761-D72DAC14B37C}"/>
              </c:ext>
            </c:extLst>
          </c:dPt>
          <c:dPt>
            <c:idx val="3"/>
            <c:invertIfNegative val="0"/>
            <c:bubble3D val="0"/>
            <c:spPr>
              <a:pattFill prst="pct20">
                <a:fgClr>
                  <a:srgbClr val="7030A0"/>
                </a:fgClr>
                <a:bgClr>
                  <a:schemeClr val="bg1"/>
                </a:bgClr>
              </a:pattFill>
              <a:ln>
                <a:solidFill>
                  <a:schemeClr val="tx1"/>
                </a:solidFill>
              </a:ln>
              <a:effectLst/>
            </c:spPr>
            <c:extLst>
              <c:ext xmlns:c16="http://schemas.microsoft.com/office/drawing/2014/chart" uri="{C3380CC4-5D6E-409C-BE32-E72D297353CC}">
                <c16:uniqueId val="{00000007-1650-452F-A761-D72DAC14B37C}"/>
              </c:ext>
            </c:extLst>
          </c:dPt>
          <c:dPt>
            <c:idx val="4"/>
            <c:invertIfNegative val="0"/>
            <c:bubble3D val="0"/>
            <c:spPr>
              <a:pattFill prst="pct10">
                <a:fgClr>
                  <a:srgbClr val="002060"/>
                </a:fgClr>
                <a:bgClr>
                  <a:schemeClr val="bg1"/>
                </a:bgClr>
              </a:pattFill>
              <a:ln>
                <a:solidFill>
                  <a:schemeClr val="tx1"/>
                </a:solidFill>
              </a:ln>
              <a:effectLst/>
            </c:spPr>
            <c:extLst>
              <c:ext xmlns:c16="http://schemas.microsoft.com/office/drawing/2014/chart" uri="{C3380CC4-5D6E-409C-BE32-E72D297353CC}">
                <c16:uniqueId val="{00000009-1650-452F-A761-D72DAC14B37C}"/>
              </c:ext>
            </c:extLst>
          </c:dPt>
          <c:dPt>
            <c:idx val="5"/>
            <c:invertIfNegative val="0"/>
            <c:bubble3D val="0"/>
            <c:spPr>
              <a:pattFill prst="wdDnDiag">
                <a:fgClr>
                  <a:srgbClr val="002060"/>
                </a:fgClr>
                <a:bgClr>
                  <a:schemeClr val="bg1"/>
                </a:bgClr>
              </a:pattFill>
              <a:ln>
                <a:solidFill>
                  <a:schemeClr val="tx1"/>
                </a:solidFill>
              </a:ln>
              <a:effectLst/>
            </c:spPr>
            <c:extLst>
              <c:ext xmlns:c16="http://schemas.microsoft.com/office/drawing/2014/chart" uri="{C3380CC4-5D6E-409C-BE32-E72D297353CC}">
                <c16:uniqueId val="{0000000B-1650-452F-A761-D72DAC14B37C}"/>
              </c:ext>
            </c:extLst>
          </c:dPt>
          <c:cat>
            <c:numRef>
              <c:f>'問42-1経年'!$P$15:$P$20</c:f>
              <c:numCache>
                <c:formatCode>General</c:formatCode>
                <c:ptCount val="6"/>
              </c:numCache>
            </c:numRef>
          </c:cat>
          <c:val>
            <c:numRef>
              <c:f>'問42-1経年'!$Q$15:$Q$20</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C-1650-452F-A761-D72DAC14B37C}"/>
            </c:ext>
          </c:extLst>
        </c:ser>
        <c:dLbls>
          <c:showLegendKey val="0"/>
          <c:showVal val="0"/>
          <c:showCatName val="0"/>
          <c:showSerName val="0"/>
          <c:showPercent val="0"/>
          <c:showBubbleSize val="0"/>
        </c:dLbls>
        <c:gapWidth val="0"/>
        <c:axId val="916822704"/>
        <c:axId val="916820080"/>
      </c:barChart>
      <c:catAx>
        <c:axId val="916822704"/>
        <c:scaling>
          <c:orientation val="minMax"/>
        </c:scaling>
        <c:delete val="1"/>
        <c:axPos val="l"/>
        <c:numFmt formatCode="General" sourceLinked="1"/>
        <c:majorTickMark val="none"/>
        <c:minorTickMark val="none"/>
        <c:tickLblPos val="nextTo"/>
        <c:crossAx val="916820080"/>
        <c:crosses val="autoZero"/>
        <c:auto val="1"/>
        <c:lblAlgn val="ctr"/>
        <c:lblOffset val="100"/>
        <c:noMultiLvlLbl val="0"/>
      </c:catAx>
      <c:valAx>
        <c:axId val="916820080"/>
        <c:scaling>
          <c:orientation val="minMax"/>
        </c:scaling>
        <c:delete val="1"/>
        <c:axPos val="b"/>
        <c:numFmt formatCode="General" sourceLinked="1"/>
        <c:majorTickMark val="none"/>
        <c:minorTickMark val="none"/>
        <c:tickLblPos val="nextTo"/>
        <c:crossAx val="91682270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4EF0-4A27-BCC7-9944FB57BB6C}"/>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4EF0-4A27-BCC7-9944FB57BB6C}"/>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4EF0-4A27-BCC7-9944FB57BB6C}"/>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4EF0-4A27-BCC7-9944FB57BB6C}"/>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4EF0-4A27-BCC7-9944FB57BB6C}"/>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EF0-4A27-BCC7-9944FB57BB6C}"/>
                </c:ext>
              </c:extLst>
            </c:dLbl>
            <c:dLbl>
              <c:idx val="1"/>
              <c:layout>
                <c:manualLayout>
                  <c:x val="4.2653017701002301E-3"/>
                  <c:y val="-4.868040130648551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037526259313555"/>
                      <c:h val="0.15475275429157057"/>
                    </c:manualLayout>
                  </c15:layout>
                  <c15:dlblFieldTable/>
                  <c15:showDataLabelsRange val="0"/>
                </c:ext>
                <c:ext xmlns:c16="http://schemas.microsoft.com/office/drawing/2014/chart" uri="{C3380CC4-5D6E-409C-BE32-E72D297353CC}">
                  <c16:uniqueId val="{00000003-4EF0-4A27-BCC7-9944FB57BB6C}"/>
                </c:ext>
              </c:extLst>
            </c:dLbl>
            <c:dLbl>
              <c:idx val="2"/>
              <c:layout>
                <c:manualLayout>
                  <c:x val="-9.0637662614630007E-2"/>
                  <c:y val="7.0458520701822319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956912055858661"/>
                      <c:h val="0.13937996413015627"/>
                    </c:manualLayout>
                  </c15:layout>
                  <c15:dlblFieldTable/>
                  <c15:showDataLabelsRange val="0"/>
                </c:ext>
                <c:ext xmlns:c16="http://schemas.microsoft.com/office/drawing/2014/chart" uri="{C3380CC4-5D6E-409C-BE32-E72D297353CC}">
                  <c16:uniqueId val="{00000005-4EF0-4A27-BCC7-9944FB57BB6C}"/>
                </c:ext>
              </c:extLst>
            </c:dLbl>
            <c:dLbl>
              <c:idx val="3"/>
              <c:layout>
                <c:manualLayout>
                  <c:x val="-6.6112177436553635E-2"/>
                  <c:y val="-6.6615424032795287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4EF0-4A27-BCC7-9944FB57BB6C}"/>
                </c:ext>
              </c:extLst>
            </c:dLbl>
            <c:dLbl>
              <c:idx val="4"/>
              <c:layout>
                <c:manualLayout>
                  <c:x val="3.6255065045851992E-2"/>
                  <c:y val="-8.7112477581347686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4EF0-4A27-BCC7-9944FB57BB6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問43!$N$4:$N$8</c:f>
              <c:strCache>
                <c:ptCount val="5"/>
                <c:pt idx="0">
                  <c:v>住みよい</c:v>
                </c:pt>
                <c:pt idx="1">
                  <c:v>どちらかといえば
住みよい</c:v>
                </c:pt>
                <c:pt idx="2">
                  <c:v>どちらかといえば
住みにくい</c:v>
                </c:pt>
                <c:pt idx="3">
                  <c:v>住みにくい</c:v>
                </c:pt>
                <c:pt idx="4">
                  <c:v>（無効回答）</c:v>
                </c:pt>
              </c:strCache>
            </c:strRef>
          </c:cat>
          <c:val>
            <c:numRef>
              <c:f>問43!$P$4:$P$8</c:f>
              <c:numCache>
                <c:formatCode>0.0"%"</c:formatCode>
                <c:ptCount val="5"/>
                <c:pt idx="0">
                  <c:v>54.379562043795616</c:v>
                </c:pt>
                <c:pt idx="1">
                  <c:v>41.167883211678827</c:v>
                </c:pt>
                <c:pt idx="2">
                  <c:v>2.335766423357664</c:v>
                </c:pt>
                <c:pt idx="3">
                  <c:v>0.87591240875912413</c:v>
                </c:pt>
                <c:pt idx="4">
                  <c:v>1.2408759124087592</c:v>
                </c:pt>
              </c:numCache>
            </c:numRef>
          </c:val>
          <c:extLst>
            <c:ext xmlns:c16="http://schemas.microsoft.com/office/drawing/2014/chart" uri="{C3380CC4-5D6E-409C-BE32-E72D297353CC}">
              <c16:uniqueId val="{0000000A-4EF0-4A27-BCC7-9944FB57BB6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問43経年!$T$5</c:f>
              <c:strCache>
                <c:ptCount val="1"/>
                <c:pt idx="0">
                  <c:v>住みよい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問43経年!$S$7:$S$12</c:f>
              <c:strCache>
                <c:ptCount val="6"/>
                <c:pt idx="0">
                  <c:v>R2(n=1,378)</c:v>
                </c:pt>
                <c:pt idx="1">
                  <c:v>R3(n=1,105)</c:v>
                </c:pt>
                <c:pt idx="2">
                  <c:v>R4(n=1,193)</c:v>
                </c:pt>
                <c:pt idx="3">
                  <c:v>R5(n=1,211)</c:v>
                </c:pt>
                <c:pt idx="4">
                  <c:v>R6(n=1,210)</c:v>
                </c:pt>
                <c:pt idx="5">
                  <c:v>R7(n=1,370)</c:v>
                </c:pt>
              </c:strCache>
            </c:strRef>
          </c:cat>
          <c:val>
            <c:numRef>
              <c:f>問43経年!$T$7:$T$12</c:f>
              <c:numCache>
                <c:formatCode>0.0</c:formatCode>
                <c:ptCount val="6"/>
                <c:pt idx="0">
                  <c:v>47.2</c:v>
                </c:pt>
                <c:pt idx="1">
                  <c:v>44.9</c:v>
                </c:pt>
                <c:pt idx="2">
                  <c:v>46.4</c:v>
                </c:pt>
                <c:pt idx="3">
                  <c:v>48.6</c:v>
                </c:pt>
                <c:pt idx="4">
                  <c:v>48.7</c:v>
                </c:pt>
                <c:pt idx="5">
                  <c:v>54.379562043795616</c:v>
                </c:pt>
              </c:numCache>
            </c:numRef>
          </c:val>
          <c:extLst>
            <c:ext xmlns:c16="http://schemas.microsoft.com/office/drawing/2014/chart" uri="{C3380CC4-5D6E-409C-BE32-E72D297353CC}">
              <c16:uniqueId val="{00000000-F18E-42AB-9860-607ED79F3214}"/>
            </c:ext>
          </c:extLst>
        </c:ser>
        <c:ser>
          <c:idx val="1"/>
          <c:order val="1"/>
          <c:tx>
            <c:strRef>
              <c:f>問43経年!$U$5</c:f>
              <c:strCache>
                <c:ptCount val="1"/>
                <c:pt idx="0">
                  <c:v>どちらかといえば
住みよい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問43経年!$S$7:$S$12</c:f>
              <c:strCache>
                <c:ptCount val="6"/>
                <c:pt idx="0">
                  <c:v>R2(n=1,378)</c:v>
                </c:pt>
                <c:pt idx="1">
                  <c:v>R3(n=1,105)</c:v>
                </c:pt>
                <c:pt idx="2">
                  <c:v>R4(n=1,193)</c:v>
                </c:pt>
                <c:pt idx="3">
                  <c:v>R5(n=1,211)</c:v>
                </c:pt>
                <c:pt idx="4">
                  <c:v>R6(n=1,210)</c:v>
                </c:pt>
                <c:pt idx="5">
                  <c:v>R7(n=1,370)</c:v>
                </c:pt>
              </c:strCache>
            </c:strRef>
          </c:cat>
          <c:val>
            <c:numRef>
              <c:f>問43経年!$U$7:$U$12</c:f>
              <c:numCache>
                <c:formatCode>0.0</c:formatCode>
                <c:ptCount val="6"/>
                <c:pt idx="0">
                  <c:v>46.9</c:v>
                </c:pt>
                <c:pt idx="1">
                  <c:v>48.1</c:v>
                </c:pt>
                <c:pt idx="2">
                  <c:v>47.4</c:v>
                </c:pt>
                <c:pt idx="3">
                  <c:v>46.1</c:v>
                </c:pt>
                <c:pt idx="4">
                  <c:v>45.7</c:v>
                </c:pt>
                <c:pt idx="5">
                  <c:v>41.167883211678827</c:v>
                </c:pt>
              </c:numCache>
            </c:numRef>
          </c:val>
          <c:extLst>
            <c:ext xmlns:c16="http://schemas.microsoft.com/office/drawing/2014/chart" uri="{C3380CC4-5D6E-409C-BE32-E72D297353CC}">
              <c16:uniqueId val="{00000001-F18E-42AB-9860-607ED79F3214}"/>
            </c:ext>
          </c:extLst>
        </c:ser>
        <c:ser>
          <c:idx val="2"/>
          <c:order val="2"/>
          <c:tx>
            <c:strRef>
              <c:f>問43経年!$V$5</c:f>
              <c:strCache>
                <c:ptCount val="1"/>
                <c:pt idx="0">
                  <c:v>どちらかといえば
住みにくい</c:v>
                </c:pt>
              </c:strCache>
            </c:strRef>
          </c:tx>
          <c:spPr>
            <a:pattFill prst="smGrid">
              <a:fgClr>
                <a:srgbClr val="FF9999"/>
              </a:fgClr>
              <a:bgClr>
                <a:schemeClr val="bg1"/>
              </a:bgClr>
            </a:pattFill>
            <a:ln>
              <a:solidFill>
                <a:schemeClr val="tx1"/>
              </a:solidFill>
            </a:ln>
            <a:effectLst/>
          </c:spPr>
          <c:invertIfNegative val="0"/>
          <c:dLbls>
            <c:dLbl>
              <c:idx val="5"/>
              <c:layout>
                <c:manualLayout>
                  <c:x val="-1.5108515261309659E-2"/>
                  <c:y val="2.232852733508560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9A-42BD-9323-5C507AC1CB3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問43経年!$S$7:$S$12</c:f>
              <c:strCache>
                <c:ptCount val="6"/>
                <c:pt idx="0">
                  <c:v>R2(n=1,378)</c:v>
                </c:pt>
                <c:pt idx="1">
                  <c:v>R3(n=1,105)</c:v>
                </c:pt>
                <c:pt idx="2">
                  <c:v>R4(n=1,193)</c:v>
                </c:pt>
                <c:pt idx="3">
                  <c:v>R5(n=1,211)</c:v>
                </c:pt>
                <c:pt idx="4">
                  <c:v>R6(n=1,210)</c:v>
                </c:pt>
                <c:pt idx="5">
                  <c:v>R7(n=1,370)</c:v>
                </c:pt>
              </c:strCache>
            </c:strRef>
          </c:cat>
          <c:val>
            <c:numRef>
              <c:f>問43経年!$V$7:$V$12</c:f>
              <c:numCache>
                <c:formatCode>0.0</c:formatCode>
                <c:ptCount val="6"/>
                <c:pt idx="0">
                  <c:v>3</c:v>
                </c:pt>
                <c:pt idx="1">
                  <c:v>3.3</c:v>
                </c:pt>
                <c:pt idx="2">
                  <c:v>3.7</c:v>
                </c:pt>
                <c:pt idx="3">
                  <c:v>2.9</c:v>
                </c:pt>
                <c:pt idx="4">
                  <c:v>3.4</c:v>
                </c:pt>
                <c:pt idx="5">
                  <c:v>2.335766423357664</c:v>
                </c:pt>
              </c:numCache>
            </c:numRef>
          </c:val>
          <c:extLst>
            <c:ext xmlns:c16="http://schemas.microsoft.com/office/drawing/2014/chart" uri="{C3380CC4-5D6E-409C-BE32-E72D297353CC}">
              <c16:uniqueId val="{00000002-F18E-42AB-9860-607ED79F3214}"/>
            </c:ext>
          </c:extLst>
        </c:ser>
        <c:ser>
          <c:idx val="3"/>
          <c:order val="3"/>
          <c:tx>
            <c:strRef>
              <c:f>問43経年!$W$5</c:f>
              <c:strCache>
                <c:ptCount val="1"/>
                <c:pt idx="0">
                  <c:v>住みにくい</c:v>
                </c:pt>
              </c:strCache>
            </c:strRef>
          </c:tx>
          <c:spPr>
            <a:pattFill prst="smGrid">
              <a:fgClr>
                <a:schemeClr val="bg1"/>
              </a:fgClr>
              <a:bgClr>
                <a:srgbClr val="FF5050"/>
              </a:bgClr>
            </a:pattFill>
            <a:ln>
              <a:solidFill>
                <a:schemeClr val="tx1"/>
              </a:solidFill>
            </a:ln>
            <a:effectLst/>
          </c:spPr>
          <c:invertIfNegative val="0"/>
          <c:dLbls>
            <c:dLbl>
              <c:idx val="0"/>
              <c:layout>
                <c:manualLayout>
                  <c:x val="-1.0390717136407391E-16"/>
                  <c:y val="-6.02060064759164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8E-42AB-9860-607ED79F3214}"/>
                </c:ext>
              </c:extLst>
            </c:dLbl>
            <c:dLbl>
              <c:idx val="1"/>
              <c:layout>
                <c:manualLayout>
                  <c:x val="-1.0390717136407391E-16"/>
                  <c:y val="-5.79720826361849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8E-42AB-9860-607ED79F3214}"/>
                </c:ext>
              </c:extLst>
            </c:dLbl>
            <c:dLbl>
              <c:idx val="2"/>
              <c:layout>
                <c:manualLayout>
                  <c:x val="-2.0781434272814782E-16"/>
                  <c:y val="-5.80660129771626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8E-42AB-9860-607ED79F3214}"/>
                </c:ext>
              </c:extLst>
            </c:dLbl>
            <c:dLbl>
              <c:idx val="3"/>
              <c:layout>
                <c:manualLayout>
                  <c:x val="-4.1147938335550777E-3"/>
                  <c:y val="-5.59149378089673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8E-42AB-9860-607ED79F3214}"/>
                </c:ext>
              </c:extLst>
            </c:dLbl>
            <c:dLbl>
              <c:idx val="4"/>
              <c:layout>
                <c:manualLayout>
                  <c:x val="-5.4925652890626692E-3"/>
                  <c:y val="-5.58320891374309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8E-42AB-9860-607ED79F3214}"/>
                </c:ext>
              </c:extLst>
            </c:dLbl>
            <c:dLbl>
              <c:idx val="5"/>
              <c:layout>
                <c:manualLayout>
                  <c:x val="0"/>
                  <c:y val="-6.02822771687334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18E-42AB-9860-607ED79F321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問43経年!$S$7:$S$12</c:f>
              <c:strCache>
                <c:ptCount val="6"/>
                <c:pt idx="0">
                  <c:v>R2(n=1,378)</c:v>
                </c:pt>
                <c:pt idx="1">
                  <c:v>R3(n=1,105)</c:v>
                </c:pt>
                <c:pt idx="2">
                  <c:v>R4(n=1,193)</c:v>
                </c:pt>
                <c:pt idx="3">
                  <c:v>R5(n=1,211)</c:v>
                </c:pt>
                <c:pt idx="4">
                  <c:v>R6(n=1,210)</c:v>
                </c:pt>
                <c:pt idx="5">
                  <c:v>R7(n=1,370)</c:v>
                </c:pt>
              </c:strCache>
            </c:strRef>
          </c:cat>
          <c:val>
            <c:numRef>
              <c:f>問43経年!$W$7:$W$12</c:f>
              <c:numCache>
                <c:formatCode>0.0</c:formatCode>
                <c:ptCount val="6"/>
                <c:pt idx="0">
                  <c:v>0.7</c:v>
                </c:pt>
                <c:pt idx="1">
                  <c:v>0.7</c:v>
                </c:pt>
                <c:pt idx="2">
                  <c:v>0.7</c:v>
                </c:pt>
                <c:pt idx="3">
                  <c:v>0.6</c:v>
                </c:pt>
                <c:pt idx="4">
                  <c:v>0.3</c:v>
                </c:pt>
                <c:pt idx="5">
                  <c:v>0.87591240875912413</c:v>
                </c:pt>
              </c:numCache>
            </c:numRef>
          </c:val>
          <c:extLst>
            <c:ext xmlns:c16="http://schemas.microsoft.com/office/drawing/2014/chart" uri="{C3380CC4-5D6E-409C-BE32-E72D297353CC}">
              <c16:uniqueId val="{00000009-F18E-42AB-9860-607ED79F3214}"/>
            </c:ext>
          </c:extLst>
        </c:ser>
        <c:ser>
          <c:idx val="4"/>
          <c:order val="4"/>
          <c:tx>
            <c:strRef>
              <c:f>問43経年!$X$5</c:f>
              <c:strCache>
                <c:ptCount val="1"/>
                <c:pt idx="0">
                  <c:v>（無効回答）</c:v>
                </c:pt>
              </c:strCache>
            </c:strRef>
          </c:tx>
          <c:spPr>
            <a:solidFill>
              <a:schemeClr val="bg1"/>
            </a:solidFill>
            <a:ln>
              <a:solidFill>
                <a:schemeClr val="tx1"/>
              </a:solidFill>
            </a:ln>
            <a:effectLst/>
          </c:spPr>
          <c:invertIfNegative val="0"/>
          <c:dLbls>
            <c:dLbl>
              <c:idx val="5"/>
              <c:layout>
                <c:manualLayout>
                  <c:x val="1.2388563013045053E-2"/>
                  <c:y val="3.516026666480298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9A-42BD-9323-5C507AC1CB3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問43経年!$S$7:$S$12</c:f>
              <c:strCache>
                <c:ptCount val="6"/>
                <c:pt idx="0">
                  <c:v>R2(n=1,378)</c:v>
                </c:pt>
                <c:pt idx="1">
                  <c:v>R3(n=1,105)</c:v>
                </c:pt>
                <c:pt idx="2">
                  <c:v>R4(n=1,193)</c:v>
                </c:pt>
                <c:pt idx="3">
                  <c:v>R5(n=1,211)</c:v>
                </c:pt>
                <c:pt idx="4">
                  <c:v>R6(n=1,210)</c:v>
                </c:pt>
                <c:pt idx="5">
                  <c:v>R7(n=1,370)</c:v>
                </c:pt>
              </c:strCache>
            </c:strRef>
          </c:cat>
          <c:val>
            <c:numRef>
              <c:f>問43経年!$X$7:$X$12</c:f>
              <c:numCache>
                <c:formatCode>0.0</c:formatCode>
                <c:ptCount val="6"/>
                <c:pt idx="0">
                  <c:v>2.2999999999999998</c:v>
                </c:pt>
                <c:pt idx="1">
                  <c:v>3</c:v>
                </c:pt>
                <c:pt idx="2">
                  <c:v>1.8</c:v>
                </c:pt>
                <c:pt idx="3">
                  <c:v>1.8</c:v>
                </c:pt>
                <c:pt idx="4">
                  <c:v>1.9</c:v>
                </c:pt>
                <c:pt idx="5">
                  <c:v>1.2408759124087592</c:v>
                </c:pt>
              </c:numCache>
            </c:numRef>
          </c:val>
          <c:extLst>
            <c:ext xmlns:c16="http://schemas.microsoft.com/office/drawing/2014/chart" uri="{C3380CC4-5D6E-409C-BE32-E72D297353CC}">
              <c16:uniqueId val="{0000000A-F18E-42AB-9860-607ED79F3214}"/>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5851091701642"/>
          <c:h val="0.81630885423103039"/>
        </c:manualLayout>
      </c:layout>
      <c:barChart>
        <c:barDir val="bar"/>
        <c:grouping val="percentStacked"/>
        <c:varyColors val="0"/>
        <c:ser>
          <c:idx val="0"/>
          <c:order val="0"/>
          <c:tx>
            <c:strRef>
              <c:f>問43経年!$T$5</c:f>
              <c:strCache>
                <c:ptCount val="1"/>
                <c:pt idx="0">
                  <c:v>住みよい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4C5-4264-BC4E-C68076BFB50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4C5-4264-BC4E-C68076BFB50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問43経年!$S$4</c:f>
              <c:strCache>
                <c:ptCount val="1"/>
                <c:pt idx="0">
                  <c:v>凡例</c:v>
                </c:pt>
              </c:strCache>
            </c:strRef>
          </c:cat>
          <c:val>
            <c:numRef>
              <c:f>問43経年!$T$4</c:f>
              <c:numCache>
                <c:formatCode>General</c:formatCode>
                <c:ptCount val="1"/>
                <c:pt idx="0">
                  <c:v>1</c:v>
                </c:pt>
              </c:numCache>
            </c:numRef>
          </c:val>
          <c:extLst>
            <c:ext xmlns:c16="http://schemas.microsoft.com/office/drawing/2014/chart" uri="{C3380CC4-5D6E-409C-BE32-E72D297353CC}">
              <c16:uniqueId val="{00000002-E4C5-4264-BC4E-C68076BFB50A}"/>
            </c:ext>
          </c:extLst>
        </c:ser>
        <c:ser>
          <c:idx val="1"/>
          <c:order val="1"/>
          <c:tx>
            <c:strRef>
              <c:f>問43経年!$U$5</c:f>
              <c:strCache>
                <c:ptCount val="1"/>
                <c:pt idx="0">
                  <c:v>どちらかといえば
住みよい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4C5-4264-BC4E-C68076BFB5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問43経年!$S$4</c:f>
              <c:strCache>
                <c:ptCount val="1"/>
                <c:pt idx="0">
                  <c:v>凡例</c:v>
                </c:pt>
              </c:strCache>
            </c:strRef>
          </c:cat>
          <c:val>
            <c:numRef>
              <c:f>問43経年!$U$4</c:f>
              <c:numCache>
                <c:formatCode>General</c:formatCode>
                <c:ptCount val="1"/>
                <c:pt idx="0">
                  <c:v>1</c:v>
                </c:pt>
              </c:numCache>
            </c:numRef>
          </c:val>
          <c:extLst>
            <c:ext xmlns:c16="http://schemas.microsoft.com/office/drawing/2014/chart" uri="{C3380CC4-5D6E-409C-BE32-E72D297353CC}">
              <c16:uniqueId val="{00000004-E4C5-4264-BC4E-C68076BFB50A}"/>
            </c:ext>
          </c:extLst>
        </c:ser>
        <c:ser>
          <c:idx val="2"/>
          <c:order val="2"/>
          <c:tx>
            <c:strRef>
              <c:f>問43経年!$V$5</c:f>
              <c:strCache>
                <c:ptCount val="1"/>
                <c:pt idx="0">
                  <c:v>どちらかといえば
住みにくい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4C5-4264-BC4E-C68076BFB5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問43経年!$S$4</c:f>
              <c:strCache>
                <c:ptCount val="1"/>
                <c:pt idx="0">
                  <c:v>凡例</c:v>
                </c:pt>
              </c:strCache>
            </c:strRef>
          </c:cat>
          <c:val>
            <c:numRef>
              <c:f>問43経年!$V$4</c:f>
              <c:numCache>
                <c:formatCode>General</c:formatCode>
                <c:ptCount val="1"/>
                <c:pt idx="0">
                  <c:v>1</c:v>
                </c:pt>
              </c:numCache>
            </c:numRef>
          </c:val>
          <c:extLst>
            <c:ext xmlns:c16="http://schemas.microsoft.com/office/drawing/2014/chart" uri="{C3380CC4-5D6E-409C-BE32-E72D297353CC}">
              <c16:uniqueId val="{00000007-E4C5-4264-BC4E-C68076BFB50A}"/>
            </c:ext>
          </c:extLst>
        </c:ser>
        <c:ser>
          <c:idx val="3"/>
          <c:order val="3"/>
          <c:tx>
            <c:strRef>
              <c:f>問43経年!$W$5</c:f>
              <c:strCache>
                <c:ptCount val="1"/>
                <c:pt idx="0">
                  <c:v>住みにくい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問43経年!$S$4</c:f>
              <c:strCache>
                <c:ptCount val="1"/>
                <c:pt idx="0">
                  <c:v>凡例</c:v>
                </c:pt>
              </c:strCache>
            </c:strRef>
          </c:cat>
          <c:val>
            <c:numRef>
              <c:f>問43経年!$W$4</c:f>
              <c:numCache>
                <c:formatCode>General</c:formatCode>
                <c:ptCount val="1"/>
                <c:pt idx="0">
                  <c:v>1</c:v>
                </c:pt>
              </c:numCache>
            </c:numRef>
          </c:val>
          <c:extLst>
            <c:ext xmlns:c16="http://schemas.microsoft.com/office/drawing/2014/chart" uri="{C3380CC4-5D6E-409C-BE32-E72D297353CC}">
              <c16:uniqueId val="{00000008-E4C5-4264-BC4E-C68076BFB50A}"/>
            </c:ext>
          </c:extLst>
        </c:ser>
        <c:ser>
          <c:idx val="4"/>
          <c:order val="4"/>
          <c:tx>
            <c:strRef>
              <c:f>問43経年!$X$5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E4C5-4264-BC4E-C68076BFB5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問43経年!$S$4</c:f>
              <c:strCache>
                <c:ptCount val="1"/>
                <c:pt idx="0">
                  <c:v>凡例</c:v>
                </c:pt>
              </c:strCache>
            </c:strRef>
          </c:cat>
          <c:val>
            <c:numRef>
              <c:f>問43経年!$X$4</c:f>
              <c:numCache>
                <c:formatCode>General</c:formatCode>
                <c:ptCount val="1"/>
                <c:pt idx="0">
                  <c:v>1</c:v>
                </c:pt>
              </c:numCache>
            </c:numRef>
          </c:val>
          <c:extLst>
            <c:ext xmlns:c16="http://schemas.microsoft.com/office/drawing/2014/chart" uri="{C3380CC4-5D6E-409C-BE32-E72D297353CC}">
              <c16:uniqueId val="{0000000B-E4C5-4264-BC4E-C68076BFB50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問43年齢層!$T$5</c:f>
              <c:strCache>
                <c:ptCount val="1"/>
                <c:pt idx="0">
                  <c:v>住みよい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問43年齢層!$T$6:$T$14</c:f>
              <c:numCache>
                <c:formatCode>0.0</c:formatCode>
                <c:ptCount val="9"/>
                <c:pt idx="0">
                  <c:v>66.666666666666657</c:v>
                </c:pt>
                <c:pt idx="1">
                  <c:v>64.444444444444443</c:v>
                </c:pt>
                <c:pt idx="2">
                  <c:v>57.575757575757578</c:v>
                </c:pt>
                <c:pt idx="3">
                  <c:v>58.490566037735846</c:v>
                </c:pt>
                <c:pt idx="4">
                  <c:v>55.555555555555557</c:v>
                </c:pt>
                <c:pt idx="5">
                  <c:v>52.800000000000004</c:v>
                </c:pt>
                <c:pt idx="6">
                  <c:v>52.427184466019419</c:v>
                </c:pt>
                <c:pt idx="7">
                  <c:v>48.255813953488378</c:v>
                </c:pt>
                <c:pt idx="8">
                  <c:v>46.1139896373057</c:v>
                </c:pt>
              </c:numCache>
            </c:numRef>
          </c:val>
          <c:extLst>
            <c:ext xmlns:c16="http://schemas.microsoft.com/office/drawing/2014/chart" uri="{C3380CC4-5D6E-409C-BE32-E72D297353CC}">
              <c16:uniqueId val="{00000000-1216-40C5-83B6-0F169276F681}"/>
            </c:ext>
          </c:extLst>
        </c:ser>
        <c:ser>
          <c:idx val="1"/>
          <c:order val="1"/>
          <c:tx>
            <c:strRef>
              <c:f>問43年齢層!$U$5</c:f>
              <c:strCache>
                <c:ptCount val="1"/>
                <c:pt idx="0">
                  <c:v>どちらかといえば
住みよい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問43年齢層!$U$6:$U$14</c:f>
              <c:numCache>
                <c:formatCode>0.0</c:formatCode>
                <c:ptCount val="9"/>
                <c:pt idx="0">
                  <c:v>30</c:v>
                </c:pt>
                <c:pt idx="1">
                  <c:v>28.888888888888886</c:v>
                </c:pt>
                <c:pt idx="2">
                  <c:v>38.181818181818187</c:v>
                </c:pt>
                <c:pt idx="3">
                  <c:v>38.20754716981132</c:v>
                </c:pt>
                <c:pt idx="4">
                  <c:v>41.111111111111107</c:v>
                </c:pt>
                <c:pt idx="5">
                  <c:v>44</c:v>
                </c:pt>
                <c:pt idx="6">
                  <c:v>40.776699029126213</c:v>
                </c:pt>
                <c:pt idx="7">
                  <c:v>47.093023255813954</c:v>
                </c:pt>
                <c:pt idx="8">
                  <c:v>48.704663212435236</c:v>
                </c:pt>
              </c:numCache>
            </c:numRef>
          </c:val>
          <c:extLst>
            <c:ext xmlns:c16="http://schemas.microsoft.com/office/drawing/2014/chart" uri="{C3380CC4-5D6E-409C-BE32-E72D297353CC}">
              <c16:uniqueId val="{00000001-1216-40C5-83B6-0F169276F681}"/>
            </c:ext>
          </c:extLst>
        </c:ser>
        <c:ser>
          <c:idx val="2"/>
          <c:order val="2"/>
          <c:tx>
            <c:strRef>
              <c:f>問43年齢層!$V$5</c:f>
              <c:strCache>
                <c:ptCount val="1"/>
                <c:pt idx="0">
                  <c:v>どちらかといえば
住みにくい</c:v>
                </c:pt>
              </c:strCache>
            </c:strRef>
          </c:tx>
          <c:spPr>
            <a:pattFill prst="smGrid">
              <a:fgClr>
                <a:srgbClr val="FF9999"/>
              </a:fgClr>
              <a:bgClr>
                <a:schemeClr val="bg1"/>
              </a:bgClr>
            </a:pattFill>
            <a:ln>
              <a:solidFill>
                <a:schemeClr val="tx1"/>
              </a:solidFill>
            </a:ln>
            <a:effectLst/>
          </c:spPr>
          <c:invertIfNegative val="0"/>
          <c:dLbls>
            <c:dLbl>
              <c:idx val="0"/>
              <c:layout>
                <c:manualLayout>
                  <c:x val="-3.5503638559526499E-3"/>
                  <c:y val="2.65914410271365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08-4F36-9FA2-6E05CCB622E8}"/>
                </c:ext>
              </c:extLst>
            </c:dLbl>
            <c:dLbl>
              <c:idx val="1"/>
              <c:layout>
                <c:manualLayout>
                  <c:x val="-9.6120837624442158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08-4F36-9FA2-6E05CCB622E8}"/>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FF-4491-B00B-BC24024BE226}"/>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FF-4491-B00B-BC24024BE226}"/>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70-49BF-9269-1A17EC41A995}"/>
                </c:ext>
              </c:extLst>
            </c:dLbl>
            <c:dLbl>
              <c:idx val="5"/>
              <c:layout>
                <c:manualLayout>
                  <c:x val="-9.9185263903649647E-3"/>
                  <c:y val="-1.89933523266856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7B-4C18-8FE8-0EDDBCCE2DA7}"/>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70-49BF-9269-1A17EC41A995}"/>
                </c:ext>
              </c:extLst>
            </c:dLbl>
            <c:dLbl>
              <c:idx val="7"/>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FF-4491-B00B-BC24024BE226}"/>
                </c:ext>
              </c:extLst>
            </c:dLbl>
            <c:dLbl>
              <c:idx val="8"/>
              <c:layout>
                <c:manualLayout>
                  <c:x val="-1.2752391073326146E-2"/>
                  <c:y val="-1.89933523266856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7B-4C18-8FE8-0EDDBCCE2DA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問43年齢層!$S$6:$S$14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問43年齢層!$V$6:$V$14</c:f>
              <c:numCache>
                <c:formatCode>0.0</c:formatCode>
                <c:ptCount val="9"/>
                <c:pt idx="0">
                  <c:v>0</c:v>
                </c:pt>
                <c:pt idx="1">
                  <c:v>3.3333333333333335</c:v>
                </c:pt>
                <c:pt idx="2">
                  <c:v>3.0303030303030303</c:v>
                </c:pt>
                <c:pt idx="3">
                  <c:v>1.4150943396226416</c:v>
                </c:pt>
                <c:pt idx="4">
                  <c:v>2.5925925925925926</c:v>
                </c:pt>
                <c:pt idx="5">
                  <c:v>1.6</c:v>
                </c:pt>
                <c:pt idx="6">
                  <c:v>3.8834951456310676</c:v>
                </c:pt>
                <c:pt idx="7">
                  <c:v>2.3255813953488373</c:v>
                </c:pt>
                <c:pt idx="8">
                  <c:v>2.0725388601036272</c:v>
                </c:pt>
              </c:numCache>
            </c:numRef>
          </c:val>
          <c:extLst>
            <c:ext xmlns:c16="http://schemas.microsoft.com/office/drawing/2014/chart" uri="{C3380CC4-5D6E-409C-BE32-E72D297353CC}">
              <c16:uniqueId val="{00000007-1216-40C5-83B6-0F169276F681}"/>
            </c:ext>
          </c:extLst>
        </c:ser>
        <c:ser>
          <c:idx val="3"/>
          <c:order val="3"/>
          <c:tx>
            <c:strRef>
              <c:f>問43年齢層!$W$5</c:f>
              <c:strCache>
                <c:ptCount val="1"/>
                <c:pt idx="0">
                  <c:v>住みにくい</c:v>
                </c:pt>
              </c:strCache>
            </c:strRef>
          </c:tx>
          <c:spPr>
            <a:pattFill prst="smGrid">
              <a:fgClr>
                <a:schemeClr val="bg1"/>
              </a:fgClr>
              <a:bgClr>
                <a:srgbClr val="FF5050"/>
              </a:bgClr>
            </a:pattFill>
            <a:ln>
              <a:solidFill>
                <a:schemeClr val="tx1"/>
              </a:solidFill>
            </a:ln>
            <a:effectLst/>
          </c:spPr>
          <c:invertIfNegative val="0"/>
          <c:dLbls>
            <c:dLbl>
              <c:idx val="0"/>
              <c:layout>
                <c:manualLayout>
                  <c:x val="-4.2507970244420826E-3"/>
                  <c:y val="-2.58990062139668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FF-4491-B00B-BC24024BE226}"/>
                </c:ext>
              </c:extLst>
            </c:dLbl>
            <c:dLbl>
              <c:idx val="1"/>
              <c:layout>
                <c:manualLayout>
                  <c:x val="-1.4169323414806943E-3"/>
                  <c:y val="-2.58996044297880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FF-4491-B00B-BC24024BE226}"/>
                </c:ext>
              </c:extLst>
            </c:dLbl>
            <c:dLbl>
              <c:idx val="2"/>
              <c:layout>
                <c:manualLayout>
                  <c:x val="0"/>
                  <c:y val="-3.19430797646020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FF-4491-B00B-BC24024BE226}"/>
                </c:ext>
              </c:extLst>
            </c:dLbl>
            <c:dLbl>
              <c:idx val="3"/>
              <c:layout>
                <c:manualLayout>
                  <c:x val="-2.8338646829613886E-3"/>
                  <c:y val="-4.52385759472373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FF-4491-B00B-BC24024BE226}"/>
                </c:ext>
              </c:extLst>
            </c:dLbl>
            <c:dLbl>
              <c:idx val="4"/>
              <c:layout>
                <c:manualLayout>
                  <c:x val="8.7582038430105902E-5"/>
                  <c:y val="-2.77990892164120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FF-4491-B00B-BC24024BE226}"/>
                </c:ext>
              </c:extLst>
            </c:dLbl>
            <c:dLbl>
              <c:idx val="5"/>
              <c:layout>
                <c:manualLayout>
                  <c:x val="-1.0390717136407391E-16"/>
                  <c:y val="-4.48932558643844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FF-4491-B00B-BC24024BE226}"/>
                </c:ext>
              </c:extLst>
            </c:dLbl>
            <c:dLbl>
              <c:idx val="6"/>
              <c:layout>
                <c:manualLayout>
                  <c:x val="-1.3293503030505883E-3"/>
                  <c:y val="-3.12522900449409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FF-4491-B00B-BC24024BE226}"/>
                </c:ext>
              </c:extLst>
            </c:dLbl>
            <c:dLbl>
              <c:idx val="7"/>
              <c:layout>
                <c:manualLayout>
                  <c:x val="-1.4169323414806943E-3"/>
                  <c:y val="-2.96984244490804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FF-4491-B00B-BC24024BE226}"/>
                </c:ext>
              </c:extLst>
            </c:dLbl>
            <c:dLbl>
              <c:idx val="8"/>
              <c:layout>
                <c:manualLayout>
                  <c:x val="1.0390717136407391E-16"/>
                  <c:y val="-3.34970949144177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FF-4491-B00B-BC24024BE22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問43年齢層!$W$6:$W$14</c:f>
              <c:numCache>
                <c:formatCode>0.0</c:formatCode>
                <c:ptCount val="9"/>
                <c:pt idx="0">
                  <c:v>3.3333333333333335</c:v>
                </c:pt>
                <c:pt idx="1">
                  <c:v>2.2222222222222223</c:v>
                </c:pt>
                <c:pt idx="2">
                  <c:v>0.60606060606060608</c:v>
                </c:pt>
                <c:pt idx="3">
                  <c:v>1.4150943396226416</c:v>
                </c:pt>
                <c:pt idx="4">
                  <c:v>0.37037037037037041</c:v>
                </c:pt>
                <c:pt idx="5">
                  <c:v>0</c:v>
                </c:pt>
                <c:pt idx="6">
                  <c:v>1.9417475728155338</c:v>
                </c:pt>
                <c:pt idx="7">
                  <c:v>1.1627906976744187</c:v>
                </c:pt>
                <c:pt idx="8">
                  <c:v>0</c:v>
                </c:pt>
              </c:numCache>
            </c:numRef>
          </c:val>
          <c:extLst>
            <c:ext xmlns:c16="http://schemas.microsoft.com/office/drawing/2014/chart" uri="{C3380CC4-5D6E-409C-BE32-E72D297353CC}">
              <c16:uniqueId val="{00000011-1216-40C5-83B6-0F169276F681}"/>
            </c:ext>
          </c:extLst>
        </c:ser>
        <c:ser>
          <c:idx val="4"/>
          <c:order val="4"/>
          <c:tx>
            <c:strRef>
              <c:f>問43年齢層!$X$5</c:f>
              <c:strCache>
                <c:ptCount val="1"/>
                <c:pt idx="0">
                  <c:v>（無効回答）</c:v>
                </c:pt>
              </c:strCache>
            </c:strRef>
          </c:tx>
          <c:spPr>
            <a:solidFill>
              <a:schemeClr val="bg1"/>
            </a:solidFill>
            <a:ln>
              <a:solidFill>
                <a:schemeClr val="tx1"/>
              </a:solidFill>
            </a:ln>
            <a:effectLst/>
          </c:spPr>
          <c:invertIfNegative val="0"/>
          <c:dLbls>
            <c:dLbl>
              <c:idx val="0"/>
              <c:layout>
                <c:manualLayout>
                  <c:x val="1.4169323414806735E-2"/>
                  <c:y val="-1.89933523266856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70-49BF-9269-1A17EC41A995}"/>
                </c:ext>
              </c:extLst>
            </c:dLbl>
            <c:dLbl>
              <c:idx val="4"/>
              <c:layout>
                <c:manualLayout>
                  <c:x val="2.0803579148780685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70-49BF-9269-1A17EC41A995}"/>
                </c:ext>
              </c:extLst>
            </c:dLbl>
            <c:dLbl>
              <c:idx val="5"/>
              <c:layout>
                <c:manualLayout>
                  <c:x val="1.6724599116927599E-2"/>
                  <c:y val="-1.89933523266856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7B-4C18-8FE8-0EDDBCCE2DA7}"/>
                </c:ext>
              </c:extLst>
            </c:dLbl>
            <c:dLbl>
              <c:idx val="8"/>
              <c:layout>
                <c:manualLayout>
                  <c:x val="1.275239107332624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70-49BF-9269-1A17EC41A99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問43年齢層!$X$6:$X$14</c:f>
              <c:numCache>
                <c:formatCode>0.0</c:formatCode>
                <c:ptCount val="9"/>
                <c:pt idx="0">
                  <c:v>0</c:v>
                </c:pt>
                <c:pt idx="1">
                  <c:v>1.1111111111111112</c:v>
                </c:pt>
                <c:pt idx="2">
                  <c:v>0.60606060606060608</c:v>
                </c:pt>
                <c:pt idx="3">
                  <c:v>0.47169811320754718</c:v>
                </c:pt>
                <c:pt idx="4">
                  <c:v>0.37037037037037041</c:v>
                </c:pt>
                <c:pt idx="5">
                  <c:v>1.6</c:v>
                </c:pt>
                <c:pt idx="6">
                  <c:v>0.97087378640776689</c:v>
                </c:pt>
                <c:pt idx="7">
                  <c:v>1.1627906976744187</c:v>
                </c:pt>
                <c:pt idx="8">
                  <c:v>3.1088082901554404</c:v>
                </c:pt>
              </c:numCache>
            </c:numRef>
          </c:val>
          <c:extLst>
            <c:ext xmlns:c16="http://schemas.microsoft.com/office/drawing/2014/chart" uri="{C3380CC4-5D6E-409C-BE32-E72D297353CC}">
              <c16:uniqueId val="{0000001A-1216-40C5-83B6-0F169276F68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問43年齢層!$T$5</c:f>
              <c:strCache>
                <c:ptCount val="1"/>
                <c:pt idx="0">
                  <c:v>住みよい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053-4712-9233-44A79ACFCC5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053-4712-9233-44A79ACFCC5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問43年齢層!$S$4</c:f>
              <c:strCache>
                <c:ptCount val="1"/>
                <c:pt idx="0">
                  <c:v>凡例</c:v>
                </c:pt>
              </c:strCache>
            </c:strRef>
          </c:cat>
          <c:val>
            <c:numRef>
              <c:f>問43年齢層!$T$4</c:f>
              <c:numCache>
                <c:formatCode>General</c:formatCode>
                <c:ptCount val="1"/>
                <c:pt idx="0">
                  <c:v>1</c:v>
                </c:pt>
              </c:numCache>
            </c:numRef>
          </c:val>
          <c:extLst>
            <c:ext xmlns:c16="http://schemas.microsoft.com/office/drawing/2014/chart" uri="{C3380CC4-5D6E-409C-BE32-E72D297353CC}">
              <c16:uniqueId val="{00000002-F053-4712-9233-44A79ACFCC50}"/>
            </c:ext>
          </c:extLst>
        </c:ser>
        <c:ser>
          <c:idx val="1"/>
          <c:order val="1"/>
          <c:tx>
            <c:strRef>
              <c:f>問43年齢層!$U$5</c:f>
              <c:strCache>
                <c:ptCount val="1"/>
                <c:pt idx="0">
                  <c:v>どちらかといえば
住みよい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053-4712-9233-44A79ACFCC5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問43年齢層!$S$4</c:f>
              <c:strCache>
                <c:ptCount val="1"/>
                <c:pt idx="0">
                  <c:v>凡例</c:v>
                </c:pt>
              </c:strCache>
            </c:strRef>
          </c:cat>
          <c:val>
            <c:numRef>
              <c:f>問43年齢層!$U$4</c:f>
              <c:numCache>
                <c:formatCode>General</c:formatCode>
                <c:ptCount val="1"/>
                <c:pt idx="0">
                  <c:v>1</c:v>
                </c:pt>
              </c:numCache>
            </c:numRef>
          </c:val>
          <c:extLst>
            <c:ext xmlns:c16="http://schemas.microsoft.com/office/drawing/2014/chart" uri="{C3380CC4-5D6E-409C-BE32-E72D297353CC}">
              <c16:uniqueId val="{00000004-F053-4712-9233-44A79ACFCC50}"/>
            </c:ext>
          </c:extLst>
        </c:ser>
        <c:ser>
          <c:idx val="2"/>
          <c:order val="2"/>
          <c:tx>
            <c:strRef>
              <c:f>問43年齢層!$V$5</c:f>
              <c:strCache>
                <c:ptCount val="1"/>
                <c:pt idx="0">
                  <c:v>どちらかといえば
住みにくい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053-4712-9233-44A79ACFCC5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問43年齢層!$S$4</c:f>
              <c:strCache>
                <c:ptCount val="1"/>
                <c:pt idx="0">
                  <c:v>凡例</c:v>
                </c:pt>
              </c:strCache>
            </c:strRef>
          </c:cat>
          <c:val>
            <c:numRef>
              <c:f>問43年齢層!$V$4</c:f>
              <c:numCache>
                <c:formatCode>General</c:formatCode>
                <c:ptCount val="1"/>
                <c:pt idx="0">
                  <c:v>1</c:v>
                </c:pt>
              </c:numCache>
            </c:numRef>
          </c:val>
          <c:extLst>
            <c:ext xmlns:c16="http://schemas.microsoft.com/office/drawing/2014/chart" uri="{C3380CC4-5D6E-409C-BE32-E72D297353CC}">
              <c16:uniqueId val="{00000007-F053-4712-9233-44A79ACFCC50}"/>
            </c:ext>
          </c:extLst>
        </c:ser>
        <c:ser>
          <c:idx val="3"/>
          <c:order val="3"/>
          <c:tx>
            <c:strRef>
              <c:f>問43年齢層!$W$5</c:f>
              <c:strCache>
                <c:ptCount val="1"/>
                <c:pt idx="0">
                  <c:v>住みにくい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問43年齢層!$S$4</c:f>
              <c:strCache>
                <c:ptCount val="1"/>
                <c:pt idx="0">
                  <c:v>凡例</c:v>
                </c:pt>
              </c:strCache>
            </c:strRef>
          </c:cat>
          <c:val>
            <c:numRef>
              <c:f>問43年齢層!$W$4</c:f>
              <c:numCache>
                <c:formatCode>General</c:formatCode>
                <c:ptCount val="1"/>
                <c:pt idx="0">
                  <c:v>1</c:v>
                </c:pt>
              </c:numCache>
            </c:numRef>
          </c:val>
          <c:extLst>
            <c:ext xmlns:c16="http://schemas.microsoft.com/office/drawing/2014/chart" uri="{C3380CC4-5D6E-409C-BE32-E72D297353CC}">
              <c16:uniqueId val="{00000008-F053-4712-9233-44A79ACFCC50}"/>
            </c:ext>
          </c:extLst>
        </c:ser>
        <c:ser>
          <c:idx val="4"/>
          <c:order val="4"/>
          <c:tx>
            <c:strRef>
              <c:f>問43年齢層!$X$5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053-4712-9233-44A79ACFCC5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問43年齢層!$S$4</c:f>
              <c:strCache>
                <c:ptCount val="1"/>
                <c:pt idx="0">
                  <c:v>凡例</c:v>
                </c:pt>
              </c:strCache>
            </c:strRef>
          </c:cat>
          <c:val>
            <c:numRef>
              <c:f>問43年齢層!$X$4</c:f>
              <c:numCache>
                <c:formatCode>General</c:formatCode>
                <c:ptCount val="1"/>
                <c:pt idx="0">
                  <c:v>1</c:v>
                </c:pt>
              </c:numCache>
            </c:numRef>
          </c:val>
          <c:extLst>
            <c:ext xmlns:c16="http://schemas.microsoft.com/office/drawing/2014/chart" uri="{C3380CC4-5D6E-409C-BE32-E72D297353CC}">
              <c16:uniqueId val="{0000000B-F053-4712-9233-44A79ACFCC5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1742782152230966"/>
        </c:manualLayout>
      </c:layout>
      <c:barChart>
        <c:barDir val="bar"/>
        <c:grouping val="percentStacked"/>
        <c:varyColors val="0"/>
        <c:ser>
          <c:idx val="0"/>
          <c:order val="0"/>
          <c:tx>
            <c:strRef>
              <c:f>問43地域!$T$5</c:f>
              <c:strCache>
                <c:ptCount val="1"/>
                <c:pt idx="0">
                  <c:v>住みよい</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問43地域!$T$6:$T$10</c:f>
              <c:numCache>
                <c:formatCode>0.0</c:formatCode>
                <c:ptCount val="5"/>
                <c:pt idx="0">
                  <c:v>55.511811023622052</c:v>
                </c:pt>
                <c:pt idx="1">
                  <c:v>52.881355932203391</c:v>
                </c:pt>
                <c:pt idx="2">
                  <c:v>58.951965065502186</c:v>
                </c:pt>
                <c:pt idx="3">
                  <c:v>53.359683794466406</c:v>
                </c:pt>
                <c:pt idx="4">
                  <c:v>52.61538461538462</c:v>
                </c:pt>
              </c:numCache>
            </c:numRef>
          </c:val>
          <c:extLst>
            <c:ext xmlns:c16="http://schemas.microsoft.com/office/drawing/2014/chart" uri="{C3380CC4-5D6E-409C-BE32-E72D297353CC}">
              <c16:uniqueId val="{00000000-5C69-485D-A217-4FDACCCA0DAA}"/>
            </c:ext>
          </c:extLst>
        </c:ser>
        <c:ser>
          <c:idx val="1"/>
          <c:order val="1"/>
          <c:tx>
            <c:strRef>
              <c:f>問43地域!$U$5</c:f>
              <c:strCache>
                <c:ptCount val="1"/>
                <c:pt idx="0">
                  <c:v>どちらかといえば
住みよい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問43地域!$U$6:$U$10</c:f>
              <c:numCache>
                <c:formatCode>0.0</c:formatCode>
                <c:ptCount val="5"/>
                <c:pt idx="0">
                  <c:v>40.15748031496063</c:v>
                </c:pt>
                <c:pt idx="1">
                  <c:v>41.694915254237287</c:v>
                </c:pt>
                <c:pt idx="2">
                  <c:v>36.681222707423586</c:v>
                </c:pt>
                <c:pt idx="3">
                  <c:v>45.059288537549406</c:v>
                </c:pt>
                <c:pt idx="4">
                  <c:v>41.846153846153847</c:v>
                </c:pt>
              </c:numCache>
            </c:numRef>
          </c:val>
          <c:extLst>
            <c:ext xmlns:c16="http://schemas.microsoft.com/office/drawing/2014/chart" uri="{C3380CC4-5D6E-409C-BE32-E72D297353CC}">
              <c16:uniqueId val="{00000001-5C69-485D-A217-4FDACCCA0DAA}"/>
            </c:ext>
          </c:extLst>
        </c:ser>
        <c:ser>
          <c:idx val="2"/>
          <c:order val="2"/>
          <c:tx>
            <c:strRef>
              <c:f>問43地域!$V$5</c:f>
              <c:strCache>
                <c:ptCount val="1"/>
                <c:pt idx="0">
                  <c:v>どちらかといえば
住みにくい</c:v>
                </c:pt>
              </c:strCache>
            </c:strRef>
          </c:tx>
          <c:spPr>
            <a:pattFill prst="smGrid">
              <a:fgClr>
                <a:srgbClr val="FF9999"/>
              </a:fgClr>
              <a:bgClr>
                <a:schemeClr val="bg1"/>
              </a:bgClr>
            </a:patt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FD-448B-A399-A4AA17A1F848}"/>
                </c:ext>
              </c:extLst>
            </c:dLbl>
            <c:dLbl>
              <c:idx val="1"/>
              <c:layout>
                <c:manualLayout>
                  <c:x val="-1.235839340885694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69-485D-A217-4FDACCCA0DAA}"/>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69-485D-A217-4FDACCCA0DAA}"/>
                </c:ext>
              </c:extLst>
            </c:dLbl>
            <c:dLbl>
              <c:idx val="3"/>
              <c:layout>
                <c:manualLayout>
                  <c:x val="-1.8420120439249024E-2"/>
                  <c:y val="2.01897839787131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69-485D-A217-4FDACCCA0DAA}"/>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E-4F37-9D87-15AE7A6304E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問43地域!$V$6:$V$10</c:f>
              <c:numCache>
                <c:formatCode>0.0</c:formatCode>
                <c:ptCount val="5"/>
                <c:pt idx="0">
                  <c:v>1.9685039370078741</c:v>
                </c:pt>
                <c:pt idx="1">
                  <c:v>3.050847457627119</c:v>
                </c:pt>
                <c:pt idx="2">
                  <c:v>1.3100436681222707</c:v>
                </c:pt>
                <c:pt idx="3">
                  <c:v>1.1857707509881421</c:v>
                </c:pt>
                <c:pt idx="4">
                  <c:v>3.3846153846153846</c:v>
                </c:pt>
              </c:numCache>
            </c:numRef>
          </c:val>
          <c:extLst>
            <c:ext xmlns:c16="http://schemas.microsoft.com/office/drawing/2014/chart" uri="{C3380CC4-5D6E-409C-BE32-E72D297353CC}">
              <c16:uniqueId val="{00000005-5C69-485D-A217-4FDACCCA0DAA}"/>
            </c:ext>
          </c:extLst>
        </c:ser>
        <c:ser>
          <c:idx val="3"/>
          <c:order val="3"/>
          <c:tx>
            <c:strRef>
              <c:f>問43地域!$W$5</c:f>
              <c:strCache>
                <c:ptCount val="1"/>
                <c:pt idx="0">
                  <c:v>住みにくい</c:v>
                </c:pt>
              </c:strCache>
            </c:strRef>
          </c:tx>
          <c:spPr>
            <a:pattFill prst="smGrid">
              <a:fgClr>
                <a:schemeClr val="bg1"/>
              </a:fgClr>
              <a:bgClr>
                <a:srgbClr val="FF5050"/>
              </a:bgClr>
            </a:pattFill>
            <a:ln>
              <a:solidFill>
                <a:schemeClr val="tx1"/>
              </a:solidFill>
            </a:ln>
            <a:effectLst/>
          </c:spPr>
          <c:invertIfNegative val="0"/>
          <c:dLbls>
            <c:dLbl>
              <c:idx val="0"/>
              <c:layout>
                <c:manualLayout>
                  <c:x val="-1.0390717136407391E-16"/>
                  <c:y val="-6.88641227538865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61-456E-9DCD-693A5E6EC0FE}"/>
                </c:ext>
              </c:extLst>
            </c:dLbl>
            <c:dLbl>
              <c:idx val="1"/>
              <c:layout>
                <c:manualLayout>
                  <c:x val="-4.2507970244421867E-3"/>
                  <c:y val="-6.38578639208559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61-456E-9DCD-693A5E6EC0FE}"/>
                </c:ext>
              </c:extLst>
            </c:dLbl>
            <c:dLbl>
              <c:idx val="2"/>
              <c:layout>
                <c:manualLayout>
                  <c:x val="-4.2507970244420826E-3"/>
                  <c:y val="-6.61780738946092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61-456E-9DCD-693A5E6EC0FE}"/>
                </c:ext>
              </c:extLst>
            </c:dLbl>
            <c:dLbl>
              <c:idx val="3"/>
              <c:layout>
                <c:manualLayout>
                  <c:x val="-1.0390717136407391E-16"/>
                  <c:y val="-7.11841308298001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61-456E-9DCD-693A5E6EC0FE}"/>
                </c:ext>
              </c:extLst>
            </c:dLbl>
            <c:dLbl>
              <c:idx val="4"/>
              <c:layout>
                <c:manualLayout>
                  <c:x val="0"/>
                  <c:y val="-6.63002220876236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61-456E-9DCD-693A5E6EC0F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問43地域!$S$6:$S$10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問43地域!$W$6:$W$10</c:f>
              <c:numCache>
                <c:formatCode>0.0</c:formatCode>
                <c:ptCount val="5"/>
                <c:pt idx="0">
                  <c:v>1.5748031496062991</c:v>
                </c:pt>
                <c:pt idx="1">
                  <c:v>1.0169491525423728</c:v>
                </c:pt>
                <c:pt idx="2">
                  <c:v>0.87336244541484709</c:v>
                </c:pt>
                <c:pt idx="3">
                  <c:v>0</c:v>
                </c:pt>
                <c:pt idx="4">
                  <c:v>0.92307692307692313</c:v>
                </c:pt>
              </c:numCache>
            </c:numRef>
          </c:val>
          <c:extLst>
            <c:ext xmlns:c16="http://schemas.microsoft.com/office/drawing/2014/chart" uri="{C3380CC4-5D6E-409C-BE32-E72D297353CC}">
              <c16:uniqueId val="{0000000B-5C69-485D-A217-4FDACCCA0DAA}"/>
            </c:ext>
          </c:extLst>
        </c:ser>
        <c:ser>
          <c:idx val="4"/>
          <c:order val="4"/>
          <c:tx>
            <c:strRef>
              <c:f>問43地域!$X$5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問43地域!$X$6:$X$10</c:f>
              <c:numCache>
                <c:formatCode>0.0</c:formatCode>
                <c:ptCount val="5"/>
                <c:pt idx="0">
                  <c:v>0.78740157480314954</c:v>
                </c:pt>
                <c:pt idx="1">
                  <c:v>1.3559322033898304</c:v>
                </c:pt>
                <c:pt idx="2">
                  <c:v>2.1834061135371177</c:v>
                </c:pt>
                <c:pt idx="3">
                  <c:v>0.39525691699604742</c:v>
                </c:pt>
                <c:pt idx="4">
                  <c:v>1.2307692307692308</c:v>
                </c:pt>
              </c:numCache>
            </c:numRef>
          </c:val>
          <c:extLst>
            <c:ext xmlns:c16="http://schemas.microsoft.com/office/drawing/2014/chart" uri="{C3380CC4-5D6E-409C-BE32-E72D297353CC}">
              <c16:uniqueId val="{00000011-5C69-485D-A217-4FDACCCA0DAA}"/>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問35年齢層!$T$35</c:f>
              <c:strCache>
                <c:ptCount val="1"/>
                <c:pt idx="0">
                  <c:v>何度か行った</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問35年齢層!$T$36:$T$44</c:f>
              <c:numCache>
                <c:formatCode>0.0</c:formatCode>
                <c:ptCount val="9"/>
                <c:pt idx="0">
                  <c:v>16.666666666666664</c:v>
                </c:pt>
                <c:pt idx="1">
                  <c:v>26.666666666666668</c:v>
                </c:pt>
                <c:pt idx="2">
                  <c:v>25.454545454545453</c:v>
                </c:pt>
                <c:pt idx="3">
                  <c:v>33.018867924528301</c:v>
                </c:pt>
                <c:pt idx="4">
                  <c:v>34.444444444444443</c:v>
                </c:pt>
                <c:pt idx="5">
                  <c:v>36.799999999999997</c:v>
                </c:pt>
                <c:pt idx="6">
                  <c:v>47.572815533980581</c:v>
                </c:pt>
                <c:pt idx="7">
                  <c:v>42.441860465116278</c:v>
                </c:pt>
                <c:pt idx="8">
                  <c:v>44.559585492227974</c:v>
                </c:pt>
              </c:numCache>
            </c:numRef>
          </c:val>
          <c:extLst>
            <c:ext xmlns:c16="http://schemas.microsoft.com/office/drawing/2014/chart" uri="{C3380CC4-5D6E-409C-BE32-E72D297353CC}">
              <c16:uniqueId val="{00000000-81AE-43A4-A4AF-4B243A2D8265}"/>
            </c:ext>
          </c:extLst>
        </c:ser>
        <c:ser>
          <c:idx val="1"/>
          <c:order val="1"/>
          <c:tx>
            <c:strRef>
              <c:f>問35年齢層!$U$35</c:f>
              <c:strCache>
                <c:ptCount val="1"/>
                <c:pt idx="0">
                  <c:v>初めて行った</c:v>
                </c:pt>
              </c:strCache>
            </c:strRef>
          </c:tx>
          <c:spPr>
            <a:solidFill>
              <a:schemeClr val="accent1">
                <a:lumMod val="60000"/>
                <a:lumOff val="40000"/>
              </a:schemeClr>
            </a:solidFill>
            <a:ln w="9525">
              <a:solidFill>
                <a:schemeClr val="tx1"/>
              </a:solidFill>
            </a:ln>
            <a:effectLst/>
          </c:spPr>
          <c:invertIfNegative val="0"/>
          <c:dLbls>
            <c:dLbl>
              <c:idx val="0"/>
              <c:layout>
                <c:manualLayout>
                  <c:x val="-1.4169323414806943E-3"/>
                  <c:y val="1.9499075960455873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8C-4F51-83F0-DE687D8613F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問35年齢層!$U$36:$U$44</c:f>
              <c:numCache>
                <c:formatCode>0.0</c:formatCode>
                <c:ptCount val="9"/>
                <c:pt idx="0">
                  <c:v>3.3333333333333335</c:v>
                </c:pt>
                <c:pt idx="1">
                  <c:v>3.3333333333333335</c:v>
                </c:pt>
                <c:pt idx="2">
                  <c:v>5.4545454545454541</c:v>
                </c:pt>
                <c:pt idx="3">
                  <c:v>7.0754716981132075</c:v>
                </c:pt>
                <c:pt idx="4">
                  <c:v>2.9629629629629632</c:v>
                </c:pt>
                <c:pt idx="5">
                  <c:v>4</c:v>
                </c:pt>
                <c:pt idx="6">
                  <c:v>0.97087378640776689</c:v>
                </c:pt>
                <c:pt idx="7">
                  <c:v>4.6511627906976747</c:v>
                </c:pt>
                <c:pt idx="8">
                  <c:v>3.6269430051813467</c:v>
                </c:pt>
              </c:numCache>
            </c:numRef>
          </c:val>
          <c:extLst>
            <c:ext xmlns:c16="http://schemas.microsoft.com/office/drawing/2014/chart" uri="{C3380CC4-5D6E-409C-BE32-E72D297353CC}">
              <c16:uniqueId val="{00000001-81AE-43A4-A4AF-4B243A2D8265}"/>
            </c:ext>
          </c:extLst>
        </c:ser>
        <c:ser>
          <c:idx val="3"/>
          <c:order val="2"/>
          <c:tx>
            <c:strRef>
              <c:f>問35年齢層!$V$35</c:f>
              <c:strCache>
                <c:ptCount val="1"/>
                <c:pt idx="0">
                  <c:v>まだ行ったこと
はないが，今後
行く予定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問35年齢層!$V$36:$V$44</c:f>
              <c:numCache>
                <c:formatCode>0.0</c:formatCode>
                <c:ptCount val="9"/>
                <c:pt idx="0">
                  <c:v>23.333333333333332</c:v>
                </c:pt>
                <c:pt idx="1">
                  <c:v>15.555555555555555</c:v>
                </c:pt>
                <c:pt idx="2">
                  <c:v>21.212121212121211</c:v>
                </c:pt>
                <c:pt idx="3">
                  <c:v>27.358490566037734</c:v>
                </c:pt>
                <c:pt idx="4">
                  <c:v>25.555555555555554</c:v>
                </c:pt>
                <c:pt idx="5">
                  <c:v>23.200000000000003</c:v>
                </c:pt>
                <c:pt idx="6">
                  <c:v>21.359223300970871</c:v>
                </c:pt>
                <c:pt idx="7">
                  <c:v>22.093023255813954</c:v>
                </c:pt>
                <c:pt idx="8">
                  <c:v>19.170984455958546</c:v>
                </c:pt>
              </c:numCache>
            </c:numRef>
          </c:val>
          <c:extLst>
            <c:ext xmlns:c16="http://schemas.microsoft.com/office/drawing/2014/chart" uri="{C3380CC4-5D6E-409C-BE32-E72D297353CC}">
              <c16:uniqueId val="{00000003-81AE-43A4-A4AF-4B243A2D8265}"/>
            </c:ext>
          </c:extLst>
        </c:ser>
        <c:ser>
          <c:idx val="4"/>
          <c:order val="3"/>
          <c:tx>
            <c:strRef>
              <c:f>問35年齢層!$W$35</c:f>
              <c:strCache>
                <c:ptCount val="1"/>
                <c:pt idx="0">
                  <c:v>行ったことは
ないし，今後
行く予定もない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問35年齢層!$W$36:$W$44</c:f>
              <c:numCache>
                <c:formatCode>0.0</c:formatCode>
                <c:ptCount val="9"/>
                <c:pt idx="0">
                  <c:v>26.666666666666668</c:v>
                </c:pt>
                <c:pt idx="1">
                  <c:v>21.111111111111111</c:v>
                </c:pt>
                <c:pt idx="2">
                  <c:v>15.151515151515152</c:v>
                </c:pt>
                <c:pt idx="3">
                  <c:v>14.622641509433961</c:v>
                </c:pt>
                <c:pt idx="4">
                  <c:v>17.037037037037038</c:v>
                </c:pt>
                <c:pt idx="5">
                  <c:v>18.399999999999999</c:v>
                </c:pt>
                <c:pt idx="6">
                  <c:v>12.621359223300971</c:v>
                </c:pt>
                <c:pt idx="7">
                  <c:v>16.279069767441861</c:v>
                </c:pt>
                <c:pt idx="8">
                  <c:v>12.953367875647666</c:v>
                </c:pt>
              </c:numCache>
            </c:numRef>
          </c:val>
          <c:extLst>
            <c:ext xmlns:c16="http://schemas.microsoft.com/office/drawing/2014/chart" uri="{C3380CC4-5D6E-409C-BE32-E72D297353CC}">
              <c16:uniqueId val="{00000004-81AE-43A4-A4AF-4B243A2D8265}"/>
            </c:ext>
          </c:extLst>
        </c:ser>
        <c:ser>
          <c:idx val="5"/>
          <c:order val="4"/>
          <c:tx>
            <c:strRef>
              <c:f>問35年齢層!$X$35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問35年齢層!$X$36:$X$44</c:f>
              <c:numCache>
                <c:formatCode>0.0</c:formatCode>
                <c:ptCount val="9"/>
                <c:pt idx="0">
                  <c:v>26.666666666666668</c:v>
                </c:pt>
                <c:pt idx="1">
                  <c:v>32.222222222222221</c:v>
                </c:pt>
                <c:pt idx="2">
                  <c:v>30.909090909090907</c:v>
                </c:pt>
                <c:pt idx="3">
                  <c:v>17.452830188679243</c:v>
                </c:pt>
                <c:pt idx="4">
                  <c:v>18.518518518518519</c:v>
                </c:pt>
                <c:pt idx="5">
                  <c:v>14.399999999999999</c:v>
                </c:pt>
                <c:pt idx="6">
                  <c:v>15.53398058252427</c:v>
                </c:pt>
                <c:pt idx="7">
                  <c:v>10.465116279069768</c:v>
                </c:pt>
                <c:pt idx="8">
                  <c:v>11.917098445595855</c:v>
                </c:pt>
              </c:numCache>
            </c:numRef>
          </c:val>
          <c:extLst>
            <c:ext xmlns:c16="http://schemas.microsoft.com/office/drawing/2014/chart" uri="{C3380CC4-5D6E-409C-BE32-E72D297353CC}">
              <c16:uniqueId val="{00000005-81AE-43A4-A4AF-4B243A2D8265}"/>
            </c:ext>
          </c:extLst>
        </c:ser>
        <c:ser>
          <c:idx val="6"/>
          <c:order val="5"/>
          <c:tx>
            <c:strRef>
              <c:f>問35年齢層!$Y$35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8C-4F51-83F0-DE687D8613F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問35年齢層!$Y$36:$Y$44</c:f>
              <c:numCache>
                <c:formatCode>0.0</c:formatCode>
                <c:ptCount val="9"/>
                <c:pt idx="0">
                  <c:v>3.3333333333333335</c:v>
                </c:pt>
                <c:pt idx="1">
                  <c:v>1.1111111111111112</c:v>
                </c:pt>
                <c:pt idx="2">
                  <c:v>1.8181818181818181</c:v>
                </c:pt>
                <c:pt idx="3">
                  <c:v>0.47169811320754718</c:v>
                </c:pt>
                <c:pt idx="4">
                  <c:v>1.4814814814814816</c:v>
                </c:pt>
                <c:pt idx="5">
                  <c:v>3.2</c:v>
                </c:pt>
                <c:pt idx="6">
                  <c:v>1.9417475728155338</c:v>
                </c:pt>
                <c:pt idx="7">
                  <c:v>4.0697674418604652</c:v>
                </c:pt>
                <c:pt idx="8">
                  <c:v>7.7720207253886011</c:v>
                </c:pt>
              </c:numCache>
            </c:numRef>
          </c:val>
          <c:extLst>
            <c:ext xmlns:c16="http://schemas.microsoft.com/office/drawing/2014/chart" uri="{C3380CC4-5D6E-409C-BE32-E72D297353CC}">
              <c16:uniqueId val="{00000006-81AE-43A4-A4AF-4B243A2D826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296285340797735"/>
          <c:h val="0.81630885423103039"/>
        </c:manualLayout>
      </c:layout>
      <c:barChart>
        <c:barDir val="bar"/>
        <c:grouping val="percentStacked"/>
        <c:varyColors val="0"/>
        <c:ser>
          <c:idx val="0"/>
          <c:order val="0"/>
          <c:tx>
            <c:strRef>
              <c:f>問43地域!$T$5</c:f>
              <c:strCache>
                <c:ptCount val="1"/>
                <c:pt idx="0">
                  <c:v>住みよい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E11-4242-BB68-71CEDC35962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E11-4242-BB68-71CEDC35962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問43地域!$S$4</c:f>
              <c:strCache>
                <c:ptCount val="1"/>
                <c:pt idx="0">
                  <c:v>凡例</c:v>
                </c:pt>
              </c:strCache>
            </c:strRef>
          </c:cat>
          <c:val>
            <c:numRef>
              <c:f>問43地域!$T$4</c:f>
              <c:numCache>
                <c:formatCode>General</c:formatCode>
                <c:ptCount val="1"/>
                <c:pt idx="0">
                  <c:v>1</c:v>
                </c:pt>
              </c:numCache>
            </c:numRef>
          </c:val>
          <c:extLst>
            <c:ext xmlns:c16="http://schemas.microsoft.com/office/drawing/2014/chart" uri="{C3380CC4-5D6E-409C-BE32-E72D297353CC}">
              <c16:uniqueId val="{00000002-2E11-4242-BB68-71CEDC35962E}"/>
            </c:ext>
          </c:extLst>
        </c:ser>
        <c:ser>
          <c:idx val="1"/>
          <c:order val="1"/>
          <c:tx>
            <c:strRef>
              <c:f>問43地域!$U$5</c:f>
              <c:strCache>
                <c:ptCount val="1"/>
                <c:pt idx="0">
                  <c:v>どちらかといえば
住みよい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E11-4242-BB68-71CEDC35962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問43地域!$S$4</c:f>
              <c:strCache>
                <c:ptCount val="1"/>
                <c:pt idx="0">
                  <c:v>凡例</c:v>
                </c:pt>
              </c:strCache>
            </c:strRef>
          </c:cat>
          <c:val>
            <c:numRef>
              <c:f>問43地域!$U$4</c:f>
              <c:numCache>
                <c:formatCode>General</c:formatCode>
                <c:ptCount val="1"/>
                <c:pt idx="0">
                  <c:v>1</c:v>
                </c:pt>
              </c:numCache>
            </c:numRef>
          </c:val>
          <c:extLst>
            <c:ext xmlns:c16="http://schemas.microsoft.com/office/drawing/2014/chart" uri="{C3380CC4-5D6E-409C-BE32-E72D297353CC}">
              <c16:uniqueId val="{00000004-2E11-4242-BB68-71CEDC35962E}"/>
            </c:ext>
          </c:extLst>
        </c:ser>
        <c:ser>
          <c:idx val="2"/>
          <c:order val="2"/>
          <c:tx>
            <c:strRef>
              <c:f>問43地域!$V$5</c:f>
              <c:strCache>
                <c:ptCount val="1"/>
                <c:pt idx="0">
                  <c:v>どちらかといえば
住みにくい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2E11-4242-BB68-71CEDC35962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問43地域!$S$4</c:f>
              <c:strCache>
                <c:ptCount val="1"/>
                <c:pt idx="0">
                  <c:v>凡例</c:v>
                </c:pt>
              </c:strCache>
            </c:strRef>
          </c:cat>
          <c:val>
            <c:numRef>
              <c:f>問43地域!$V$4</c:f>
              <c:numCache>
                <c:formatCode>General</c:formatCode>
                <c:ptCount val="1"/>
                <c:pt idx="0">
                  <c:v>1</c:v>
                </c:pt>
              </c:numCache>
            </c:numRef>
          </c:val>
          <c:extLst>
            <c:ext xmlns:c16="http://schemas.microsoft.com/office/drawing/2014/chart" uri="{C3380CC4-5D6E-409C-BE32-E72D297353CC}">
              <c16:uniqueId val="{00000007-2E11-4242-BB68-71CEDC35962E}"/>
            </c:ext>
          </c:extLst>
        </c:ser>
        <c:ser>
          <c:idx val="3"/>
          <c:order val="3"/>
          <c:tx>
            <c:strRef>
              <c:f>問43地域!$W$5</c:f>
              <c:strCache>
                <c:ptCount val="1"/>
                <c:pt idx="0">
                  <c:v>住みにくい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問43地域!$S$4</c:f>
              <c:strCache>
                <c:ptCount val="1"/>
                <c:pt idx="0">
                  <c:v>凡例</c:v>
                </c:pt>
              </c:strCache>
            </c:strRef>
          </c:cat>
          <c:val>
            <c:numRef>
              <c:f>問43地域!$W$4</c:f>
              <c:numCache>
                <c:formatCode>General</c:formatCode>
                <c:ptCount val="1"/>
                <c:pt idx="0">
                  <c:v>1</c:v>
                </c:pt>
              </c:numCache>
            </c:numRef>
          </c:val>
          <c:extLst>
            <c:ext xmlns:c16="http://schemas.microsoft.com/office/drawing/2014/chart" uri="{C3380CC4-5D6E-409C-BE32-E72D297353CC}">
              <c16:uniqueId val="{00000008-2E11-4242-BB68-71CEDC35962E}"/>
            </c:ext>
          </c:extLst>
        </c:ser>
        <c:ser>
          <c:idx val="4"/>
          <c:order val="4"/>
          <c:tx>
            <c:strRef>
              <c:f>問43地域!$X$5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2E11-4242-BB68-71CEDC35962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問43地域!$S$4</c:f>
              <c:strCache>
                <c:ptCount val="1"/>
                <c:pt idx="0">
                  <c:v>凡例</c:v>
                </c:pt>
              </c:strCache>
            </c:strRef>
          </c:cat>
          <c:val>
            <c:numRef>
              <c:f>問43地域!$X$4</c:f>
              <c:numCache>
                <c:formatCode>General</c:formatCode>
                <c:ptCount val="1"/>
                <c:pt idx="0">
                  <c:v>1</c:v>
                </c:pt>
              </c:numCache>
            </c:numRef>
          </c:val>
          <c:extLst>
            <c:ext xmlns:c16="http://schemas.microsoft.com/office/drawing/2014/chart" uri="{C3380CC4-5D6E-409C-BE32-E72D297353CC}">
              <c16:uniqueId val="{0000000B-2E11-4242-BB68-71CEDC35962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804E-4F7B-A0A4-8045CB75D4DC}"/>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804E-4F7B-A0A4-8045CB75D4DC}"/>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804E-4F7B-A0A4-8045CB75D4DC}"/>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804E-4F7B-A0A4-8045CB75D4DC}"/>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804E-4F7B-A0A4-8045CB75D4DC}"/>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804E-4F7B-A0A4-8045CB75D4DC}"/>
                </c:ext>
              </c:extLst>
            </c:dLbl>
            <c:dLbl>
              <c:idx val="1"/>
              <c:layout>
                <c:manualLayout>
                  <c:x val="-1.0656425601766177E-2"/>
                  <c:y val="-2.434019457720134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596707321373697"/>
                      <c:h val="0.14962849090443248"/>
                    </c:manualLayout>
                  </c15:layout>
                  <c15:dlblFieldTable/>
                  <c15:showDataLabelsRange val="0"/>
                </c:ext>
                <c:ext xmlns:c16="http://schemas.microsoft.com/office/drawing/2014/chart" uri="{C3380CC4-5D6E-409C-BE32-E72D297353CC}">
                  <c16:uniqueId val="{00000003-804E-4F7B-A0A4-8045CB75D4DC}"/>
                </c:ext>
              </c:extLst>
            </c:dLbl>
            <c:dLbl>
              <c:idx val="2"/>
              <c:layout>
                <c:manualLayout>
                  <c:x val="2.1326508850501164E-2"/>
                  <c:y val="5.3804664693623522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58241856044386"/>
                      <c:h val="0.1675634127594158"/>
                    </c:manualLayout>
                  </c15:layout>
                  <c15:dlblFieldTable/>
                  <c15:showDataLabelsRange val="0"/>
                </c:ext>
                <c:ext xmlns:c16="http://schemas.microsoft.com/office/drawing/2014/chart" uri="{C3380CC4-5D6E-409C-BE32-E72D297353CC}">
                  <c16:uniqueId val="{00000005-804E-4F7B-A0A4-8045CB75D4DC}"/>
                </c:ext>
              </c:extLst>
            </c:dLbl>
            <c:dLbl>
              <c:idx val="3"/>
              <c:layout>
                <c:manualLayout>
                  <c:x val="-8.5306035402004689E-3"/>
                  <c:y val="-3.3307712016397643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804E-4F7B-A0A4-8045CB75D4DC}"/>
                </c:ext>
              </c:extLst>
            </c:dLbl>
            <c:dLbl>
              <c:idx val="4"/>
              <c:layout>
                <c:manualLayout>
                  <c:x val="4.0520366815952148E-2"/>
                  <c:y val="-6.149116064565718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804E-4F7B-A0A4-8045CB75D4D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問44!$N$4:$N$8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問44!$P$4:$P$8</c:f>
              <c:numCache>
                <c:formatCode>0.0"%"</c:formatCode>
                <c:ptCount val="5"/>
                <c:pt idx="0">
                  <c:v>43.649635036496349</c:v>
                </c:pt>
                <c:pt idx="1">
                  <c:v>41.824817518248175</c:v>
                </c:pt>
                <c:pt idx="2">
                  <c:v>9.3430656934306562</c:v>
                </c:pt>
                <c:pt idx="3">
                  <c:v>2.2627737226277373</c:v>
                </c:pt>
                <c:pt idx="4">
                  <c:v>2.9197080291970803</c:v>
                </c:pt>
              </c:numCache>
            </c:numRef>
          </c:val>
          <c:extLst>
            <c:ext xmlns:c16="http://schemas.microsoft.com/office/drawing/2014/chart" uri="{C3380CC4-5D6E-409C-BE32-E72D297353CC}">
              <c16:uniqueId val="{0000000A-804E-4F7B-A0A4-8045CB75D4D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問44経年!$T$5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問44経年!$S$7:$S$12</c:f>
              <c:strCache>
                <c:ptCount val="6"/>
                <c:pt idx="0">
                  <c:v>R2(n=1,378)</c:v>
                </c:pt>
                <c:pt idx="1">
                  <c:v>R3(n=1,105)</c:v>
                </c:pt>
                <c:pt idx="2">
                  <c:v>R4(n=1,193)</c:v>
                </c:pt>
                <c:pt idx="3">
                  <c:v>R5(n=1,211)</c:v>
                </c:pt>
                <c:pt idx="4">
                  <c:v>R6(n=1,210)</c:v>
                </c:pt>
                <c:pt idx="5">
                  <c:v>R7(n=1,370)</c:v>
                </c:pt>
              </c:strCache>
            </c:strRef>
          </c:cat>
          <c:val>
            <c:numRef>
              <c:f>問44経年!$T$7:$T$12</c:f>
              <c:numCache>
                <c:formatCode>0.0</c:formatCode>
                <c:ptCount val="6"/>
                <c:pt idx="0">
                  <c:v>42.5</c:v>
                </c:pt>
                <c:pt idx="1">
                  <c:v>40</c:v>
                </c:pt>
                <c:pt idx="2">
                  <c:v>39.299999999999997</c:v>
                </c:pt>
                <c:pt idx="3">
                  <c:v>42.1</c:v>
                </c:pt>
                <c:pt idx="4">
                  <c:v>40.700000000000003</c:v>
                </c:pt>
                <c:pt idx="5">
                  <c:v>43.649635036496349</c:v>
                </c:pt>
              </c:numCache>
            </c:numRef>
          </c:val>
          <c:extLst>
            <c:ext xmlns:c16="http://schemas.microsoft.com/office/drawing/2014/chart" uri="{C3380CC4-5D6E-409C-BE32-E72D297353CC}">
              <c16:uniqueId val="{00000000-5238-4EC8-A7A1-0763CFF13273}"/>
            </c:ext>
          </c:extLst>
        </c:ser>
        <c:ser>
          <c:idx val="1"/>
          <c:order val="1"/>
          <c:tx>
            <c:strRef>
              <c:f>問44経年!$U$5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問44経年!$S$7:$S$12</c:f>
              <c:strCache>
                <c:ptCount val="6"/>
                <c:pt idx="0">
                  <c:v>R2(n=1,378)</c:v>
                </c:pt>
                <c:pt idx="1">
                  <c:v>R3(n=1,105)</c:v>
                </c:pt>
                <c:pt idx="2">
                  <c:v>R4(n=1,193)</c:v>
                </c:pt>
                <c:pt idx="3">
                  <c:v>R5(n=1,211)</c:v>
                </c:pt>
                <c:pt idx="4">
                  <c:v>R6(n=1,210)</c:v>
                </c:pt>
                <c:pt idx="5">
                  <c:v>R7(n=1,370)</c:v>
                </c:pt>
              </c:strCache>
            </c:strRef>
          </c:cat>
          <c:val>
            <c:numRef>
              <c:f>問44経年!$U$7:$U$12</c:f>
              <c:numCache>
                <c:formatCode>0.0</c:formatCode>
                <c:ptCount val="6"/>
                <c:pt idx="0">
                  <c:v>39.6</c:v>
                </c:pt>
                <c:pt idx="1">
                  <c:v>42.7</c:v>
                </c:pt>
                <c:pt idx="2">
                  <c:v>42.6</c:v>
                </c:pt>
                <c:pt idx="3">
                  <c:v>39.6</c:v>
                </c:pt>
                <c:pt idx="4">
                  <c:v>42.9</c:v>
                </c:pt>
                <c:pt idx="5">
                  <c:v>41.824817518248175</c:v>
                </c:pt>
              </c:numCache>
            </c:numRef>
          </c:val>
          <c:extLst>
            <c:ext xmlns:c16="http://schemas.microsoft.com/office/drawing/2014/chart" uri="{C3380CC4-5D6E-409C-BE32-E72D297353CC}">
              <c16:uniqueId val="{00000001-5238-4EC8-A7A1-0763CFF13273}"/>
            </c:ext>
          </c:extLst>
        </c:ser>
        <c:ser>
          <c:idx val="2"/>
          <c:order val="2"/>
          <c:tx>
            <c:strRef>
              <c:f>問44経年!$V$5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0"/>
              <c:layout>
                <c:manualLayout>
                  <c:x val="-4.119464469618949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5D-4E24-BCC7-0C743EE04832}"/>
                </c:ext>
              </c:extLst>
            </c:dLbl>
            <c:dLbl>
              <c:idx val="2"/>
              <c:layout>
                <c:manualLayout>
                  <c:x val="-4.119464469618949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5D-4E24-BCC7-0C743EE0483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問44経年!$S$7:$S$12</c:f>
              <c:strCache>
                <c:ptCount val="6"/>
                <c:pt idx="0">
                  <c:v>R2(n=1,378)</c:v>
                </c:pt>
                <c:pt idx="1">
                  <c:v>R3(n=1,105)</c:v>
                </c:pt>
                <c:pt idx="2">
                  <c:v>R4(n=1,193)</c:v>
                </c:pt>
                <c:pt idx="3">
                  <c:v>R5(n=1,211)</c:v>
                </c:pt>
                <c:pt idx="4">
                  <c:v>R6(n=1,210)</c:v>
                </c:pt>
                <c:pt idx="5">
                  <c:v>R7(n=1,370)</c:v>
                </c:pt>
              </c:strCache>
            </c:strRef>
          </c:cat>
          <c:val>
            <c:numRef>
              <c:f>問44経年!$V$7:$V$12</c:f>
              <c:numCache>
                <c:formatCode>0.0</c:formatCode>
                <c:ptCount val="6"/>
                <c:pt idx="0">
                  <c:v>11.8</c:v>
                </c:pt>
                <c:pt idx="1">
                  <c:v>11</c:v>
                </c:pt>
                <c:pt idx="2">
                  <c:v>13.4</c:v>
                </c:pt>
                <c:pt idx="3">
                  <c:v>11.3</c:v>
                </c:pt>
                <c:pt idx="4">
                  <c:v>11.2</c:v>
                </c:pt>
                <c:pt idx="5">
                  <c:v>9.3430656934306562</c:v>
                </c:pt>
              </c:numCache>
            </c:numRef>
          </c:val>
          <c:extLst>
            <c:ext xmlns:c16="http://schemas.microsoft.com/office/drawing/2014/chart" uri="{C3380CC4-5D6E-409C-BE32-E72D297353CC}">
              <c16:uniqueId val="{00000003-5238-4EC8-A7A1-0763CFF13273}"/>
            </c:ext>
          </c:extLst>
        </c:ser>
        <c:ser>
          <c:idx val="3"/>
          <c:order val="3"/>
          <c:tx>
            <c:strRef>
              <c:f>問44経年!$W$5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問44経年!$S$7:$S$12</c:f>
              <c:strCache>
                <c:ptCount val="6"/>
                <c:pt idx="0">
                  <c:v>R2(n=1,378)</c:v>
                </c:pt>
                <c:pt idx="1">
                  <c:v>R3(n=1,105)</c:v>
                </c:pt>
                <c:pt idx="2">
                  <c:v>R4(n=1,193)</c:v>
                </c:pt>
                <c:pt idx="3">
                  <c:v>R5(n=1,211)</c:v>
                </c:pt>
                <c:pt idx="4">
                  <c:v>R6(n=1,210)</c:v>
                </c:pt>
                <c:pt idx="5">
                  <c:v>R7(n=1,370)</c:v>
                </c:pt>
              </c:strCache>
            </c:strRef>
          </c:cat>
          <c:val>
            <c:numRef>
              <c:f>問44経年!$W$7:$W$12</c:f>
              <c:numCache>
                <c:formatCode>0.0</c:formatCode>
                <c:ptCount val="6"/>
                <c:pt idx="0">
                  <c:v>2.7</c:v>
                </c:pt>
                <c:pt idx="1">
                  <c:v>2.2000000000000002</c:v>
                </c:pt>
                <c:pt idx="2">
                  <c:v>1.9</c:v>
                </c:pt>
                <c:pt idx="3">
                  <c:v>2.9</c:v>
                </c:pt>
                <c:pt idx="4">
                  <c:v>3.1</c:v>
                </c:pt>
                <c:pt idx="5">
                  <c:v>2.2627737226277373</c:v>
                </c:pt>
              </c:numCache>
            </c:numRef>
          </c:val>
          <c:extLst>
            <c:ext xmlns:c16="http://schemas.microsoft.com/office/drawing/2014/chart" uri="{C3380CC4-5D6E-409C-BE32-E72D297353CC}">
              <c16:uniqueId val="{00000005-5238-4EC8-A7A1-0763CFF13273}"/>
            </c:ext>
          </c:extLst>
        </c:ser>
        <c:ser>
          <c:idx val="4"/>
          <c:order val="4"/>
          <c:tx>
            <c:strRef>
              <c:f>問44経年!$X$5</c:f>
              <c:strCache>
                <c:ptCount val="1"/>
                <c:pt idx="0">
                  <c:v>（無効回答）</c:v>
                </c:pt>
              </c:strCache>
            </c:strRef>
          </c:tx>
          <c:spPr>
            <a:solidFill>
              <a:schemeClr val="bg1"/>
            </a:solidFill>
            <a:ln>
              <a:solidFill>
                <a:schemeClr val="tx1"/>
              </a:solidFill>
            </a:ln>
            <a:effectLst/>
          </c:spPr>
          <c:invertIfNegative val="0"/>
          <c:dLbls>
            <c:dLbl>
              <c:idx val="0"/>
              <c:layout>
                <c:manualLayout>
                  <c:x val="1.541276522156303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54-4615-9D19-EA86A26217B7}"/>
                </c:ext>
              </c:extLst>
            </c:dLbl>
            <c:dLbl>
              <c:idx val="1"/>
              <c:layout>
                <c:manualLayout>
                  <c:x val="1.2461752589109146E-2"/>
                  <c:y val="1.758995150214071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4-4546-AA1F-1C431BC6861B}"/>
                </c:ext>
              </c:extLst>
            </c:dLbl>
            <c:dLbl>
              <c:idx val="2"/>
              <c:layout>
                <c:manualLayout>
                  <c:x val="1.622086293410965E-2"/>
                  <c:y val="2.234275638761416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54-4615-9D19-EA86A26217B7}"/>
                </c:ext>
              </c:extLst>
            </c:dLbl>
            <c:dLbl>
              <c:idx val="3"/>
              <c:layout>
                <c:manualLayout>
                  <c:x val="1.033914331378078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54-4615-9D19-EA86A26217B7}"/>
                </c:ext>
              </c:extLst>
            </c:dLbl>
            <c:dLbl>
              <c:idx val="4"/>
              <c:layout>
                <c:manualLayout>
                  <c:x val="1.628735834163131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54-4615-9D19-EA86A26217B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問44経年!$S$7:$S$12</c:f>
              <c:strCache>
                <c:ptCount val="6"/>
                <c:pt idx="0">
                  <c:v>R2(n=1,378)</c:v>
                </c:pt>
                <c:pt idx="1">
                  <c:v>R3(n=1,105)</c:v>
                </c:pt>
                <c:pt idx="2">
                  <c:v>R4(n=1,193)</c:v>
                </c:pt>
                <c:pt idx="3">
                  <c:v>R5(n=1,211)</c:v>
                </c:pt>
                <c:pt idx="4">
                  <c:v>R6(n=1,210)</c:v>
                </c:pt>
                <c:pt idx="5">
                  <c:v>R7(n=1,370)</c:v>
                </c:pt>
              </c:strCache>
            </c:strRef>
          </c:cat>
          <c:val>
            <c:numRef>
              <c:f>問44経年!$X$7:$X$12</c:f>
              <c:numCache>
                <c:formatCode>0.0</c:formatCode>
                <c:ptCount val="6"/>
                <c:pt idx="0">
                  <c:v>3.4</c:v>
                </c:pt>
                <c:pt idx="1">
                  <c:v>4.2</c:v>
                </c:pt>
                <c:pt idx="2">
                  <c:v>2.8</c:v>
                </c:pt>
                <c:pt idx="3">
                  <c:v>4</c:v>
                </c:pt>
                <c:pt idx="4">
                  <c:v>2.1</c:v>
                </c:pt>
                <c:pt idx="5">
                  <c:v>2.9197080291970803</c:v>
                </c:pt>
              </c:numCache>
            </c:numRef>
          </c:val>
          <c:extLst>
            <c:ext xmlns:c16="http://schemas.microsoft.com/office/drawing/2014/chart" uri="{C3380CC4-5D6E-409C-BE32-E72D297353CC}">
              <c16:uniqueId val="{00000007-5238-4EC8-A7A1-0763CFF13273}"/>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5851091701642"/>
          <c:h val="0.67741935483870963"/>
        </c:manualLayout>
      </c:layout>
      <c:barChart>
        <c:barDir val="bar"/>
        <c:grouping val="percentStacked"/>
        <c:varyColors val="0"/>
        <c:ser>
          <c:idx val="0"/>
          <c:order val="0"/>
          <c:tx>
            <c:strRef>
              <c:f>問44経年!$T$5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9D7-405E-B523-4FEC54B25A4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9D7-405E-B523-4FEC54B25A4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問44経年!$S$4</c:f>
              <c:strCache>
                <c:ptCount val="1"/>
                <c:pt idx="0">
                  <c:v>凡例</c:v>
                </c:pt>
              </c:strCache>
            </c:strRef>
          </c:cat>
          <c:val>
            <c:numRef>
              <c:f>問44経年!$T$4</c:f>
              <c:numCache>
                <c:formatCode>General</c:formatCode>
                <c:ptCount val="1"/>
                <c:pt idx="0">
                  <c:v>1</c:v>
                </c:pt>
              </c:numCache>
            </c:numRef>
          </c:val>
          <c:extLst>
            <c:ext xmlns:c16="http://schemas.microsoft.com/office/drawing/2014/chart" uri="{C3380CC4-5D6E-409C-BE32-E72D297353CC}">
              <c16:uniqueId val="{00000002-A9D7-405E-B523-4FEC54B25A4C}"/>
            </c:ext>
          </c:extLst>
        </c:ser>
        <c:ser>
          <c:idx val="1"/>
          <c:order val="1"/>
          <c:tx>
            <c:strRef>
              <c:f>問44経年!$U$5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9D7-405E-B523-4FEC54B25A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問44経年!$S$4</c:f>
              <c:strCache>
                <c:ptCount val="1"/>
                <c:pt idx="0">
                  <c:v>凡例</c:v>
                </c:pt>
              </c:strCache>
            </c:strRef>
          </c:cat>
          <c:val>
            <c:numRef>
              <c:f>問44経年!$U$4</c:f>
              <c:numCache>
                <c:formatCode>General</c:formatCode>
                <c:ptCount val="1"/>
                <c:pt idx="0">
                  <c:v>1</c:v>
                </c:pt>
              </c:numCache>
            </c:numRef>
          </c:val>
          <c:extLst>
            <c:ext xmlns:c16="http://schemas.microsoft.com/office/drawing/2014/chart" uri="{C3380CC4-5D6E-409C-BE32-E72D297353CC}">
              <c16:uniqueId val="{00000004-A9D7-405E-B523-4FEC54B25A4C}"/>
            </c:ext>
          </c:extLst>
        </c:ser>
        <c:ser>
          <c:idx val="2"/>
          <c:order val="2"/>
          <c:tx>
            <c:strRef>
              <c:f>問44経年!$V$5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9D7-405E-B523-4FEC54B25A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問44経年!$S$4</c:f>
              <c:strCache>
                <c:ptCount val="1"/>
                <c:pt idx="0">
                  <c:v>凡例</c:v>
                </c:pt>
              </c:strCache>
            </c:strRef>
          </c:cat>
          <c:val>
            <c:numRef>
              <c:f>問44経年!$V$4</c:f>
              <c:numCache>
                <c:formatCode>General</c:formatCode>
                <c:ptCount val="1"/>
                <c:pt idx="0">
                  <c:v>1</c:v>
                </c:pt>
              </c:numCache>
            </c:numRef>
          </c:val>
          <c:extLst>
            <c:ext xmlns:c16="http://schemas.microsoft.com/office/drawing/2014/chart" uri="{C3380CC4-5D6E-409C-BE32-E72D297353CC}">
              <c16:uniqueId val="{00000007-A9D7-405E-B523-4FEC54B25A4C}"/>
            </c:ext>
          </c:extLst>
        </c:ser>
        <c:ser>
          <c:idx val="3"/>
          <c:order val="3"/>
          <c:tx>
            <c:strRef>
              <c:f>問44経年!$W$5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問44経年!$S$4</c:f>
              <c:strCache>
                <c:ptCount val="1"/>
                <c:pt idx="0">
                  <c:v>凡例</c:v>
                </c:pt>
              </c:strCache>
            </c:strRef>
          </c:cat>
          <c:val>
            <c:numRef>
              <c:f>問44経年!$W$4</c:f>
              <c:numCache>
                <c:formatCode>General</c:formatCode>
                <c:ptCount val="1"/>
                <c:pt idx="0">
                  <c:v>1</c:v>
                </c:pt>
              </c:numCache>
            </c:numRef>
          </c:val>
          <c:extLst>
            <c:ext xmlns:c16="http://schemas.microsoft.com/office/drawing/2014/chart" uri="{C3380CC4-5D6E-409C-BE32-E72D297353CC}">
              <c16:uniqueId val="{00000008-A9D7-405E-B523-4FEC54B25A4C}"/>
            </c:ext>
          </c:extLst>
        </c:ser>
        <c:ser>
          <c:idx val="4"/>
          <c:order val="4"/>
          <c:tx>
            <c:strRef>
              <c:f>問44経年!$X$5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9D7-405E-B523-4FEC54B25A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問44経年!$S$4</c:f>
              <c:strCache>
                <c:ptCount val="1"/>
                <c:pt idx="0">
                  <c:v>凡例</c:v>
                </c:pt>
              </c:strCache>
            </c:strRef>
          </c:cat>
          <c:val>
            <c:numRef>
              <c:f>問44経年!$X$4</c:f>
              <c:numCache>
                <c:formatCode>General</c:formatCode>
                <c:ptCount val="1"/>
                <c:pt idx="0">
                  <c:v>1</c:v>
                </c:pt>
              </c:numCache>
            </c:numRef>
          </c:val>
          <c:extLst>
            <c:ext xmlns:c16="http://schemas.microsoft.com/office/drawing/2014/chart" uri="{C3380CC4-5D6E-409C-BE32-E72D297353CC}">
              <c16:uniqueId val="{0000000B-A9D7-405E-B523-4FEC54B25A4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問44年齢層!$T$5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問44年齢層!$T$6:$T$14</c:f>
              <c:numCache>
                <c:formatCode>0.0</c:formatCode>
                <c:ptCount val="9"/>
                <c:pt idx="0">
                  <c:v>46.666666666666664</c:v>
                </c:pt>
                <c:pt idx="1">
                  <c:v>38.888888888888893</c:v>
                </c:pt>
                <c:pt idx="2">
                  <c:v>45.454545454545453</c:v>
                </c:pt>
                <c:pt idx="3">
                  <c:v>43.867924528301891</c:v>
                </c:pt>
                <c:pt idx="4">
                  <c:v>48.888888888888886</c:v>
                </c:pt>
                <c:pt idx="5">
                  <c:v>40.799999999999997</c:v>
                </c:pt>
                <c:pt idx="6">
                  <c:v>52.427184466019419</c:v>
                </c:pt>
                <c:pt idx="7">
                  <c:v>38.372093023255815</c:v>
                </c:pt>
                <c:pt idx="8">
                  <c:v>38.341968911917093</c:v>
                </c:pt>
              </c:numCache>
            </c:numRef>
          </c:val>
          <c:extLst>
            <c:ext xmlns:c16="http://schemas.microsoft.com/office/drawing/2014/chart" uri="{C3380CC4-5D6E-409C-BE32-E72D297353CC}">
              <c16:uniqueId val="{00000000-E601-46D4-8A24-A8A365874F67}"/>
            </c:ext>
          </c:extLst>
        </c:ser>
        <c:ser>
          <c:idx val="1"/>
          <c:order val="1"/>
          <c:tx>
            <c:strRef>
              <c:f>問44年齢層!$U$5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問44年齢層!$U$6:$U$14</c:f>
              <c:numCache>
                <c:formatCode>0.0</c:formatCode>
                <c:ptCount val="9"/>
                <c:pt idx="0">
                  <c:v>43.333333333333336</c:v>
                </c:pt>
                <c:pt idx="1">
                  <c:v>35.555555555555557</c:v>
                </c:pt>
                <c:pt idx="2">
                  <c:v>39.393939393939391</c:v>
                </c:pt>
                <c:pt idx="3">
                  <c:v>43.867924528301891</c:v>
                </c:pt>
                <c:pt idx="4">
                  <c:v>38.148148148148145</c:v>
                </c:pt>
                <c:pt idx="5">
                  <c:v>43.2</c:v>
                </c:pt>
                <c:pt idx="6">
                  <c:v>39.805825242718448</c:v>
                </c:pt>
                <c:pt idx="7">
                  <c:v>44.767441860465119</c:v>
                </c:pt>
                <c:pt idx="8">
                  <c:v>47.668393782383419</c:v>
                </c:pt>
              </c:numCache>
            </c:numRef>
          </c:val>
          <c:extLst>
            <c:ext xmlns:c16="http://schemas.microsoft.com/office/drawing/2014/chart" uri="{C3380CC4-5D6E-409C-BE32-E72D297353CC}">
              <c16:uniqueId val="{00000001-E601-46D4-8A24-A8A365874F67}"/>
            </c:ext>
          </c:extLst>
        </c:ser>
        <c:ser>
          <c:idx val="2"/>
          <c:order val="2"/>
          <c:tx>
            <c:strRef>
              <c:f>問44年齢層!$V$5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0"/>
              <c:layout>
                <c:manualLayout>
                  <c:x val="-5.49261929282536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56-4535-A6C1-54CDAB4C463F}"/>
                </c:ext>
              </c:extLst>
            </c:dLbl>
            <c:dLbl>
              <c:idx val="6"/>
              <c:layout>
                <c:manualLayout>
                  <c:x val="-9.9185263903649647E-3"/>
                  <c:y val="1.3921697389658739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4F-4A0B-BF5E-629E52DF47F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問44年齢層!$V$6:$V$14</c:f>
              <c:numCache>
                <c:formatCode>0.0</c:formatCode>
                <c:ptCount val="9"/>
                <c:pt idx="0">
                  <c:v>3.3333333333333335</c:v>
                </c:pt>
                <c:pt idx="1">
                  <c:v>14.444444444444443</c:v>
                </c:pt>
                <c:pt idx="2">
                  <c:v>12.121212121212121</c:v>
                </c:pt>
                <c:pt idx="3">
                  <c:v>8.9622641509433958</c:v>
                </c:pt>
                <c:pt idx="4">
                  <c:v>8.518518518518519</c:v>
                </c:pt>
                <c:pt idx="5">
                  <c:v>12</c:v>
                </c:pt>
                <c:pt idx="6">
                  <c:v>4.8543689320388346</c:v>
                </c:pt>
                <c:pt idx="7">
                  <c:v>10.465116279069768</c:v>
                </c:pt>
                <c:pt idx="8">
                  <c:v>6.7357512953367875</c:v>
                </c:pt>
              </c:numCache>
            </c:numRef>
          </c:val>
          <c:extLst>
            <c:ext xmlns:c16="http://schemas.microsoft.com/office/drawing/2014/chart" uri="{C3380CC4-5D6E-409C-BE32-E72D297353CC}">
              <c16:uniqueId val="{00000002-E601-46D4-8A24-A8A365874F67}"/>
            </c:ext>
          </c:extLst>
        </c:ser>
        <c:ser>
          <c:idx val="3"/>
          <c:order val="3"/>
          <c:tx>
            <c:strRef>
              <c:f>問44年齢層!$W$5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5.667729365922569E-3"/>
                  <c:y val="-1.91966180946287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56-4535-A6C1-54CDAB4C463F}"/>
                </c:ext>
              </c:extLst>
            </c:dLbl>
            <c:dLbl>
              <c:idx val="2"/>
              <c:layout>
                <c:manualLayout>
                  <c:x val="-8.5015940488841653E-3"/>
                  <c:y val="-2.1376081510068335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5B-4E91-AA22-F2F10604BF57}"/>
                </c:ext>
              </c:extLst>
            </c:dLbl>
            <c:dLbl>
              <c:idx val="6"/>
              <c:layout>
                <c:manualLayout>
                  <c:x val="1.4169323414806943E-3"/>
                  <c:y val="1.494830874834821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4F-4A0B-BF5E-629E52DF47F4}"/>
                </c:ext>
              </c:extLst>
            </c:dLbl>
            <c:dLbl>
              <c:idx val="8"/>
              <c:layout>
                <c:manualLayout>
                  <c:x val="4.2507970244419786E-3"/>
                  <c:y val="1.3921697389658739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4F-4A0B-BF5E-629E52DF47F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問44年齢層!$W$6:$W$14</c:f>
              <c:numCache>
                <c:formatCode>0.0</c:formatCode>
                <c:ptCount val="9"/>
                <c:pt idx="0">
                  <c:v>3.3333333333333335</c:v>
                </c:pt>
                <c:pt idx="1">
                  <c:v>8.8888888888888893</c:v>
                </c:pt>
                <c:pt idx="2">
                  <c:v>2.4242424242424243</c:v>
                </c:pt>
                <c:pt idx="3">
                  <c:v>2.8301886792452833</c:v>
                </c:pt>
                <c:pt idx="4">
                  <c:v>1.8518518518518516</c:v>
                </c:pt>
                <c:pt idx="5">
                  <c:v>0</c:v>
                </c:pt>
                <c:pt idx="6">
                  <c:v>1.9417475728155338</c:v>
                </c:pt>
                <c:pt idx="7">
                  <c:v>1.7441860465116279</c:v>
                </c:pt>
                <c:pt idx="8">
                  <c:v>1.0362694300518136</c:v>
                </c:pt>
              </c:numCache>
            </c:numRef>
          </c:val>
          <c:extLst>
            <c:ext xmlns:c16="http://schemas.microsoft.com/office/drawing/2014/chart" uri="{C3380CC4-5D6E-409C-BE32-E72D297353CC}">
              <c16:uniqueId val="{00000006-E601-46D4-8A24-A8A365874F67}"/>
            </c:ext>
          </c:extLst>
        </c:ser>
        <c:ser>
          <c:idx val="4"/>
          <c:order val="4"/>
          <c:tx>
            <c:strRef>
              <c:f>問44年齢層!$X$5</c:f>
              <c:strCache>
                <c:ptCount val="1"/>
                <c:pt idx="0">
                  <c:v>（無効回答）</c:v>
                </c:pt>
              </c:strCache>
            </c:strRef>
          </c:tx>
          <c:spPr>
            <a:solidFill>
              <a:schemeClr val="bg1"/>
            </a:solidFill>
            <a:ln>
              <a:solidFill>
                <a:schemeClr val="tx1"/>
              </a:solidFill>
            </a:ln>
            <a:effectLst/>
          </c:spPr>
          <c:invertIfNegative val="0"/>
          <c:dLbls>
            <c:dLbl>
              <c:idx val="0"/>
              <c:layout>
                <c:manualLayout>
                  <c:x val="1.700318809776812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5B-4E91-AA22-F2F10604BF57}"/>
                </c:ext>
              </c:extLst>
            </c:dLbl>
            <c:dLbl>
              <c:idx val="3"/>
              <c:layout>
                <c:manualLayout>
                  <c:x val="2.343795760917749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4F-4A0B-BF5E-629E52DF47F4}"/>
                </c:ext>
              </c:extLst>
            </c:dLbl>
            <c:dLbl>
              <c:idx val="4"/>
              <c:layout>
                <c:manualLayout>
                  <c:x val="1.7783281871912665E-2"/>
                  <c:y val="1.495539553978750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5B-4E91-AA22-F2F10604BF57}"/>
                </c:ext>
              </c:extLst>
            </c:dLbl>
            <c:dLbl>
              <c:idx val="5"/>
              <c:layout>
                <c:manualLayout>
                  <c:x val="1.881674992538770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5B-4E91-AA22-F2F10604BF57}"/>
                </c:ext>
              </c:extLst>
            </c:dLbl>
            <c:dLbl>
              <c:idx val="6"/>
              <c:layout>
                <c:manualLayout>
                  <c:x val="1.9057516853963716E-2"/>
                  <c:y val="1.3921697389658739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4F-4A0B-BF5E-629E52DF47F4}"/>
                </c:ext>
              </c:extLst>
            </c:dLbl>
            <c:dLbl>
              <c:idx val="7"/>
              <c:layout>
                <c:manualLayout>
                  <c:x val="1.3767784871736941E-2"/>
                  <c:y val="1.392829747202187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30-4C1B-95BB-F91A2E5D9288}"/>
                </c:ext>
              </c:extLst>
            </c:dLbl>
            <c:dLbl>
              <c:idx val="8"/>
              <c:layout>
                <c:manualLayout>
                  <c:x val="1.7003188097768331E-2"/>
                  <c:y val="1.89843521104036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30-4C1B-95BB-F91A2E5D928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問44年齢層!$S$6:$S$14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問44年齢層!$X$6:$X$14</c:f>
              <c:numCache>
                <c:formatCode>0.0</c:formatCode>
                <c:ptCount val="9"/>
                <c:pt idx="0">
                  <c:v>3.3333333333333335</c:v>
                </c:pt>
                <c:pt idx="1">
                  <c:v>2.2222222222222223</c:v>
                </c:pt>
                <c:pt idx="2">
                  <c:v>0.60606060606060608</c:v>
                </c:pt>
                <c:pt idx="3">
                  <c:v>0.47169811320754718</c:v>
                </c:pt>
                <c:pt idx="4">
                  <c:v>2.5925925925925926</c:v>
                </c:pt>
                <c:pt idx="5">
                  <c:v>4</c:v>
                </c:pt>
                <c:pt idx="6">
                  <c:v>0.97087378640776689</c:v>
                </c:pt>
                <c:pt idx="7">
                  <c:v>4.6511627906976747</c:v>
                </c:pt>
                <c:pt idx="8">
                  <c:v>6.2176165803108807</c:v>
                </c:pt>
              </c:numCache>
            </c:numRef>
          </c:val>
          <c:extLst>
            <c:ext xmlns:c16="http://schemas.microsoft.com/office/drawing/2014/chart" uri="{C3380CC4-5D6E-409C-BE32-E72D297353CC}">
              <c16:uniqueId val="{0000000E-E601-46D4-8A24-A8A365874F6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793969849246227"/>
          <c:h val="0.81630885423103039"/>
        </c:manualLayout>
      </c:layout>
      <c:barChart>
        <c:barDir val="bar"/>
        <c:grouping val="percentStacked"/>
        <c:varyColors val="0"/>
        <c:ser>
          <c:idx val="0"/>
          <c:order val="0"/>
          <c:tx>
            <c:strRef>
              <c:f>問44年齢層!$T$5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706-4C5C-B1DC-48D3E93AB23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706-4C5C-B1DC-48D3E93AB23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問44年齢層!$S$4</c:f>
              <c:strCache>
                <c:ptCount val="1"/>
                <c:pt idx="0">
                  <c:v>凡例</c:v>
                </c:pt>
              </c:strCache>
            </c:strRef>
          </c:cat>
          <c:val>
            <c:numRef>
              <c:f>問44年齢層!$T$4</c:f>
              <c:numCache>
                <c:formatCode>General</c:formatCode>
                <c:ptCount val="1"/>
                <c:pt idx="0">
                  <c:v>1</c:v>
                </c:pt>
              </c:numCache>
            </c:numRef>
          </c:val>
          <c:extLst>
            <c:ext xmlns:c16="http://schemas.microsoft.com/office/drawing/2014/chart" uri="{C3380CC4-5D6E-409C-BE32-E72D297353CC}">
              <c16:uniqueId val="{00000002-8706-4C5C-B1DC-48D3E93AB233}"/>
            </c:ext>
          </c:extLst>
        </c:ser>
        <c:ser>
          <c:idx val="1"/>
          <c:order val="1"/>
          <c:tx>
            <c:strRef>
              <c:f>問44年齢層!$U$5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706-4C5C-B1DC-48D3E93AB23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問44年齢層!$S$4</c:f>
              <c:strCache>
                <c:ptCount val="1"/>
                <c:pt idx="0">
                  <c:v>凡例</c:v>
                </c:pt>
              </c:strCache>
            </c:strRef>
          </c:cat>
          <c:val>
            <c:numRef>
              <c:f>問44年齢層!$U$4</c:f>
              <c:numCache>
                <c:formatCode>General</c:formatCode>
                <c:ptCount val="1"/>
                <c:pt idx="0">
                  <c:v>1</c:v>
                </c:pt>
              </c:numCache>
            </c:numRef>
          </c:val>
          <c:extLst>
            <c:ext xmlns:c16="http://schemas.microsoft.com/office/drawing/2014/chart" uri="{C3380CC4-5D6E-409C-BE32-E72D297353CC}">
              <c16:uniqueId val="{00000004-8706-4C5C-B1DC-48D3E93AB233}"/>
            </c:ext>
          </c:extLst>
        </c:ser>
        <c:ser>
          <c:idx val="2"/>
          <c:order val="2"/>
          <c:tx>
            <c:strRef>
              <c:f>問44年齢層!$V$5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706-4C5C-B1DC-48D3E93AB23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問44年齢層!$S$4</c:f>
              <c:strCache>
                <c:ptCount val="1"/>
                <c:pt idx="0">
                  <c:v>凡例</c:v>
                </c:pt>
              </c:strCache>
            </c:strRef>
          </c:cat>
          <c:val>
            <c:numRef>
              <c:f>問44年齢層!$V$4</c:f>
              <c:numCache>
                <c:formatCode>General</c:formatCode>
                <c:ptCount val="1"/>
                <c:pt idx="0">
                  <c:v>1</c:v>
                </c:pt>
              </c:numCache>
            </c:numRef>
          </c:val>
          <c:extLst>
            <c:ext xmlns:c16="http://schemas.microsoft.com/office/drawing/2014/chart" uri="{C3380CC4-5D6E-409C-BE32-E72D297353CC}">
              <c16:uniqueId val="{00000007-8706-4C5C-B1DC-48D3E93AB233}"/>
            </c:ext>
          </c:extLst>
        </c:ser>
        <c:ser>
          <c:idx val="3"/>
          <c:order val="3"/>
          <c:tx>
            <c:strRef>
              <c:f>問44年齢層!$W$5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問44年齢層!$S$4</c:f>
              <c:strCache>
                <c:ptCount val="1"/>
                <c:pt idx="0">
                  <c:v>凡例</c:v>
                </c:pt>
              </c:strCache>
            </c:strRef>
          </c:cat>
          <c:val>
            <c:numRef>
              <c:f>問44年齢層!$W$4</c:f>
              <c:numCache>
                <c:formatCode>General</c:formatCode>
                <c:ptCount val="1"/>
                <c:pt idx="0">
                  <c:v>1</c:v>
                </c:pt>
              </c:numCache>
            </c:numRef>
          </c:val>
          <c:extLst>
            <c:ext xmlns:c16="http://schemas.microsoft.com/office/drawing/2014/chart" uri="{C3380CC4-5D6E-409C-BE32-E72D297353CC}">
              <c16:uniqueId val="{00000008-8706-4C5C-B1DC-48D3E93AB233}"/>
            </c:ext>
          </c:extLst>
        </c:ser>
        <c:ser>
          <c:idx val="4"/>
          <c:order val="4"/>
          <c:tx>
            <c:strRef>
              <c:f>問44年齢層!$X$5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8706-4C5C-B1DC-48D3E93AB23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問44年齢層!$S$4</c:f>
              <c:strCache>
                <c:ptCount val="1"/>
                <c:pt idx="0">
                  <c:v>凡例</c:v>
                </c:pt>
              </c:strCache>
            </c:strRef>
          </c:cat>
          <c:val>
            <c:numRef>
              <c:f>問44年齢層!$X$4</c:f>
              <c:numCache>
                <c:formatCode>General</c:formatCode>
                <c:ptCount val="1"/>
                <c:pt idx="0">
                  <c:v>1</c:v>
                </c:pt>
              </c:numCache>
            </c:numRef>
          </c:val>
          <c:extLst>
            <c:ext xmlns:c16="http://schemas.microsoft.com/office/drawing/2014/chart" uri="{C3380CC4-5D6E-409C-BE32-E72D297353CC}">
              <c16:uniqueId val="{0000000B-8706-4C5C-B1DC-48D3E93AB23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1729642880210604E-2"/>
          <c:w val="0.50178186060075824"/>
          <c:h val="0.88059928523300246"/>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'問44-1'!$R$4:$R$14</c:f>
              <c:strCache>
                <c:ptCount val="11"/>
                <c:pt idx="0">
                  <c:v>多摩川や野川などの水辺景観</c:v>
                </c:pt>
                <c:pt idx="1">
                  <c:v>深大寺・佐須地域や染地などの農の景観</c:v>
                </c:pt>
                <c:pt idx="2">
                  <c:v>神社仏閣などの歴史文化景観</c:v>
                </c:pt>
                <c:pt idx="3">
                  <c:v>国分寺崖線などの緑地景観</c:v>
                </c:pt>
                <c:pt idx="4">
                  <c:v>駅周辺の街並み景観</c:v>
                </c:pt>
                <c:pt idx="5">
                  <c:v>イベントやお祭りなどの生活文化景観</c:v>
                </c:pt>
                <c:pt idx="6">
                  <c:v>ライトアップなどで映し出される夜間景観</c:v>
                </c:pt>
                <c:pt idx="7">
                  <c:v>甲州街道や武蔵境通りなどの沿道景観</c:v>
                </c:pt>
                <c:pt idx="8">
                  <c:v>集合住宅や戸建住宅などの落ちつきのある住宅地の景観</c:v>
                </c:pt>
                <c:pt idx="9">
                  <c:v>その他</c:v>
                </c:pt>
                <c:pt idx="10">
                  <c:v>（無効回答）</c:v>
                </c:pt>
              </c:strCache>
            </c:strRef>
          </c:cat>
          <c:val>
            <c:numRef>
              <c:f>'問44-1'!$T$4:$T$14</c:f>
              <c:numCache>
                <c:formatCode>0.0"%"</c:formatCode>
                <c:ptCount val="11"/>
                <c:pt idx="0">
                  <c:v>80.700256191289498</c:v>
                </c:pt>
                <c:pt idx="1">
                  <c:v>52.94619982920581</c:v>
                </c:pt>
                <c:pt idx="2">
                  <c:v>49.957301451750638</c:v>
                </c:pt>
                <c:pt idx="3">
                  <c:v>15.542271562766866</c:v>
                </c:pt>
                <c:pt idx="4">
                  <c:v>15.286080273270708</c:v>
                </c:pt>
                <c:pt idx="5">
                  <c:v>12.809564474807855</c:v>
                </c:pt>
                <c:pt idx="6">
                  <c:v>9.4790777113578137</c:v>
                </c:pt>
                <c:pt idx="7">
                  <c:v>8.5397096498719041</c:v>
                </c:pt>
                <c:pt idx="8">
                  <c:v>8.3689154568744666</c:v>
                </c:pt>
                <c:pt idx="9">
                  <c:v>2.134927412467976</c:v>
                </c:pt>
                <c:pt idx="10">
                  <c:v>1.1101622544833476</c:v>
                </c:pt>
              </c:numCache>
            </c:numRef>
          </c:val>
          <c:extLst>
            <c:ext xmlns:c16="http://schemas.microsoft.com/office/drawing/2014/chart" uri="{C3380CC4-5D6E-409C-BE32-E72D297353CC}">
              <c16:uniqueId val="{00000000-569D-46A7-AFF2-32BC26B5F79B}"/>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54A-4BC3-B4B2-98EBD23CB1BA}"/>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354A-4BC3-B4B2-98EBD23CB1BA}"/>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354A-4BC3-B4B2-98EBD23CB1BA}"/>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354A-4BC3-B4B2-98EBD23CB1BA}"/>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354A-4BC3-B4B2-98EBD23CB1BA}"/>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54A-4BC3-B4B2-98EBD23CB1BA}"/>
                </c:ext>
              </c:extLst>
            </c:dLbl>
            <c:dLbl>
              <c:idx val="1"/>
              <c:layout>
                <c:manualLayout>
                  <c:x val="-1.0663254425250587E-2"/>
                  <c:y val="-2.5620308222425309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037526259313555"/>
                      <c:h val="0.15731488598513962"/>
                    </c:manualLayout>
                  </c15:layout>
                  <c15:dlblFieldTable/>
                  <c15:showDataLabelsRange val="0"/>
                </c:ext>
                <c:ext xmlns:c16="http://schemas.microsoft.com/office/drawing/2014/chart" uri="{C3380CC4-5D6E-409C-BE32-E72D297353CC}">
                  <c16:uniqueId val="{00000003-354A-4BC3-B4B2-98EBD23CB1BA}"/>
                </c:ext>
              </c:extLst>
            </c:dLbl>
            <c:dLbl>
              <c:idx val="2"/>
              <c:layout>
                <c:manualLayout>
                  <c:x val="-1.3862230752825763E-2"/>
                  <c:y val="7.302075326671790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809972409878707"/>
                      <c:h val="0.15475275429157059"/>
                    </c:manualLayout>
                  </c15:layout>
                  <c15:dlblFieldTable/>
                  <c15:showDataLabelsRange val="0"/>
                </c:ext>
                <c:ext xmlns:c16="http://schemas.microsoft.com/office/drawing/2014/chart" uri="{C3380CC4-5D6E-409C-BE32-E72D297353CC}">
                  <c16:uniqueId val="{00000005-354A-4BC3-B4B2-98EBD23CB1BA}"/>
                </c:ext>
              </c:extLst>
            </c:dLbl>
            <c:dLbl>
              <c:idx val="3"/>
              <c:layout>
                <c:manualLayout>
                  <c:x val="-2.7724461505651565E-2"/>
                  <c:y val="-3.0745580322828592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354A-4BC3-B4B2-98EBD23CB1BA}"/>
                </c:ext>
              </c:extLst>
            </c:dLbl>
            <c:dLbl>
              <c:idx val="4"/>
              <c:layout>
                <c:manualLayout>
                  <c:x val="5.1183621241202813E-2"/>
                  <c:y val="-6.9177555726364331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354A-4BC3-B4B2-98EBD23CB1B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問45!$N$4:$N$8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問45!$P$4:$P$8</c:f>
              <c:numCache>
                <c:formatCode>0.0"%"</c:formatCode>
                <c:ptCount val="5"/>
                <c:pt idx="0">
                  <c:v>48.978102189781019</c:v>
                </c:pt>
                <c:pt idx="1">
                  <c:v>42.043795620437955</c:v>
                </c:pt>
                <c:pt idx="2">
                  <c:v>5.4744525547445262</c:v>
                </c:pt>
                <c:pt idx="3">
                  <c:v>1.6058394160583942</c:v>
                </c:pt>
                <c:pt idx="4">
                  <c:v>1.8978102189781021</c:v>
                </c:pt>
              </c:numCache>
            </c:numRef>
          </c:val>
          <c:extLst>
            <c:ext xmlns:c16="http://schemas.microsoft.com/office/drawing/2014/chart" uri="{C3380CC4-5D6E-409C-BE32-E72D297353CC}">
              <c16:uniqueId val="{0000000A-354A-4BC3-B4B2-98EBD23CB1B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問45経年!$T$5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問45経年!$S$7:$S$12</c:f>
              <c:strCache>
                <c:ptCount val="6"/>
                <c:pt idx="0">
                  <c:v>R2(n=1,378)</c:v>
                </c:pt>
                <c:pt idx="1">
                  <c:v>R3(n=1,105)</c:v>
                </c:pt>
                <c:pt idx="2">
                  <c:v>R4(n=1,193)</c:v>
                </c:pt>
                <c:pt idx="3">
                  <c:v>R5(n=1,211)</c:v>
                </c:pt>
                <c:pt idx="4">
                  <c:v>R6(n=1,210)</c:v>
                </c:pt>
                <c:pt idx="5">
                  <c:v>R7(n=1,370)</c:v>
                </c:pt>
              </c:strCache>
            </c:strRef>
          </c:cat>
          <c:val>
            <c:numRef>
              <c:f>問45経年!$T$7:$T$12</c:f>
              <c:numCache>
                <c:formatCode>0.0</c:formatCode>
                <c:ptCount val="6"/>
                <c:pt idx="0">
                  <c:v>50.6</c:v>
                </c:pt>
                <c:pt idx="1">
                  <c:v>45.8</c:v>
                </c:pt>
                <c:pt idx="2">
                  <c:v>45.3</c:v>
                </c:pt>
                <c:pt idx="3">
                  <c:v>44.4</c:v>
                </c:pt>
                <c:pt idx="4">
                  <c:v>46.3</c:v>
                </c:pt>
                <c:pt idx="5">
                  <c:v>48.978102189781019</c:v>
                </c:pt>
              </c:numCache>
            </c:numRef>
          </c:val>
          <c:extLst>
            <c:ext xmlns:c16="http://schemas.microsoft.com/office/drawing/2014/chart" uri="{C3380CC4-5D6E-409C-BE32-E72D297353CC}">
              <c16:uniqueId val="{00000000-1810-4F67-811A-3CACA3C99EFB}"/>
            </c:ext>
          </c:extLst>
        </c:ser>
        <c:ser>
          <c:idx val="1"/>
          <c:order val="1"/>
          <c:tx>
            <c:strRef>
              <c:f>問45経年!$U$5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問45経年!$S$7:$S$12</c:f>
              <c:strCache>
                <c:ptCount val="6"/>
                <c:pt idx="0">
                  <c:v>R2(n=1,378)</c:v>
                </c:pt>
                <c:pt idx="1">
                  <c:v>R3(n=1,105)</c:v>
                </c:pt>
                <c:pt idx="2">
                  <c:v>R4(n=1,193)</c:v>
                </c:pt>
                <c:pt idx="3">
                  <c:v>R5(n=1,211)</c:v>
                </c:pt>
                <c:pt idx="4">
                  <c:v>R6(n=1,210)</c:v>
                </c:pt>
                <c:pt idx="5">
                  <c:v>R7(n=1,370)</c:v>
                </c:pt>
              </c:strCache>
            </c:strRef>
          </c:cat>
          <c:val>
            <c:numRef>
              <c:f>問45経年!$U$7:$U$12</c:f>
              <c:numCache>
                <c:formatCode>0.0</c:formatCode>
                <c:ptCount val="6"/>
                <c:pt idx="0">
                  <c:v>39</c:v>
                </c:pt>
                <c:pt idx="1">
                  <c:v>42.4</c:v>
                </c:pt>
                <c:pt idx="2">
                  <c:v>44.1</c:v>
                </c:pt>
                <c:pt idx="3">
                  <c:v>44.4</c:v>
                </c:pt>
                <c:pt idx="4">
                  <c:v>43.1</c:v>
                </c:pt>
                <c:pt idx="5">
                  <c:v>42.043795620437955</c:v>
                </c:pt>
              </c:numCache>
            </c:numRef>
          </c:val>
          <c:extLst>
            <c:ext xmlns:c16="http://schemas.microsoft.com/office/drawing/2014/chart" uri="{C3380CC4-5D6E-409C-BE32-E72D297353CC}">
              <c16:uniqueId val="{00000001-1810-4F67-811A-3CACA3C99EFB}"/>
            </c:ext>
          </c:extLst>
        </c:ser>
        <c:ser>
          <c:idx val="2"/>
          <c:order val="2"/>
          <c:tx>
            <c:strRef>
              <c:f>問45経年!$V$5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問45経年!$S$7:$S$12</c:f>
              <c:strCache>
                <c:ptCount val="6"/>
                <c:pt idx="0">
                  <c:v>R2(n=1,378)</c:v>
                </c:pt>
                <c:pt idx="1">
                  <c:v>R3(n=1,105)</c:v>
                </c:pt>
                <c:pt idx="2">
                  <c:v>R4(n=1,193)</c:v>
                </c:pt>
                <c:pt idx="3">
                  <c:v>R5(n=1,211)</c:v>
                </c:pt>
                <c:pt idx="4">
                  <c:v>R6(n=1,210)</c:v>
                </c:pt>
                <c:pt idx="5">
                  <c:v>R7(n=1,370)</c:v>
                </c:pt>
              </c:strCache>
            </c:strRef>
          </c:cat>
          <c:val>
            <c:numRef>
              <c:f>問45経年!$V$7:$V$12</c:f>
              <c:numCache>
                <c:formatCode>0.0</c:formatCode>
                <c:ptCount val="6"/>
                <c:pt idx="0">
                  <c:v>5.9</c:v>
                </c:pt>
                <c:pt idx="1">
                  <c:v>6.8</c:v>
                </c:pt>
                <c:pt idx="2">
                  <c:v>6.3</c:v>
                </c:pt>
                <c:pt idx="3">
                  <c:v>7.7</c:v>
                </c:pt>
                <c:pt idx="4">
                  <c:v>6.9</c:v>
                </c:pt>
                <c:pt idx="5">
                  <c:v>5.4744525547445262</c:v>
                </c:pt>
              </c:numCache>
            </c:numRef>
          </c:val>
          <c:extLst>
            <c:ext xmlns:c16="http://schemas.microsoft.com/office/drawing/2014/chart" uri="{C3380CC4-5D6E-409C-BE32-E72D297353CC}">
              <c16:uniqueId val="{00000002-1810-4F67-811A-3CACA3C99EFB}"/>
            </c:ext>
          </c:extLst>
        </c:ser>
        <c:ser>
          <c:idx val="3"/>
          <c:order val="3"/>
          <c:tx>
            <c:strRef>
              <c:f>問45経年!$W$5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1.0390717136407391E-16"/>
                  <c:y val="-6.02995850178642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10-4F67-811A-3CACA3C99EFB}"/>
                </c:ext>
              </c:extLst>
            </c:dLbl>
            <c:dLbl>
              <c:idx val="1"/>
              <c:layout>
                <c:manualLayout>
                  <c:x val="-1.0390717136407391E-16"/>
                  <c:y val="-6.02999368168942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10-4F67-811A-3CACA3C99EFB}"/>
                </c:ext>
              </c:extLst>
            </c:dLbl>
            <c:dLbl>
              <c:idx val="2"/>
              <c:layout>
                <c:manualLayout>
                  <c:x val="-1.0390717136407391E-16"/>
                  <c:y val="-6.04874456998197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10-4F67-811A-3CACA3C99EFB}"/>
                </c:ext>
              </c:extLst>
            </c:dLbl>
            <c:dLbl>
              <c:idx val="3"/>
              <c:layout>
                <c:manualLayout>
                  <c:x val="0"/>
                  <c:y val="-5.5843874404931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10-4F67-811A-3CACA3C99EFB}"/>
                </c:ext>
              </c:extLst>
            </c:dLbl>
            <c:dLbl>
              <c:idx val="4"/>
              <c:layout>
                <c:manualLayout>
                  <c:x val="0"/>
                  <c:y val="-5.80660129771626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10-4F67-811A-3CACA3C99EFB}"/>
                </c:ext>
              </c:extLst>
            </c:dLbl>
            <c:dLbl>
              <c:idx val="5"/>
              <c:layout>
                <c:manualLayout>
                  <c:x val="0"/>
                  <c:y val="-3.5722830914804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10-4F67-811A-3CACA3C99E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問45経年!$S$7:$S$12</c:f>
              <c:strCache>
                <c:ptCount val="6"/>
                <c:pt idx="0">
                  <c:v>R2(n=1,378)</c:v>
                </c:pt>
                <c:pt idx="1">
                  <c:v>R3(n=1,105)</c:v>
                </c:pt>
                <c:pt idx="2">
                  <c:v>R4(n=1,193)</c:v>
                </c:pt>
                <c:pt idx="3">
                  <c:v>R5(n=1,211)</c:v>
                </c:pt>
                <c:pt idx="4">
                  <c:v>R6(n=1,210)</c:v>
                </c:pt>
                <c:pt idx="5">
                  <c:v>R7(n=1,370)</c:v>
                </c:pt>
              </c:strCache>
            </c:strRef>
          </c:cat>
          <c:val>
            <c:numRef>
              <c:f>問45経年!$W$7:$W$12</c:f>
              <c:numCache>
                <c:formatCode>0.0</c:formatCode>
                <c:ptCount val="6"/>
                <c:pt idx="0">
                  <c:v>2</c:v>
                </c:pt>
                <c:pt idx="1">
                  <c:v>1.9</c:v>
                </c:pt>
                <c:pt idx="2">
                  <c:v>1.7</c:v>
                </c:pt>
                <c:pt idx="3">
                  <c:v>1.5</c:v>
                </c:pt>
                <c:pt idx="4">
                  <c:v>1.9</c:v>
                </c:pt>
                <c:pt idx="5">
                  <c:v>1.6058394160583942</c:v>
                </c:pt>
              </c:numCache>
            </c:numRef>
          </c:val>
          <c:extLst>
            <c:ext xmlns:c16="http://schemas.microsoft.com/office/drawing/2014/chart" uri="{C3380CC4-5D6E-409C-BE32-E72D297353CC}">
              <c16:uniqueId val="{00000009-1810-4F67-811A-3CACA3C99EFB}"/>
            </c:ext>
          </c:extLst>
        </c:ser>
        <c:ser>
          <c:idx val="4"/>
          <c:order val="4"/>
          <c:tx>
            <c:strRef>
              <c:f>問45経年!$X$5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問45経年!$S$7:$S$12</c:f>
              <c:strCache>
                <c:ptCount val="6"/>
                <c:pt idx="0">
                  <c:v>R2(n=1,378)</c:v>
                </c:pt>
                <c:pt idx="1">
                  <c:v>R3(n=1,105)</c:v>
                </c:pt>
                <c:pt idx="2">
                  <c:v>R4(n=1,193)</c:v>
                </c:pt>
                <c:pt idx="3">
                  <c:v>R5(n=1,211)</c:v>
                </c:pt>
                <c:pt idx="4">
                  <c:v>R6(n=1,210)</c:v>
                </c:pt>
                <c:pt idx="5">
                  <c:v>R7(n=1,370)</c:v>
                </c:pt>
              </c:strCache>
            </c:strRef>
          </c:cat>
          <c:val>
            <c:numRef>
              <c:f>問45経年!$X$7:$X$12</c:f>
              <c:numCache>
                <c:formatCode>0.0</c:formatCode>
                <c:ptCount val="6"/>
                <c:pt idx="0">
                  <c:v>2.5</c:v>
                </c:pt>
                <c:pt idx="1">
                  <c:v>3.2</c:v>
                </c:pt>
                <c:pt idx="2">
                  <c:v>2.6</c:v>
                </c:pt>
                <c:pt idx="3">
                  <c:v>2</c:v>
                </c:pt>
                <c:pt idx="4">
                  <c:v>1.8</c:v>
                </c:pt>
                <c:pt idx="5">
                  <c:v>1.8978102189781021</c:v>
                </c:pt>
              </c:numCache>
            </c:numRef>
          </c:val>
          <c:extLst>
            <c:ext xmlns:c16="http://schemas.microsoft.com/office/drawing/2014/chart" uri="{C3380CC4-5D6E-409C-BE32-E72D297353CC}">
              <c16:uniqueId val="{0000000A-1810-4F67-811A-3CACA3C99EF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5851091701642"/>
          <c:h val="0.81630885423103039"/>
        </c:manualLayout>
      </c:layout>
      <c:barChart>
        <c:barDir val="bar"/>
        <c:grouping val="percentStacked"/>
        <c:varyColors val="0"/>
        <c:ser>
          <c:idx val="0"/>
          <c:order val="0"/>
          <c:tx>
            <c:strRef>
              <c:f>問45経年!$T$5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763-4E17-83BA-49ED7522809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763-4E17-83BA-49ED7522809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問45経年!$S$4</c:f>
              <c:strCache>
                <c:ptCount val="1"/>
                <c:pt idx="0">
                  <c:v>凡例</c:v>
                </c:pt>
              </c:strCache>
            </c:strRef>
          </c:cat>
          <c:val>
            <c:numRef>
              <c:f>問45経年!$T$4</c:f>
              <c:numCache>
                <c:formatCode>General</c:formatCode>
                <c:ptCount val="1"/>
                <c:pt idx="0">
                  <c:v>1</c:v>
                </c:pt>
              </c:numCache>
            </c:numRef>
          </c:val>
          <c:extLst>
            <c:ext xmlns:c16="http://schemas.microsoft.com/office/drawing/2014/chart" uri="{C3380CC4-5D6E-409C-BE32-E72D297353CC}">
              <c16:uniqueId val="{00000002-6763-4E17-83BA-49ED75228095}"/>
            </c:ext>
          </c:extLst>
        </c:ser>
        <c:ser>
          <c:idx val="1"/>
          <c:order val="1"/>
          <c:tx>
            <c:strRef>
              <c:f>問45経年!$U$5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763-4E17-83BA-49ED7522809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問45経年!$S$4</c:f>
              <c:strCache>
                <c:ptCount val="1"/>
                <c:pt idx="0">
                  <c:v>凡例</c:v>
                </c:pt>
              </c:strCache>
            </c:strRef>
          </c:cat>
          <c:val>
            <c:numRef>
              <c:f>問45経年!$U$4</c:f>
              <c:numCache>
                <c:formatCode>General</c:formatCode>
                <c:ptCount val="1"/>
                <c:pt idx="0">
                  <c:v>1</c:v>
                </c:pt>
              </c:numCache>
            </c:numRef>
          </c:val>
          <c:extLst>
            <c:ext xmlns:c16="http://schemas.microsoft.com/office/drawing/2014/chart" uri="{C3380CC4-5D6E-409C-BE32-E72D297353CC}">
              <c16:uniqueId val="{00000004-6763-4E17-83BA-49ED75228095}"/>
            </c:ext>
          </c:extLst>
        </c:ser>
        <c:ser>
          <c:idx val="2"/>
          <c:order val="2"/>
          <c:tx>
            <c:strRef>
              <c:f>問45経年!$V$5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763-4E17-83BA-49ED7522809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問45経年!$S$4</c:f>
              <c:strCache>
                <c:ptCount val="1"/>
                <c:pt idx="0">
                  <c:v>凡例</c:v>
                </c:pt>
              </c:strCache>
            </c:strRef>
          </c:cat>
          <c:val>
            <c:numRef>
              <c:f>問45経年!$V$4</c:f>
              <c:numCache>
                <c:formatCode>General</c:formatCode>
                <c:ptCount val="1"/>
                <c:pt idx="0">
                  <c:v>1</c:v>
                </c:pt>
              </c:numCache>
            </c:numRef>
          </c:val>
          <c:extLst>
            <c:ext xmlns:c16="http://schemas.microsoft.com/office/drawing/2014/chart" uri="{C3380CC4-5D6E-409C-BE32-E72D297353CC}">
              <c16:uniqueId val="{00000007-6763-4E17-83BA-49ED75228095}"/>
            </c:ext>
          </c:extLst>
        </c:ser>
        <c:ser>
          <c:idx val="3"/>
          <c:order val="3"/>
          <c:tx>
            <c:strRef>
              <c:f>問45経年!$W$5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問45経年!$S$4</c:f>
              <c:strCache>
                <c:ptCount val="1"/>
                <c:pt idx="0">
                  <c:v>凡例</c:v>
                </c:pt>
              </c:strCache>
            </c:strRef>
          </c:cat>
          <c:val>
            <c:numRef>
              <c:f>問45経年!$W$4</c:f>
              <c:numCache>
                <c:formatCode>General</c:formatCode>
                <c:ptCount val="1"/>
                <c:pt idx="0">
                  <c:v>1</c:v>
                </c:pt>
              </c:numCache>
            </c:numRef>
          </c:val>
          <c:extLst>
            <c:ext xmlns:c16="http://schemas.microsoft.com/office/drawing/2014/chart" uri="{C3380CC4-5D6E-409C-BE32-E72D297353CC}">
              <c16:uniqueId val="{00000008-6763-4E17-83BA-49ED75228095}"/>
            </c:ext>
          </c:extLst>
        </c:ser>
        <c:ser>
          <c:idx val="4"/>
          <c:order val="4"/>
          <c:tx>
            <c:strRef>
              <c:f>問45経年!$X$5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763-4E17-83BA-49ED7522809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問45経年!$S$4</c:f>
              <c:strCache>
                <c:ptCount val="1"/>
                <c:pt idx="0">
                  <c:v>凡例</c:v>
                </c:pt>
              </c:strCache>
            </c:strRef>
          </c:cat>
          <c:val>
            <c:numRef>
              <c:f>問45経年!$X$4</c:f>
              <c:numCache>
                <c:formatCode>General</c:formatCode>
                <c:ptCount val="1"/>
                <c:pt idx="0">
                  <c:v>1</c:v>
                </c:pt>
              </c:numCache>
            </c:numRef>
          </c:val>
          <c:extLst>
            <c:ext xmlns:c16="http://schemas.microsoft.com/office/drawing/2014/chart" uri="{C3380CC4-5D6E-409C-BE32-E72D297353CC}">
              <c16:uniqueId val="{0000000B-6763-4E17-83BA-49ED7522809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1.xml"/><Relationship Id="rId1" Type="http://schemas.openxmlformats.org/officeDocument/2006/relationships/chart" Target="../charts/chart100.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109.xml"/><Relationship Id="rId1" Type="http://schemas.openxmlformats.org/officeDocument/2006/relationships/chart" Target="../charts/chart10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4.xml.rels><?xml version="1.0" encoding="UTF-8" standalone="yes"?>
<Relationships xmlns="http://schemas.openxmlformats.org/package/2006/relationships"><Relationship Id="rId13" Type="http://schemas.openxmlformats.org/officeDocument/2006/relationships/chart" Target="../charts/chart19.xml"/><Relationship Id="rId18" Type="http://schemas.openxmlformats.org/officeDocument/2006/relationships/chart" Target="../charts/chart24.xml"/><Relationship Id="rId26" Type="http://schemas.openxmlformats.org/officeDocument/2006/relationships/chart" Target="../charts/chart32.xml"/><Relationship Id="rId39" Type="http://schemas.openxmlformats.org/officeDocument/2006/relationships/chart" Target="../charts/chart45.xml"/><Relationship Id="rId21" Type="http://schemas.openxmlformats.org/officeDocument/2006/relationships/chart" Target="../charts/chart27.xml"/><Relationship Id="rId34" Type="http://schemas.openxmlformats.org/officeDocument/2006/relationships/chart" Target="../charts/chart40.xml"/><Relationship Id="rId42" Type="http://schemas.openxmlformats.org/officeDocument/2006/relationships/chart" Target="../charts/chart48.xml"/><Relationship Id="rId7" Type="http://schemas.openxmlformats.org/officeDocument/2006/relationships/chart" Target="../charts/chart13.xml"/><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29" Type="http://schemas.openxmlformats.org/officeDocument/2006/relationships/chart" Target="../charts/chart35.xml"/><Relationship Id="rId41" Type="http://schemas.openxmlformats.org/officeDocument/2006/relationships/chart" Target="../charts/chart47.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24" Type="http://schemas.openxmlformats.org/officeDocument/2006/relationships/chart" Target="../charts/chart30.xml"/><Relationship Id="rId32" Type="http://schemas.openxmlformats.org/officeDocument/2006/relationships/chart" Target="../charts/chart38.xml"/><Relationship Id="rId37" Type="http://schemas.openxmlformats.org/officeDocument/2006/relationships/chart" Target="../charts/chart43.xml"/><Relationship Id="rId40" Type="http://schemas.openxmlformats.org/officeDocument/2006/relationships/chart" Target="../charts/chart46.xml"/><Relationship Id="rId5" Type="http://schemas.openxmlformats.org/officeDocument/2006/relationships/chart" Target="../charts/chart11.xml"/><Relationship Id="rId15" Type="http://schemas.openxmlformats.org/officeDocument/2006/relationships/chart" Target="../charts/chart21.xml"/><Relationship Id="rId23" Type="http://schemas.openxmlformats.org/officeDocument/2006/relationships/chart" Target="../charts/chart29.xml"/><Relationship Id="rId28" Type="http://schemas.openxmlformats.org/officeDocument/2006/relationships/chart" Target="../charts/chart34.xml"/><Relationship Id="rId36" Type="http://schemas.openxmlformats.org/officeDocument/2006/relationships/chart" Target="../charts/chart42.xml"/><Relationship Id="rId10" Type="http://schemas.openxmlformats.org/officeDocument/2006/relationships/chart" Target="../charts/chart16.xml"/><Relationship Id="rId19" Type="http://schemas.openxmlformats.org/officeDocument/2006/relationships/chart" Target="../charts/chart25.xml"/><Relationship Id="rId31" Type="http://schemas.openxmlformats.org/officeDocument/2006/relationships/chart" Target="../charts/chart37.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 Id="rId27" Type="http://schemas.openxmlformats.org/officeDocument/2006/relationships/chart" Target="../charts/chart33.xml"/><Relationship Id="rId30" Type="http://schemas.openxmlformats.org/officeDocument/2006/relationships/chart" Target="../charts/chart36.xml"/><Relationship Id="rId35" Type="http://schemas.openxmlformats.org/officeDocument/2006/relationships/chart" Target="../charts/chart41.xml"/><Relationship Id="rId8" Type="http://schemas.openxmlformats.org/officeDocument/2006/relationships/chart" Target="../charts/chart14.xml"/><Relationship Id="rId3" Type="http://schemas.openxmlformats.org/officeDocument/2006/relationships/chart" Target="../charts/chart9.xml"/><Relationship Id="rId12" Type="http://schemas.openxmlformats.org/officeDocument/2006/relationships/chart" Target="../charts/chart18.xml"/><Relationship Id="rId17" Type="http://schemas.openxmlformats.org/officeDocument/2006/relationships/chart" Target="../charts/chart23.xml"/><Relationship Id="rId25" Type="http://schemas.openxmlformats.org/officeDocument/2006/relationships/chart" Target="../charts/chart31.xml"/><Relationship Id="rId33" Type="http://schemas.openxmlformats.org/officeDocument/2006/relationships/chart" Target="../charts/chart39.xml"/><Relationship Id="rId38" Type="http://schemas.openxmlformats.org/officeDocument/2006/relationships/chart" Target="../charts/chart44.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19.xml"/><Relationship Id="rId1" Type="http://schemas.openxmlformats.org/officeDocument/2006/relationships/chart" Target="../charts/chart118.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121.xml"/><Relationship Id="rId1" Type="http://schemas.openxmlformats.org/officeDocument/2006/relationships/chart" Target="../charts/chart120.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123.xml"/><Relationship Id="rId1" Type="http://schemas.openxmlformats.org/officeDocument/2006/relationships/chart" Target="../charts/chart122.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125.xml"/><Relationship Id="rId1" Type="http://schemas.openxmlformats.org/officeDocument/2006/relationships/chart" Target="../charts/chart124.xml"/></Relationships>
</file>

<file path=xl/drawings/_rels/drawing48.xml.rels><?xml version="1.0" encoding="UTF-8" standalone="yes"?>
<Relationships xmlns="http://schemas.openxmlformats.org/package/2006/relationships"><Relationship Id="rId8" Type="http://schemas.openxmlformats.org/officeDocument/2006/relationships/chart" Target="../charts/chart133.xml"/><Relationship Id="rId3" Type="http://schemas.openxmlformats.org/officeDocument/2006/relationships/chart" Target="../charts/chart128.xml"/><Relationship Id="rId7" Type="http://schemas.openxmlformats.org/officeDocument/2006/relationships/chart" Target="../charts/chart132.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1.xml"/><Relationship Id="rId5" Type="http://schemas.openxmlformats.org/officeDocument/2006/relationships/chart" Target="../charts/chart130.xml"/><Relationship Id="rId10" Type="http://schemas.openxmlformats.org/officeDocument/2006/relationships/chart" Target="../charts/chart135.xml"/><Relationship Id="rId4" Type="http://schemas.openxmlformats.org/officeDocument/2006/relationships/chart" Target="../charts/chart129.xml"/><Relationship Id="rId9" Type="http://schemas.openxmlformats.org/officeDocument/2006/relationships/chart" Target="../charts/chart134.xml"/></Relationships>
</file>

<file path=xl/drawings/_rels/drawing49.xml.rels><?xml version="1.0" encoding="UTF-8" standalone="yes"?>
<Relationships xmlns="http://schemas.openxmlformats.org/package/2006/relationships"><Relationship Id="rId8" Type="http://schemas.openxmlformats.org/officeDocument/2006/relationships/chart" Target="../charts/chart143.xml"/><Relationship Id="rId3" Type="http://schemas.openxmlformats.org/officeDocument/2006/relationships/chart" Target="../charts/chart138.xml"/><Relationship Id="rId7" Type="http://schemas.openxmlformats.org/officeDocument/2006/relationships/chart" Target="../charts/chart142.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1.xml"/><Relationship Id="rId5" Type="http://schemas.openxmlformats.org/officeDocument/2006/relationships/chart" Target="../charts/chart140.xml"/><Relationship Id="rId10" Type="http://schemas.openxmlformats.org/officeDocument/2006/relationships/chart" Target="../charts/chart145.xml"/><Relationship Id="rId4" Type="http://schemas.openxmlformats.org/officeDocument/2006/relationships/chart" Target="../charts/chart139.xml"/><Relationship Id="rId9" Type="http://schemas.openxmlformats.org/officeDocument/2006/relationships/chart" Target="../charts/chart14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0.xml.rels><?xml version="1.0" encoding="UTF-8" standalone="yes"?>
<Relationships xmlns="http://schemas.openxmlformats.org/package/2006/relationships"><Relationship Id="rId8" Type="http://schemas.openxmlformats.org/officeDocument/2006/relationships/chart" Target="../charts/chart153.xml"/><Relationship Id="rId3" Type="http://schemas.openxmlformats.org/officeDocument/2006/relationships/chart" Target="../charts/chart148.xml"/><Relationship Id="rId7" Type="http://schemas.openxmlformats.org/officeDocument/2006/relationships/chart" Target="../charts/chart152.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1.xml"/><Relationship Id="rId5" Type="http://schemas.openxmlformats.org/officeDocument/2006/relationships/chart" Target="../charts/chart150.xml"/><Relationship Id="rId10" Type="http://schemas.openxmlformats.org/officeDocument/2006/relationships/chart" Target="../charts/chart155.xml"/><Relationship Id="rId4" Type="http://schemas.openxmlformats.org/officeDocument/2006/relationships/chart" Target="../charts/chart149.xml"/><Relationship Id="rId9" Type="http://schemas.openxmlformats.org/officeDocument/2006/relationships/chart" Target="../charts/chart15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156.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158.xml"/><Relationship Id="rId1" Type="http://schemas.openxmlformats.org/officeDocument/2006/relationships/chart" Target="../charts/chart157.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159.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161.xml"/><Relationship Id="rId1" Type="http://schemas.openxmlformats.org/officeDocument/2006/relationships/chart" Target="../charts/chart160.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163.xml"/><Relationship Id="rId1" Type="http://schemas.openxmlformats.org/officeDocument/2006/relationships/chart" Target="../charts/chart162.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165.xml"/><Relationship Id="rId1" Type="http://schemas.openxmlformats.org/officeDocument/2006/relationships/chart" Target="../charts/chart164.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167.xml"/><Relationship Id="rId1" Type="http://schemas.openxmlformats.org/officeDocument/2006/relationships/chart" Target="../charts/chart166.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168.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170.xml"/><Relationship Id="rId1" Type="http://schemas.openxmlformats.org/officeDocument/2006/relationships/chart" Target="../charts/chart16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171.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173.xml"/><Relationship Id="rId1" Type="http://schemas.openxmlformats.org/officeDocument/2006/relationships/chart" Target="../charts/chart172.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177.xml"/><Relationship Id="rId1" Type="http://schemas.openxmlformats.org/officeDocument/2006/relationships/chart" Target="../charts/chart176.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178.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179.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181.xml"/><Relationship Id="rId1" Type="http://schemas.openxmlformats.org/officeDocument/2006/relationships/chart" Target="../charts/chart180.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18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chart" Target="../charts/chart57.xml"/><Relationship Id="rId5" Type="http://schemas.openxmlformats.org/officeDocument/2006/relationships/chart" Target="../charts/chart56.xml"/><Relationship Id="rId4" Type="http://schemas.openxmlformats.org/officeDocument/2006/relationships/chart" Target="../charts/chart5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32</xdr:row>
      <xdr:rowOff>236765</xdr:rowOff>
    </xdr:to>
    <xdr:grpSp>
      <xdr:nvGrpSpPr>
        <xdr:cNvPr id="2" name="グループ化 1">
          <a:extLst>
            <a:ext uri="{FF2B5EF4-FFF2-40B4-BE49-F238E27FC236}">
              <a16:creationId xmlns:a16="http://schemas.microsoft.com/office/drawing/2014/main" id="{9DE1527F-A18F-4756-89FE-CC04F00CB0D4}"/>
            </a:ext>
          </a:extLst>
        </xdr:cNvPr>
        <xdr:cNvGrpSpPr/>
      </xdr:nvGrpSpPr>
      <xdr:grpSpPr>
        <a:xfrm>
          <a:off x="266700" y="507002"/>
          <a:ext cx="9248775" cy="7654563"/>
          <a:chOff x="266700" y="502920"/>
          <a:chExt cx="9248775" cy="7660006"/>
        </a:xfrm>
      </xdr:grpSpPr>
      <xdr:graphicFrame macro="">
        <xdr:nvGraphicFramePr>
          <xdr:cNvPr id="3" name="グラフ 2">
            <a:extLst>
              <a:ext uri="{FF2B5EF4-FFF2-40B4-BE49-F238E27FC236}">
                <a16:creationId xmlns:a16="http://schemas.microsoft.com/office/drawing/2014/main" id="{CFC04C70-5CF0-824F-A01E-F71A6B80D332}"/>
              </a:ext>
            </a:extLst>
          </xdr:cNvPr>
          <xdr:cNvGraphicFramePr>
            <a:graphicFrameLocks/>
          </xdr:cNvGraphicFramePr>
        </xdr:nvGraphicFramePr>
        <xdr:xfrm>
          <a:off x="266700" y="502920"/>
          <a:ext cx="9248775" cy="76600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262E960-FDFE-124B-94BD-532ACD2125F5}"/>
              </a:ext>
            </a:extLst>
          </xdr:cNvPr>
          <xdr:cNvGraphicFramePr>
            <a:graphicFrameLocks/>
          </xdr:cNvGraphicFramePr>
        </xdr:nvGraphicFramePr>
        <xdr:xfrm>
          <a:off x="2124075" y="541019"/>
          <a:ext cx="7090412" cy="120205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34</xdr:row>
      <xdr:rowOff>11701</xdr:rowOff>
    </xdr:from>
    <xdr:to>
      <xdr:col>14</xdr:col>
      <xdr:colOff>0</xdr:colOff>
      <xdr:row>80</xdr:row>
      <xdr:rowOff>8164</xdr:rowOff>
    </xdr:to>
    <xdr:grpSp>
      <xdr:nvGrpSpPr>
        <xdr:cNvPr id="5" name="グループ化 4">
          <a:extLst>
            <a:ext uri="{FF2B5EF4-FFF2-40B4-BE49-F238E27FC236}">
              <a16:creationId xmlns:a16="http://schemas.microsoft.com/office/drawing/2014/main" id="{1B543374-4213-4EF6-8A2E-DC8D20A06C50}"/>
            </a:ext>
          </a:extLst>
        </xdr:cNvPr>
        <xdr:cNvGrpSpPr/>
      </xdr:nvGrpSpPr>
      <xdr:grpSpPr>
        <a:xfrm>
          <a:off x="266700" y="8431801"/>
          <a:ext cx="9248775" cy="11388363"/>
          <a:chOff x="266700" y="8427719"/>
          <a:chExt cx="9248775" cy="11393806"/>
        </a:xfrm>
      </xdr:grpSpPr>
      <xdr:graphicFrame macro="">
        <xdr:nvGraphicFramePr>
          <xdr:cNvPr id="6" name="グラフ 5">
            <a:extLst>
              <a:ext uri="{FF2B5EF4-FFF2-40B4-BE49-F238E27FC236}">
                <a16:creationId xmlns:a16="http://schemas.microsoft.com/office/drawing/2014/main" id="{6B5B5C86-F73E-6DFD-1CC1-26D8630DDC89}"/>
              </a:ext>
            </a:extLst>
          </xdr:cNvPr>
          <xdr:cNvGraphicFramePr>
            <a:graphicFrameLocks/>
          </xdr:cNvGraphicFramePr>
        </xdr:nvGraphicFramePr>
        <xdr:xfrm>
          <a:off x="266700" y="8427719"/>
          <a:ext cx="9248775" cy="1139380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E91FADE8-5647-6B5F-F51B-A9A158FBE382}"/>
              </a:ext>
            </a:extLst>
          </xdr:cNvPr>
          <xdr:cNvGraphicFramePr>
            <a:graphicFrameLocks/>
          </xdr:cNvGraphicFramePr>
        </xdr:nvGraphicFramePr>
        <xdr:xfrm>
          <a:off x="2124075" y="8465819"/>
          <a:ext cx="7090412" cy="120205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B614DF0-E0E3-49BE-AF4F-2316A7278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4" name="グループ化 3">
          <a:extLst>
            <a:ext uri="{FF2B5EF4-FFF2-40B4-BE49-F238E27FC236}">
              <a16:creationId xmlns:a16="http://schemas.microsoft.com/office/drawing/2014/main" id="{21873A40-F174-485D-97D5-D8F78619A3B7}"/>
            </a:ext>
          </a:extLst>
        </xdr:cNvPr>
        <xdr:cNvGrpSpPr/>
      </xdr:nvGrpSpPr>
      <xdr:grpSpPr>
        <a:xfrm>
          <a:off x="266700" y="502920"/>
          <a:ext cx="8963025" cy="6926580"/>
          <a:chOff x="266700" y="502920"/>
          <a:chExt cx="9248775" cy="8412480"/>
        </a:xfrm>
      </xdr:grpSpPr>
      <xdr:graphicFrame macro="">
        <xdr:nvGraphicFramePr>
          <xdr:cNvPr id="2" name="グラフ 1">
            <a:extLst>
              <a:ext uri="{FF2B5EF4-FFF2-40B4-BE49-F238E27FC236}">
                <a16:creationId xmlns:a16="http://schemas.microsoft.com/office/drawing/2014/main" id="{D162230C-A629-4CF8-8B42-456CD88212CB}"/>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6F68BEC6-260F-482E-BE7A-E200D464ED27}"/>
              </a:ext>
            </a:extLst>
          </xdr:cNvPr>
          <xdr:cNvGraphicFramePr>
            <a:graphicFrameLocks/>
          </xdr:cNvGraphicFramePr>
        </xdr:nvGraphicFramePr>
        <xdr:xfrm>
          <a:off x="1691858" y="541020"/>
          <a:ext cx="7522629" cy="120205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892A963B-B90B-4A53-8868-77D995C51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9602E572-D686-4E67-AC9D-C626583ABDFE}"/>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6A620204-E06C-E6CA-E745-894C41B31D79}"/>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F4BF54EF-6119-9736-31E8-C13201507373}"/>
              </a:ext>
            </a:extLst>
          </xdr:cNvPr>
          <xdr:cNvGraphicFramePr>
            <a:graphicFrameLocks/>
          </xdr:cNvGraphicFramePr>
        </xdr:nvGraphicFramePr>
        <xdr:xfrm>
          <a:off x="1701685" y="733425"/>
          <a:ext cx="7528758" cy="100964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83A22B40-81E9-42A9-93E6-9E5CDE3E1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6C478B9B-B187-471C-BAA8-583A6B98EF72}"/>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565096EC-3F2C-52D2-9096-234F3E051FA9}"/>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23CF3E1-62BF-488D-954C-8000F1A01285}"/>
              </a:ext>
            </a:extLst>
          </xdr:cNvPr>
          <xdr:cNvGraphicFramePr>
            <a:graphicFrameLocks/>
          </xdr:cNvGraphicFramePr>
        </xdr:nvGraphicFramePr>
        <xdr:xfrm>
          <a:off x="1750829" y="819150"/>
          <a:ext cx="745032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6" name="グループ化 5">
          <a:extLst>
            <a:ext uri="{FF2B5EF4-FFF2-40B4-BE49-F238E27FC236}">
              <a16:creationId xmlns:a16="http://schemas.microsoft.com/office/drawing/2014/main" id="{022C9017-CF16-4CEF-8021-898EDEF8B47F}"/>
            </a:ext>
          </a:extLst>
        </xdr:cNvPr>
        <xdr:cNvGrpSpPr/>
      </xdr:nvGrpSpPr>
      <xdr:grpSpPr>
        <a:xfrm>
          <a:off x="266700" y="502920"/>
          <a:ext cx="8963025" cy="6926580"/>
          <a:chOff x="266700" y="502920"/>
          <a:chExt cx="9248775" cy="8412480"/>
        </a:xfrm>
      </xdr:grpSpPr>
      <xdr:graphicFrame macro="">
        <xdr:nvGraphicFramePr>
          <xdr:cNvPr id="2" name="グラフ 1">
            <a:extLst>
              <a:ext uri="{FF2B5EF4-FFF2-40B4-BE49-F238E27FC236}">
                <a16:creationId xmlns:a16="http://schemas.microsoft.com/office/drawing/2014/main" id="{139495B9-A41F-40AD-8E37-61772DD4A456}"/>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5A8521C0-3140-4C9A-A03F-67563081DC91}"/>
              </a:ext>
            </a:extLst>
          </xdr:cNvPr>
          <xdr:cNvGraphicFramePr>
            <a:graphicFrameLocks/>
          </xdr:cNvGraphicFramePr>
        </xdr:nvGraphicFramePr>
        <xdr:xfrm>
          <a:off x="1711515" y="733425"/>
          <a:ext cx="7528758" cy="100964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23</xdr:row>
      <xdr:rowOff>9525</xdr:rowOff>
    </xdr:to>
    <xdr:graphicFrame macro="">
      <xdr:nvGraphicFramePr>
        <xdr:cNvPr id="2" name="グラフ 1">
          <a:extLst>
            <a:ext uri="{FF2B5EF4-FFF2-40B4-BE49-F238E27FC236}">
              <a16:creationId xmlns:a16="http://schemas.microsoft.com/office/drawing/2014/main" id="{42519487-2B70-4F93-BDED-3503FF41B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9EFF7113-BFB2-4211-9ED1-9884E748A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26</xdr:row>
      <xdr:rowOff>8164</xdr:rowOff>
    </xdr:to>
    <xdr:grpSp>
      <xdr:nvGrpSpPr>
        <xdr:cNvPr id="2" name="グループ化 1">
          <a:extLst>
            <a:ext uri="{FF2B5EF4-FFF2-40B4-BE49-F238E27FC236}">
              <a16:creationId xmlns:a16="http://schemas.microsoft.com/office/drawing/2014/main" id="{94E96397-C674-48A2-9CC8-C3B5D28B89A7}"/>
            </a:ext>
          </a:extLst>
        </xdr:cNvPr>
        <xdr:cNvGrpSpPr/>
      </xdr:nvGrpSpPr>
      <xdr:grpSpPr>
        <a:xfrm>
          <a:off x="266700" y="507002"/>
          <a:ext cx="8963025" cy="5940062"/>
          <a:chOff x="266700" y="502920"/>
          <a:chExt cx="9248775" cy="6193155"/>
        </a:xfrm>
        <a:noFill/>
      </xdr:grpSpPr>
      <xdr:graphicFrame macro="">
        <xdr:nvGraphicFramePr>
          <xdr:cNvPr id="3" name="グラフ 2">
            <a:extLst>
              <a:ext uri="{FF2B5EF4-FFF2-40B4-BE49-F238E27FC236}">
                <a16:creationId xmlns:a16="http://schemas.microsoft.com/office/drawing/2014/main" id="{F5646EB7-57B4-E124-4EA4-7B643902D7F8}"/>
              </a:ext>
            </a:extLst>
          </xdr:cNvPr>
          <xdr:cNvGraphicFramePr>
            <a:graphicFrameLocks/>
          </xdr:cNvGraphicFramePr>
        </xdr:nvGraphicFramePr>
        <xdr:xfrm>
          <a:off x="266700" y="502920"/>
          <a:ext cx="9248775" cy="61931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C0C5592-0C28-E0F3-AA8B-D362C43D59E7}"/>
              </a:ext>
            </a:extLst>
          </xdr:cNvPr>
          <xdr:cNvGraphicFramePr>
            <a:graphicFrameLocks/>
          </xdr:cNvGraphicFramePr>
        </xdr:nvGraphicFramePr>
        <xdr:xfrm>
          <a:off x="1724025" y="541019"/>
          <a:ext cx="7490461" cy="120205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95250</xdr:rowOff>
    </xdr:from>
    <xdr:to>
      <xdr:col>14</xdr:col>
      <xdr:colOff>0</xdr:colOff>
      <xdr:row>58</xdr:row>
      <xdr:rowOff>76200</xdr:rowOff>
    </xdr:to>
    <xdr:grpSp>
      <xdr:nvGrpSpPr>
        <xdr:cNvPr id="9" name="グループ化 8">
          <a:extLst>
            <a:ext uri="{FF2B5EF4-FFF2-40B4-BE49-F238E27FC236}">
              <a16:creationId xmlns:a16="http://schemas.microsoft.com/office/drawing/2014/main" id="{7BC8DC27-49C7-426B-84C6-4BA71D0C6225}"/>
            </a:ext>
          </a:extLst>
        </xdr:cNvPr>
        <xdr:cNvGrpSpPr/>
      </xdr:nvGrpSpPr>
      <xdr:grpSpPr>
        <a:xfrm>
          <a:off x="266700" y="495300"/>
          <a:ext cx="9248775" cy="11182350"/>
          <a:chOff x="266700" y="384154"/>
          <a:chExt cx="9248775" cy="10626747"/>
        </a:xfrm>
      </xdr:grpSpPr>
      <xdr:graphicFrame macro="">
        <xdr:nvGraphicFramePr>
          <xdr:cNvPr id="2" name="グラフ 1">
            <a:extLst>
              <a:ext uri="{FF2B5EF4-FFF2-40B4-BE49-F238E27FC236}">
                <a16:creationId xmlns:a16="http://schemas.microsoft.com/office/drawing/2014/main" id="{CF8702F5-4DA0-44A6-8F17-B95B290341E3}"/>
              </a:ext>
            </a:extLst>
          </xdr:cNvPr>
          <xdr:cNvGraphicFramePr>
            <a:graphicFrameLocks/>
          </xdr:cNvGraphicFramePr>
        </xdr:nvGraphicFramePr>
        <xdr:xfrm>
          <a:off x="266700" y="506198"/>
          <a:ext cx="9248775" cy="1050470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3463062F-2BDE-4E96-8FA5-8989D5E6F1E3}"/>
              </a:ext>
            </a:extLst>
          </xdr:cNvPr>
          <xdr:cNvGraphicFramePr>
            <a:graphicFrameLocks/>
          </xdr:cNvGraphicFramePr>
        </xdr:nvGraphicFramePr>
        <xdr:xfrm>
          <a:off x="1762125" y="384154"/>
          <a:ext cx="7419975" cy="84703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1</xdr:row>
      <xdr:rowOff>152400</xdr:rowOff>
    </xdr:from>
    <xdr:to>
      <xdr:col>14</xdr:col>
      <xdr:colOff>0</xdr:colOff>
      <xdr:row>30</xdr:row>
      <xdr:rowOff>0</xdr:rowOff>
    </xdr:to>
    <xdr:grpSp>
      <xdr:nvGrpSpPr>
        <xdr:cNvPr id="2" name="グループ化 1">
          <a:extLst>
            <a:ext uri="{FF2B5EF4-FFF2-40B4-BE49-F238E27FC236}">
              <a16:creationId xmlns:a16="http://schemas.microsoft.com/office/drawing/2014/main" id="{23D86421-BFE5-4011-8D4E-F28D86FC81C9}"/>
            </a:ext>
          </a:extLst>
        </xdr:cNvPr>
        <xdr:cNvGrpSpPr/>
      </xdr:nvGrpSpPr>
      <xdr:grpSpPr>
        <a:xfrm>
          <a:off x="266700" y="400050"/>
          <a:ext cx="8963025" cy="7029450"/>
          <a:chOff x="266700" y="377982"/>
          <a:chExt cx="9248775" cy="8537418"/>
        </a:xfrm>
      </xdr:grpSpPr>
      <xdr:graphicFrame macro="">
        <xdr:nvGraphicFramePr>
          <xdr:cNvPr id="3" name="グラフ 2">
            <a:extLst>
              <a:ext uri="{FF2B5EF4-FFF2-40B4-BE49-F238E27FC236}">
                <a16:creationId xmlns:a16="http://schemas.microsoft.com/office/drawing/2014/main" id="{76CABC7E-ED31-405A-8490-8C878D350DC3}"/>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FA4B4FF-189E-4953-BB20-CC58289A0176}"/>
              </a:ext>
            </a:extLst>
          </xdr:cNvPr>
          <xdr:cNvGraphicFramePr>
            <a:graphicFrameLocks/>
          </xdr:cNvGraphicFramePr>
        </xdr:nvGraphicFramePr>
        <xdr:xfrm>
          <a:off x="1701686" y="377982"/>
          <a:ext cx="7538588" cy="136509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1</xdr:row>
      <xdr:rowOff>202569</xdr:rowOff>
    </xdr:from>
    <xdr:to>
      <xdr:col>14</xdr:col>
      <xdr:colOff>0</xdr:colOff>
      <xdr:row>15</xdr:row>
      <xdr:rowOff>171450</xdr:rowOff>
    </xdr:to>
    <xdr:graphicFrame macro="">
      <xdr:nvGraphicFramePr>
        <xdr:cNvPr id="2" name="グラフ 1">
          <a:extLst>
            <a:ext uri="{FF2B5EF4-FFF2-40B4-BE49-F238E27FC236}">
              <a16:creationId xmlns:a16="http://schemas.microsoft.com/office/drawing/2014/main" id="{DFBAEFEA-C4AB-4A12-8005-4A240465D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2</xdr:row>
      <xdr:rowOff>1</xdr:rowOff>
    </xdr:from>
    <xdr:to>
      <xdr:col>12</xdr:col>
      <xdr:colOff>685799</xdr:colOff>
      <xdr:row>33</xdr:row>
      <xdr:rowOff>236764</xdr:rowOff>
    </xdr:to>
    <xdr:grpSp>
      <xdr:nvGrpSpPr>
        <xdr:cNvPr id="2" name="グループ化 1">
          <a:extLst>
            <a:ext uri="{FF2B5EF4-FFF2-40B4-BE49-F238E27FC236}">
              <a16:creationId xmlns:a16="http://schemas.microsoft.com/office/drawing/2014/main" id="{B5D622F8-BA07-4BC1-AA21-B0B94683AE94}"/>
            </a:ext>
          </a:extLst>
        </xdr:cNvPr>
        <xdr:cNvGrpSpPr/>
      </xdr:nvGrpSpPr>
      <xdr:grpSpPr>
        <a:xfrm>
          <a:off x="266700" y="495301"/>
          <a:ext cx="7543799" cy="7913913"/>
          <a:chOff x="266700" y="495301"/>
          <a:chExt cx="7543799" cy="8162924"/>
        </a:xfrm>
      </xdr:grpSpPr>
      <xdr:graphicFrame macro="">
        <xdr:nvGraphicFramePr>
          <xdr:cNvPr id="3" name="グラフ 2">
            <a:extLst>
              <a:ext uri="{FF2B5EF4-FFF2-40B4-BE49-F238E27FC236}">
                <a16:creationId xmlns:a16="http://schemas.microsoft.com/office/drawing/2014/main" id="{5D25CB75-5F64-C3F0-147F-353D5CF407B8}"/>
              </a:ext>
            </a:extLst>
          </xdr:cNvPr>
          <xdr:cNvGraphicFramePr>
            <a:graphicFrameLocks/>
          </xdr:cNvGraphicFramePr>
        </xdr:nvGraphicFramePr>
        <xdr:xfrm>
          <a:off x="266700" y="495301"/>
          <a:ext cx="7543799" cy="8162924"/>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グループ化 3">
            <a:extLst>
              <a:ext uri="{FF2B5EF4-FFF2-40B4-BE49-F238E27FC236}">
                <a16:creationId xmlns:a16="http://schemas.microsoft.com/office/drawing/2014/main" id="{E7EC3504-1A6B-3AA2-7B73-780D9E54E406}"/>
              </a:ext>
            </a:extLst>
          </xdr:cNvPr>
          <xdr:cNvGrpSpPr/>
        </xdr:nvGrpSpPr>
        <xdr:grpSpPr>
          <a:xfrm>
            <a:off x="5398770" y="6640288"/>
            <a:ext cx="1621155" cy="1577230"/>
            <a:chOff x="9304020" y="6278338"/>
            <a:chExt cx="1621155" cy="1577230"/>
          </a:xfrm>
        </xdr:grpSpPr>
        <xdr:graphicFrame macro="">
          <xdr:nvGraphicFramePr>
            <xdr:cNvPr id="5" name="グラフ 4">
              <a:extLst>
                <a:ext uri="{FF2B5EF4-FFF2-40B4-BE49-F238E27FC236}">
                  <a16:creationId xmlns:a16="http://schemas.microsoft.com/office/drawing/2014/main" id="{3EB748C0-FB7E-9B6F-79E3-59B0C3F1D605}"/>
                </a:ext>
              </a:extLst>
            </xdr:cNvPr>
            <xdr:cNvGraphicFramePr>
              <a:graphicFrameLocks/>
            </xdr:cNvGraphicFramePr>
          </xdr:nvGraphicFramePr>
          <xdr:xfrm>
            <a:off x="9304020" y="6278338"/>
            <a:ext cx="1525905" cy="1537931"/>
          </xdr:xfrm>
          <a:graphic>
            <a:graphicData uri="http://schemas.openxmlformats.org/drawingml/2006/chart">
              <c:chart xmlns:c="http://schemas.openxmlformats.org/drawingml/2006/chart" xmlns:r="http://schemas.openxmlformats.org/officeDocument/2006/relationships" r:id="rId2"/>
            </a:graphicData>
          </a:graphic>
        </xdr:graphicFrame>
        <xdr:sp macro="" textlink="$Q$13">
          <xdr:nvSpPr>
            <xdr:cNvPr id="6" name="正方形/長方形 5">
              <a:extLst>
                <a:ext uri="{FF2B5EF4-FFF2-40B4-BE49-F238E27FC236}">
                  <a16:creationId xmlns:a16="http://schemas.microsoft.com/office/drawing/2014/main" id="{F2DD2417-7DA0-86D2-D35B-B77D82A1821B}"/>
                </a:ext>
              </a:extLst>
            </xdr:cNvPr>
            <xdr:cNvSpPr/>
          </xdr:nvSpPr>
          <xdr:spPr>
            <a:xfrm>
              <a:off x="9717431" y="6293594"/>
              <a:ext cx="1207744" cy="1561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fld id="{A7C00A31-2A9C-4E3F-B816-9BEF2316EDAC}" type="TxLink">
                <a:rPr kumimoji="1" lang="ja-JP" altLang="en-US" sz="1200" b="0" i="0" u="none" strike="noStrike">
                  <a:solidFill>
                    <a:sysClr val="windowText" lastClr="000000"/>
                  </a:solidFill>
                  <a:latin typeface="BIZ UDPゴシック" panose="020B0400000000000000" pitchFamily="50" charset="-128"/>
                  <a:ea typeface="BIZ UDPゴシック" panose="020B0400000000000000" pitchFamily="50" charset="-128"/>
                </a:rPr>
                <a:pPr algn="l"/>
                <a:t>凡例
R２(n=526)
R３(n=413)
R４(n=543)
R５(n=566)
R６(n=615)
R７(n=688)</a:t>
              </a:fld>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xdr:txBody>
        </xdr:sp>
      </xdr:grp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04868AE9-B3EB-4047-BFFA-7D2697E2ED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76F3525E-040A-4EAB-96BD-1B80A977CF8D}"/>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C37B764D-B698-6E2E-E9E7-ECC4600DA139}"/>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B6869E2-E738-0EF0-9BA2-EF2359C3B3B7}"/>
              </a:ext>
            </a:extLst>
          </xdr:cNvPr>
          <xdr:cNvGraphicFramePr>
            <a:graphicFrameLocks/>
          </xdr:cNvGraphicFramePr>
        </xdr:nvGraphicFramePr>
        <xdr:xfrm>
          <a:off x="1741001" y="819150"/>
          <a:ext cx="748944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0E05B0B7-E5E8-4E84-A398-50EB64FE4AED}"/>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99228830-8773-4E0E-9495-67256569AB4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AB44A06-836B-4BCE-AF38-19C204DCD6C2}"/>
              </a:ext>
            </a:extLst>
          </xdr:cNvPr>
          <xdr:cNvGraphicFramePr>
            <a:graphicFrameLocks/>
          </xdr:cNvGraphicFramePr>
        </xdr:nvGraphicFramePr>
        <xdr:xfrm>
          <a:off x="1760657" y="789518"/>
          <a:ext cx="7420643" cy="94403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2" name="グループ化 1">
          <a:extLst>
            <a:ext uri="{FF2B5EF4-FFF2-40B4-BE49-F238E27FC236}">
              <a16:creationId xmlns:a16="http://schemas.microsoft.com/office/drawing/2014/main" id="{E015CCF8-49A0-4B05-B3DA-90C4F165F6FE}"/>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954E7830-3E5F-42AE-A2D9-D5976D48C451}"/>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C3679AC-B11A-410D-94EE-482A6BBDE138}"/>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C2B5130-A451-4BE6-B67F-B2230542E2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85BC436E-E250-42CF-B509-4B68BBD968A8}"/>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4F3ED35B-7793-98FD-0526-43A560913C5D}"/>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928D33D-E210-6BAA-5111-28FC9A2B7FB8}"/>
              </a:ext>
            </a:extLst>
          </xdr:cNvPr>
          <xdr:cNvGraphicFramePr>
            <a:graphicFrameLocks/>
          </xdr:cNvGraphicFramePr>
        </xdr:nvGraphicFramePr>
        <xdr:xfrm>
          <a:off x="1750829" y="742951"/>
          <a:ext cx="7450324" cy="99059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2</xdr:row>
      <xdr:rowOff>238125</xdr:rowOff>
    </xdr:from>
    <xdr:to>
      <xdr:col>14</xdr:col>
      <xdr:colOff>0</xdr:colOff>
      <xdr:row>30</xdr:row>
      <xdr:rowOff>0</xdr:rowOff>
    </xdr:to>
    <xdr:grpSp>
      <xdr:nvGrpSpPr>
        <xdr:cNvPr id="2" name="グループ化 1">
          <a:extLst>
            <a:ext uri="{FF2B5EF4-FFF2-40B4-BE49-F238E27FC236}">
              <a16:creationId xmlns:a16="http://schemas.microsoft.com/office/drawing/2014/main" id="{BF721CF5-FBE4-423C-84E5-B3B2C6B73B7D}"/>
            </a:ext>
          </a:extLst>
        </xdr:cNvPr>
        <xdr:cNvGrpSpPr/>
      </xdr:nvGrpSpPr>
      <xdr:grpSpPr>
        <a:xfrm>
          <a:off x="266700" y="733425"/>
          <a:ext cx="8963025" cy="6696075"/>
          <a:chOff x="266700" y="731308"/>
          <a:chExt cx="9248775" cy="8184092"/>
        </a:xfrm>
      </xdr:grpSpPr>
      <xdr:graphicFrame macro="">
        <xdr:nvGraphicFramePr>
          <xdr:cNvPr id="3" name="グラフ 2">
            <a:extLst>
              <a:ext uri="{FF2B5EF4-FFF2-40B4-BE49-F238E27FC236}">
                <a16:creationId xmlns:a16="http://schemas.microsoft.com/office/drawing/2014/main" id="{8702340E-B1A6-476F-9F50-DEA7A446B941}"/>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A7DB8E4-3D3C-4B3A-8CE8-1713D4BCA57F}"/>
              </a:ext>
            </a:extLst>
          </xdr:cNvPr>
          <xdr:cNvGraphicFramePr>
            <a:graphicFrameLocks/>
          </xdr:cNvGraphicFramePr>
        </xdr:nvGraphicFramePr>
        <xdr:xfrm>
          <a:off x="1741000" y="731308"/>
          <a:ext cx="7431575" cy="100224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c:userShapes xmlns:c="http://schemas.openxmlformats.org/drawingml/2006/chart">
  <cdr:relSizeAnchor xmlns:cdr="http://schemas.openxmlformats.org/drawingml/2006/chartDrawing">
    <cdr:from>
      <cdr:x>0</cdr:x>
      <cdr:y>0.30648</cdr:y>
    </cdr:from>
    <cdr:to>
      <cdr:x>0.95366</cdr:x>
      <cdr:y>0.30648</cdr:y>
    </cdr:to>
    <cdr:cxnSp macro="">
      <cdr:nvCxnSpPr>
        <cdr:cNvPr id="2" name="直線コネクタ 1">
          <a:extLst xmlns:a="http://schemas.openxmlformats.org/drawingml/2006/main">
            <a:ext uri="{FF2B5EF4-FFF2-40B4-BE49-F238E27FC236}">
              <a16:creationId xmlns:a16="http://schemas.microsoft.com/office/drawing/2014/main" id="{47991F07-5028-49C8-ADC4-5E5F06953681}"/>
            </a:ext>
          </a:extLst>
        </cdr:cNvPr>
        <cdr:cNvCxnSpPr/>
      </cdr:nvCxnSpPr>
      <cdr:spPr>
        <a:xfrm xmlns:a="http://schemas.openxmlformats.org/drawingml/2006/main">
          <a:off x="0" y="3949669"/>
          <a:ext cx="8820150" cy="0"/>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0.53855</cdr:y>
    </cdr:from>
    <cdr:to>
      <cdr:x>0.9516</cdr:x>
      <cdr:y>0.53855</cdr:y>
    </cdr:to>
    <cdr:cxnSp macro="">
      <cdr:nvCxnSpPr>
        <cdr:cNvPr id="3" name="直線コネクタ 2">
          <a:extLst xmlns:a="http://schemas.openxmlformats.org/drawingml/2006/main">
            <a:ext uri="{FF2B5EF4-FFF2-40B4-BE49-F238E27FC236}">
              <a16:creationId xmlns:a16="http://schemas.microsoft.com/office/drawing/2014/main" id="{47991F07-5028-49C8-ADC4-5E5F06953681}"/>
            </a:ext>
          </a:extLst>
        </cdr:cNvPr>
        <cdr:cNvCxnSpPr/>
      </cdr:nvCxnSpPr>
      <cdr:spPr>
        <a:xfrm xmlns:a="http://schemas.openxmlformats.org/drawingml/2006/main">
          <a:off x="0" y="6940519"/>
          <a:ext cx="8801100" cy="0"/>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0.76915</cdr:y>
    </cdr:from>
    <cdr:to>
      <cdr:x>0.95366</cdr:x>
      <cdr:y>0.76915</cdr:y>
    </cdr:to>
    <cdr:cxnSp macro="">
      <cdr:nvCxnSpPr>
        <cdr:cNvPr id="4" name="直線コネクタ 3">
          <a:extLst xmlns:a="http://schemas.openxmlformats.org/drawingml/2006/main">
            <a:ext uri="{FF2B5EF4-FFF2-40B4-BE49-F238E27FC236}">
              <a16:creationId xmlns:a16="http://schemas.microsoft.com/office/drawing/2014/main" id="{47991F07-5028-49C8-ADC4-5E5F06953681}"/>
            </a:ext>
          </a:extLst>
        </cdr:cNvPr>
        <cdr:cNvCxnSpPr/>
      </cdr:nvCxnSpPr>
      <cdr:spPr>
        <a:xfrm xmlns:a="http://schemas.openxmlformats.org/drawingml/2006/main">
          <a:off x="0" y="9912319"/>
          <a:ext cx="8820150" cy="0"/>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0.023</cdr:x>
      <cdr:y>0.15767</cdr:y>
    </cdr:from>
    <cdr:to>
      <cdr:x>0.1787</cdr:x>
      <cdr:y>0.22683</cdr:y>
    </cdr:to>
    <cdr:sp macro="" textlink="">
      <cdr:nvSpPr>
        <cdr:cNvPr id="9" name="正方形/長方形 8">
          <a:extLst xmlns:a="http://schemas.openxmlformats.org/drawingml/2006/main">
            <a:ext uri="{FF2B5EF4-FFF2-40B4-BE49-F238E27FC236}">
              <a16:creationId xmlns:a16="http://schemas.microsoft.com/office/drawing/2014/main" id="{2ED714B7-4A68-46E7-B319-FC55F5C0E038}"/>
            </a:ext>
          </a:extLst>
        </cdr:cNvPr>
        <cdr:cNvSpPr/>
      </cdr:nvSpPr>
      <cdr:spPr>
        <a:xfrm xmlns:a="http://schemas.openxmlformats.org/drawingml/2006/main">
          <a:off x="212763" y="1641475"/>
          <a:ext cx="1439954" cy="72002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トリエ</a:t>
          </a:r>
          <a:endParaRPr kumimoji="1"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京王調布</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0.02403</cdr:x>
      <cdr:y>0.38915</cdr:y>
    </cdr:from>
    <cdr:to>
      <cdr:x>0.17973</cdr:x>
      <cdr:y>0.4583</cdr:y>
    </cdr:to>
    <cdr:sp macro="" textlink="">
      <cdr:nvSpPr>
        <cdr:cNvPr id="10" name="正方形/長方形 9">
          <a:extLst xmlns:a="http://schemas.openxmlformats.org/drawingml/2006/main">
            <a:ext uri="{FF2B5EF4-FFF2-40B4-BE49-F238E27FC236}">
              <a16:creationId xmlns:a16="http://schemas.microsoft.com/office/drawing/2014/main" id="{12162071-8A51-43C8-866A-DD7BDB2B42E8}"/>
            </a:ext>
          </a:extLst>
        </cdr:cNvPr>
        <cdr:cNvSpPr/>
      </cdr:nvSpPr>
      <cdr:spPr>
        <a:xfrm xmlns:a="http://schemas.openxmlformats.org/drawingml/2006/main">
          <a:off x="222237" y="4051342"/>
          <a:ext cx="1440054" cy="71996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深大寺白鳳仏</a:t>
          </a:r>
          <a:endParaRPr kumimoji="1"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（国宝）</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0.02197</cdr:x>
      <cdr:y>0.6197</cdr:y>
    </cdr:from>
    <cdr:to>
      <cdr:x>0.17766</cdr:x>
      <cdr:y>0.68886</cdr:y>
    </cdr:to>
    <cdr:sp macro="" textlink="">
      <cdr:nvSpPr>
        <cdr:cNvPr id="11" name="正方形/長方形 10">
          <a:extLst xmlns:a="http://schemas.openxmlformats.org/drawingml/2006/main">
            <a:ext uri="{FF2B5EF4-FFF2-40B4-BE49-F238E27FC236}">
              <a16:creationId xmlns:a16="http://schemas.microsoft.com/office/drawing/2014/main" id="{9466B615-FE19-49A4-8562-3ED80EEE7100}"/>
            </a:ext>
          </a:extLst>
        </cdr:cNvPr>
        <cdr:cNvSpPr/>
      </cdr:nvSpPr>
      <cdr:spPr>
        <a:xfrm xmlns:a="http://schemas.openxmlformats.org/drawingml/2006/main">
          <a:off x="203200" y="6451611"/>
          <a:ext cx="1439955" cy="72002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シアタス調布
 （映画館）</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0.02266</cdr:x>
      <cdr:y>0.85026</cdr:y>
    </cdr:from>
    <cdr:to>
      <cdr:x>0.17835</cdr:x>
      <cdr:y>0.91942</cdr:y>
    </cdr:to>
    <cdr:sp macro="" textlink="">
      <cdr:nvSpPr>
        <cdr:cNvPr id="12" name="正方形/長方形 11">
          <a:extLst xmlns:a="http://schemas.openxmlformats.org/drawingml/2006/main">
            <a:ext uri="{FF2B5EF4-FFF2-40B4-BE49-F238E27FC236}">
              <a16:creationId xmlns:a16="http://schemas.microsoft.com/office/drawing/2014/main" id="{84A90FDC-4134-44AB-B15D-AA73A2AE21DC}"/>
            </a:ext>
          </a:extLst>
        </cdr:cNvPr>
        <cdr:cNvSpPr/>
      </cdr:nvSpPr>
      <cdr:spPr>
        <a:xfrm xmlns:a="http://schemas.openxmlformats.org/drawingml/2006/main">
          <a:off x="209550" y="8851949"/>
          <a:ext cx="1439955" cy="71996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武蔵野の森
総合スポーツ</a:t>
          </a:r>
          <a:endParaRPr kumimoji="1"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xmlns:a="http://schemas.openxmlformats.org/drawingml/2006/main">
          <a:pPr algn="ctr"/>
          <a:r>
            <a:rPr kumimoji="1"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プラザ</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25</xdr:row>
      <xdr:rowOff>200026</xdr:rowOff>
    </xdr:to>
    <xdr:graphicFrame macro="">
      <xdr:nvGraphicFramePr>
        <xdr:cNvPr id="2" name="グラフ 1">
          <a:extLst>
            <a:ext uri="{FF2B5EF4-FFF2-40B4-BE49-F238E27FC236}">
              <a16:creationId xmlns:a16="http://schemas.microsoft.com/office/drawing/2014/main" id="{BDED7BA3-F38A-4CCC-985E-41E7A2057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B636A12-37D5-4237-83FC-81B503A3F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42E61774-1029-45C4-AD40-649D67B9BC97}"/>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890E7E69-1C96-A633-A25A-B27011E39608}"/>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6B57701-EAE6-69F3-C342-3FABE6347D42}"/>
              </a:ext>
            </a:extLst>
          </xdr:cNvPr>
          <xdr:cNvGraphicFramePr>
            <a:graphicFrameLocks/>
          </xdr:cNvGraphicFramePr>
        </xdr:nvGraphicFramePr>
        <xdr:xfrm>
          <a:off x="1781176" y="819150"/>
          <a:ext cx="741997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0</xdr:colOff>
      <xdr:row>2</xdr:row>
      <xdr:rowOff>228600</xdr:rowOff>
    </xdr:from>
    <xdr:to>
      <xdr:col>14</xdr:col>
      <xdr:colOff>0</xdr:colOff>
      <xdr:row>30</xdr:row>
      <xdr:rowOff>0</xdr:rowOff>
    </xdr:to>
    <xdr:grpSp>
      <xdr:nvGrpSpPr>
        <xdr:cNvPr id="2" name="グループ化 1">
          <a:extLst>
            <a:ext uri="{FF2B5EF4-FFF2-40B4-BE49-F238E27FC236}">
              <a16:creationId xmlns:a16="http://schemas.microsoft.com/office/drawing/2014/main" id="{063A7A21-CF51-4EA1-8E70-538602C3402D}"/>
            </a:ext>
          </a:extLst>
        </xdr:cNvPr>
        <xdr:cNvGrpSpPr/>
      </xdr:nvGrpSpPr>
      <xdr:grpSpPr>
        <a:xfrm>
          <a:off x="266700" y="723900"/>
          <a:ext cx="8963025" cy="6705600"/>
          <a:chOff x="266700" y="719666"/>
          <a:chExt cx="9248775" cy="8195734"/>
        </a:xfrm>
      </xdr:grpSpPr>
      <xdr:graphicFrame macro="">
        <xdr:nvGraphicFramePr>
          <xdr:cNvPr id="3" name="グラフ 2">
            <a:extLst>
              <a:ext uri="{FF2B5EF4-FFF2-40B4-BE49-F238E27FC236}">
                <a16:creationId xmlns:a16="http://schemas.microsoft.com/office/drawing/2014/main" id="{F4285CEF-99A1-4960-8DBF-0FBCCA856274}"/>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625CE002-C882-4730-A1E8-4ABCD744F3F1}"/>
              </a:ext>
            </a:extLst>
          </xdr:cNvPr>
          <xdr:cNvGraphicFramePr>
            <a:graphicFrameLocks/>
          </xdr:cNvGraphicFramePr>
        </xdr:nvGraphicFramePr>
        <xdr:xfrm>
          <a:off x="1750829" y="719666"/>
          <a:ext cx="7421746" cy="101388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8F804775-1A63-47F7-8425-49932A629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66DBF30D-D51B-4293-8CA8-035456DDDC05}"/>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69C74ED4-89F8-DFF1-CB13-12A0C013E6FB}"/>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C07201A2-DFA7-E6B8-C43B-623615832C93}"/>
              </a:ext>
            </a:extLst>
          </xdr:cNvPr>
          <xdr:cNvGraphicFramePr>
            <a:graphicFrameLocks/>
          </xdr:cNvGraphicFramePr>
        </xdr:nvGraphicFramePr>
        <xdr:xfrm>
          <a:off x="1750829" y="819150"/>
          <a:ext cx="745032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6.xml><?xml version="1.0" encoding="utf-8"?>
<xdr:wsDr xmlns:xdr="http://schemas.openxmlformats.org/drawingml/2006/spreadsheetDrawing" xmlns:a="http://schemas.openxmlformats.org/drawingml/2006/main">
  <xdr:twoCellAnchor>
    <xdr:from>
      <xdr:col>2</xdr:col>
      <xdr:colOff>0</xdr:colOff>
      <xdr:row>2</xdr:row>
      <xdr:rowOff>238125</xdr:rowOff>
    </xdr:from>
    <xdr:to>
      <xdr:col>14</xdr:col>
      <xdr:colOff>0</xdr:colOff>
      <xdr:row>30</xdr:row>
      <xdr:rowOff>0</xdr:rowOff>
    </xdr:to>
    <xdr:grpSp>
      <xdr:nvGrpSpPr>
        <xdr:cNvPr id="2" name="グループ化 1">
          <a:extLst>
            <a:ext uri="{FF2B5EF4-FFF2-40B4-BE49-F238E27FC236}">
              <a16:creationId xmlns:a16="http://schemas.microsoft.com/office/drawing/2014/main" id="{40E284FE-DC8C-4CB1-BF79-E8DD40DBEA54}"/>
            </a:ext>
          </a:extLst>
        </xdr:cNvPr>
        <xdr:cNvGrpSpPr/>
      </xdr:nvGrpSpPr>
      <xdr:grpSpPr>
        <a:xfrm>
          <a:off x="266700" y="733425"/>
          <a:ext cx="8963025" cy="6696075"/>
          <a:chOff x="266700" y="731308"/>
          <a:chExt cx="9248775" cy="8184092"/>
        </a:xfrm>
      </xdr:grpSpPr>
      <xdr:graphicFrame macro="">
        <xdr:nvGraphicFramePr>
          <xdr:cNvPr id="3" name="グラフ 2">
            <a:extLst>
              <a:ext uri="{FF2B5EF4-FFF2-40B4-BE49-F238E27FC236}">
                <a16:creationId xmlns:a16="http://schemas.microsoft.com/office/drawing/2014/main" id="{9C30E4B1-B599-4DB6-BDBD-636B9AF507B7}"/>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BF857B36-340E-45EC-8570-9240DC0F6C77}"/>
              </a:ext>
            </a:extLst>
          </xdr:cNvPr>
          <xdr:cNvGraphicFramePr>
            <a:graphicFrameLocks/>
          </xdr:cNvGraphicFramePr>
        </xdr:nvGraphicFramePr>
        <xdr:xfrm>
          <a:off x="1760657" y="731308"/>
          <a:ext cx="7411917" cy="100224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C78B971C-7FA6-4E59-91CD-6162B9FAA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87F8F5B9-DAED-492F-9616-51CAF07BD80A}"/>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3BC8F2C3-9B81-42DE-B69C-5392A7EDF6C1}"/>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F83B32E-69DD-4292-B534-F1D8DBB21805}"/>
              </a:ext>
            </a:extLst>
          </xdr:cNvPr>
          <xdr:cNvGraphicFramePr>
            <a:graphicFrameLocks/>
          </xdr:cNvGraphicFramePr>
        </xdr:nvGraphicFramePr>
        <xdr:xfrm>
          <a:off x="1672200" y="541020"/>
          <a:ext cx="7617215" cy="120205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131445</xdr:colOff>
      <xdr:row>1</xdr:row>
      <xdr:rowOff>243840</xdr:rowOff>
    </xdr:from>
    <xdr:to>
      <xdr:col>10</xdr:col>
      <xdr:colOff>9525</xdr:colOff>
      <xdr:row>22</xdr:row>
      <xdr:rowOff>0</xdr:rowOff>
    </xdr:to>
    <xdr:graphicFrame macro="">
      <xdr:nvGraphicFramePr>
        <xdr:cNvPr id="2" name="グラフ 1">
          <a:extLst>
            <a:ext uri="{FF2B5EF4-FFF2-40B4-BE49-F238E27FC236}">
              <a16:creationId xmlns:a16="http://schemas.microsoft.com/office/drawing/2014/main" id="{7451486A-F871-45CA-AE39-9A2A6B900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FBA8338C-EECD-41EB-B56F-7C1D3A8B3C9F}"/>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9E4EE09D-AA99-F0E7-9E32-BA3CE5BB1655}"/>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BABE974-D41B-4D6A-ACC5-D7868A278916}"/>
              </a:ext>
            </a:extLst>
          </xdr:cNvPr>
          <xdr:cNvGraphicFramePr>
            <a:graphicFrameLocks/>
          </xdr:cNvGraphicFramePr>
        </xdr:nvGraphicFramePr>
        <xdr:xfrm>
          <a:off x="1780315" y="765534"/>
          <a:ext cx="7459958" cy="94487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7620</xdr:rowOff>
    </xdr:from>
    <xdr:to>
      <xdr:col>14</xdr:col>
      <xdr:colOff>0</xdr:colOff>
      <xdr:row>60</xdr:row>
      <xdr:rowOff>0</xdr:rowOff>
    </xdr:to>
    <xdr:grpSp>
      <xdr:nvGrpSpPr>
        <xdr:cNvPr id="5" name="グループ化 4">
          <a:extLst>
            <a:ext uri="{FF2B5EF4-FFF2-40B4-BE49-F238E27FC236}">
              <a16:creationId xmlns:a16="http://schemas.microsoft.com/office/drawing/2014/main" id="{5FE5E846-8BF1-489B-9EC2-F8DDC92D4D87}"/>
            </a:ext>
          </a:extLst>
        </xdr:cNvPr>
        <xdr:cNvGrpSpPr/>
      </xdr:nvGrpSpPr>
      <xdr:grpSpPr>
        <a:xfrm>
          <a:off x="266700" y="7932420"/>
          <a:ext cx="8963025" cy="6926580"/>
          <a:chOff x="266700" y="9418320"/>
          <a:chExt cx="9248775" cy="8412480"/>
        </a:xfrm>
      </xdr:grpSpPr>
      <xdr:graphicFrame macro="">
        <xdr:nvGraphicFramePr>
          <xdr:cNvPr id="6" name="グラフ 5">
            <a:extLst>
              <a:ext uri="{FF2B5EF4-FFF2-40B4-BE49-F238E27FC236}">
                <a16:creationId xmlns:a16="http://schemas.microsoft.com/office/drawing/2014/main" id="{0C32C219-2B00-2505-71B2-B857E1A32C50}"/>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20249F36-528D-BBEF-60CC-827441600C5D}"/>
              </a:ext>
            </a:extLst>
          </xdr:cNvPr>
          <xdr:cNvGraphicFramePr>
            <a:graphicFrameLocks/>
          </xdr:cNvGraphicFramePr>
        </xdr:nvGraphicFramePr>
        <xdr:xfrm>
          <a:off x="1790700" y="9704070"/>
          <a:ext cx="7423785" cy="94487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62</xdr:row>
      <xdr:rowOff>7620</xdr:rowOff>
    </xdr:from>
    <xdr:to>
      <xdr:col>14</xdr:col>
      <xdr:colOff>0</xdr:colOff>
      <xdr:row>90</xdr:row>
      <xdr:rowOff>0</xdr:rowOff>
    </xdr:to>
    <xdr:grpSp>
      <xdr:nvGrpSpPr>
        <xdr:cNvPr id="8" name="グループ化 7">
          <a:extLst>
            <a:ext uri="{FF2B5EF4-FFF2-40B4-BE49-F238E27FC236}">
              <a16:creationId xmlns:a16="http://schemas.microsoft.com/office/drawing/2014/main" id="{0431EDD1-9B5B-4B85-A2CA-6600F2733CBC}"/>
            </a:ext>
          </a:extLst>
        </xdr:cNvPr>
        <xdr:cNvGrpSpPr/>
      </xdr:nvGrpSpPr>
      <xdr:grpSpPr>
        <a:xfrm>
          <a:off x="266700" y="15361920"/>
          <a:ext cx="8963025" cy="6926580"/>
          <a:chOff x="266700" y="18333720"/>
          <a:chExt cx="9248775" cy="8412480"/>
        </a:xfrm>
      </xdr:grpSpPr>
      <xdr:graphicFrame macro="">
        <xdr:nvGraphicFramePr>
          <xdr:cNvPr id="9" name="グラフ 8">
            <a:extLst>
              <a:ext uri="{FF2B5EF4-FFF2-40B4-BE49-F238E27FC236}">
                <a16:creationId xmlns:a16="http://schemas.microsoft.com/office/drawing/2014/main" id="{C174F46D-6536-F2A3-3698-0576CE909A7B}"/>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D5C105AB-F45D-D9BD-9729-D6B6A3C51BB4}"/>
              </a:ext>
            </a:extLst>
          </xdr:cNvPr>
          <xdr:cNvGraphicFramePr>
            <a:graphicFrameLocks/>
          </xdr:cNvGraphicFramePr>
        </xdr:nvGraphicFramePr>
        <xdr:xfrm>
          <a:off x="1790700" y="18619470"/>
          <a:ext cx="7423785" cy="94488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92</xdr:row>
      <xdr:rowOff>7620</xdr:rowOff>
    </xdr:from>
    <xdr:to>
      <xdr:col>14</xdr:col>
      <xdr:colOff>0</xdr:colOff>
      <xdr:row>120</xdr:row>
      <xdr:rowOff>0</xdr:rowOff>
    </xdr:to>
    <xdr:grpSp>
      <xdr:nvGrpSpPr>
        <xdr:cNvPr id="11" name="グループ化 10">
          <a:extLst>
            <a:ext uri="{FF2B5EF4-FFF2-40B4-BE49-F238E27FC236}">
              <a16:creationId xmlns:a16="http://schemas.microsoft.com/office/drawing/2014/main" id="{6A7E9D4F-2838-45B9-B305-9BFD68231030}"/>
            </a:ext>
          </a:extLst>
        </xdr:cNvPr>
        <xdr:cNvGrpSpPr/>
      </xdr:nvGrpSpPr>
      <xdr:grpSpPr>
        <a:xfrm>
          <a:off x="266700" y="22791420"/>
          <a:ext cx="8963025" cy="6926580"/>
          <a:chOff x="266700" y="27249120"/>
          <a:chExt cx="9248775" cy="8412480"/>
        </a:xfrm>
      </xdr:grpSpPr>
      <xdr:graphicFrame macro="">
        <xdr:nvGraphicFramePr>
          <xdr:cNvPr id="12" name="グラフ 11">
            <a:extLst>
              <a:ext uri="{FF2B5EF4-FFF2-40B4-BE49-F238E27FC236}">
                <a16:creationId xmlns:a16="http://schemas.microsoft.com/office/drawing/2014/main" id="{7743B67A-BA9F-5311-C483-2C7D48D3FFEC}"/>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3" name="グラフ 12">
            <a:extLst>
              <a:ext uri="{FF2B5EF4-FFF2-40B4-BE49-F238E27FC236}">
                <a16:creationId xmlns:a16="http://schemas.microsoft.com/office/drawing/2014/main" id="{D547FD6A-1E65-1C63-0D4A-62E1A333887D}"/>
              </a:ext>
            </a:extLst>
          </xdr:cNvPr>
          <xdr:cNvGraphicFramePr>
            <a:graphicFrameLocks/>
          </xdr:cNvGraphicFramePr>
        </xdr:nvGraphicFramePr>
        <xdr:xfrm>
          <a:off x="1790700" y="27534870"/>
          <a:ext cx="7423785" cy="944880"/>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122</xdr:row>
      <xdr:rowOff>7620</xdr:rowOff>
    </xdr:from>
    <xdr:to>
      <xdr:col>14</xdr:col>
      <xdr:colOff>0</xdr:colOff>
      <xdr:row>150</xdr:row>
      <xdr:rowOff>0</xdr:rowOff>
    </xdr:to>
    <xdr:grpSp>
      <xdr:nvGrpSpPr>
        <xdr:cNvPr id="14" name="グループ化 13">
          <a:extLst>
            <a:ext uri="{FF2B5EF4-FFF2-40B4-BE49-F238E27FC236}">
              <a16:creationId xmlns:a16="http://schemas.microsoft.com/office/drawing/2014/main" id="{34B63EDB-A305-4F97-ABCA-0B7AE58179BC}"/>
            </a:ext>
          </a:extLst>
        </xdr:cNvPr>
        <xdr:cNvGrpSpPr/>
      </xdr:nvGrpSpPr>
      <xdr:grpSpPr>
        <a:xfrm>
          <a:off x="266700" y="30220920"/>
          <a:ext cx="8963025" cy="6926580"/>
          <a:chOff x="266700" y="36164520"/>
          <a:chExt cx="9248775" cy="8412480"/>
        </a:xfrm>
      </xdr:grpSpPr>
      <xdr:graphicFrame macro="">
        <xdr:nvGraphicFramePr>
          <xdr:cNvPr id="15" name="グラフ 14">
            <a:extLst>
              <a:ext uri="{FF2B5EF4-FFF2-40B4-BE49-F238E27FC236}">
                <a16:creationId xmlns:a16="http://schemas.microsoft.com/office/drawing/2014/main" id="{59A3460F-F222-D4E8-0EE5-9D81A4C8AA0F}"/>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6" name="グラフ 15">
            <a:extLst>
              <a:ext uri="{FF2B5EF4-FFF2-40B4-BE49-F238E27FC236}">
                <a16:creationId xmlns:a16="http://schemas.microsoft.com/office/drawing/2014/main" id="{B9FE59A9-0850-ECB9-1C0E-0375AF0E6949}"/>
              </a:ext>
            </a:extLst>
          </xdr:cNvPr>
          <xdr:cNvGraphicFramePr>
            <a:graphicFrameLocks/>
          </xdr:cNvGraphicFramePr>
        </xdr:nvGraphicFramePr>
        <xdr:xfrm>
          <a:off x="1790700" y="36450270"/>
          <a:ext cx="7423785" cy="94488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2</xdr:col>
      <xdr:colOff>0</xdr:colOff>
      <xdr:row>152</xdr:row>
      <xdr:rowOff>7620</xdr:rowOff>
    </xdr:from>
    <xdr:to>
      <xdr:col>14</xdr:col>
      <xdr:colOff>0</xdr:colOff>
      <xdr:row>180</xdr:row>
      <xdr:rowOff>0</xdr:rowOff>
    </xdr:to>
    <xdr:grpSp>
      <xdr:nvGrpSpPr>
        <xdr:cNvPr id="17" name="グループ化 16">
          <a:extLst>
            <a:ext uri="{FF2B5EF4-FFF2-40B4-BE49-F238E27FC236}">
              <a16:creationId xmlns:a16="http://schemas.microsoft.com/office/drawing/2014/main" id="{46E8E6A6-A213-4BCB-905A-709D602FB9D9}"/>
            </a:ext>
          </a:extLst>
        </xdr:cNvPr>
        <xdr:cNvGrpSpPr/>
      </xdr:nvGrpSpPr>
      <xdr:grpSpPr>
        <a:xfrm>
          <a:off x="266700" y="37650420"/>
          <a:ext cx="8963025" cy="6926580"/>
          <a:chOff x="266700" y="45079920"/>
          <a:chExt cx="9248775" cy="8412480"/>
        </a:xfrm>
      </xdr:grpSpPr>
      <xdr:graphicFrame macro="">
        <xdr:nvGraphicFramePr>
          <xdr:cNvPr id="18" name="グラフ 17">
            <a:extLst>
              <a:ext uri="{FF2B5EF4-FFF2-40B4-BE49-F238E27FC236}">
                <a16:creationId xmlns:a16="http://schemas.microsoft.com/office/drawing/2014/main" id="{6FCB59AB-22B6-153D-C908-0099CA7B7ED8}"/>
              </a:ext>
            </a:extLst>
          </xdr:cNvPr>
          <xdr:cNvGraphicFramePr>
            <a:graphicFrameLocks/>
          </xdr:cNvGraphicFramePr>
        </xdr:nvGraphicFramePr>
        <xdr:xfrm>
          <a:off x="266700" y="45079920"/>
          <a:ext cx="9248775" cy="8412480"/>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9" name="グラフ 18">
            <a:extLst>
              <a:ext uri="{FF2B5EF4-FFF2-40B4-BE49-F238E27FC236}">
                <a16:creationId xmlns:a16="http://schemas.microsoft.com/office/drawing/2014/main" id="{89B1F0FB-A188-159D-771F-F0FBE39A6FB4}"/>
              </a:ext>
            </a:extLst>
          </xdr:cNvPr>
          <xdr:cNvGraphicFramePr>
            <a:graphicFrameLocks/>
          </xdr:cNvGraphicFramePr>
        </xdr:nvGraphicFramePr>
        <xdr:xfrm>
          <a:off x="1790700" y="45365670"/>
          <a:ext cx="7423785" cy="944880"/>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2</xdr:col>
      <xdr:colOff>0</xdr:colOff>
      <xdr:row>182</xdr:row>
      <xdr:rowOff>7620</xdr:rowOff>
    </xdr:from>
    <xdr:to>
      <xdr:col>14</xdr:col>
      <xdr:colOff>0</xdr:colOff>
      <xdr:row>210</xdr:row>
      <xdr:rowOff>0</xdr:rowOff>
    </xdr:to>
    <xdr:grpSp>
      <xdr:nvGrpSpPr>
        <xdr:cNvPr id="20" name="グループ化 19">
          <a:extLst>
            <a:ext uri="{FF2B5EF4-FFF2-40B4-BE49-F238E27FC236}">
              <a16:creationId xmlns:a16="http://schemas.microsoft.com/office/drawing/2014/main" id="{AD10C040-02DD-4171-B77C-61E962E5EDB0}"/>
            </a:ext>
          </a:extLst>
        </xdr:cNvPr>
        <xdr:cNvGrpSpPr/>
      </xdr:nvGrpSpPr>
      <xdr:grpSpPr>
        <a:xfrm>
          <a:off x="266700" y="45079920"/>
          <a:ext cx="8963025" cy="6926580"/>
          <a:chOff x="266700" y="53995320"/>
          <a:chExt cx="9248775" cy="8412480"/>
        </a:xfrm>
      </xdr:grpSpPr>
      <xdr:graphicFrame macro="">
        <xdr:nvGraphicFramePr>
          <xdr:cNvPr id="21" name="グラフ 20">
            <a:extLst>
              <a:ext uri="{FF2B5EF4-FFF2-40B4-BE49-F238E27FC236}">
                <a16:creationId xmlns:a16="http://schemas.microsoft.com/office/drawing/2014/main" id="{A39A82C4-E7BA-1591-5CF2-D4A6A7AD5541}"/>
              </a:ext>
            </a:extLst>
          </xdr:cNvPr>
          <xdr:cNvGraphicFramePr>
            <a:graphicFrameLocks/>
          </xdr:cNvGraphicFramePr>
        </xdr:nvGraphicFramePr>
        <xdr:xfrm>
          <a:off x="266700" y="53995320"/>
          <a:ext cx="9248775" cy="8412480"/>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22" name="グラフ 21">
            <a:extLst>
              <a:ext uri="{FF2B5EF4-FFF2-40B4-BE49-F238E27FC236}">
                <a16:creationId xmlns:a16="http://schemas.microsoft.com/office/drawing/2014/main" id="{9C50D859-A831-08D4-DAD1-ED83197A092A}"/>
              </a:ext>
            </a:extLst>
          </xdr:cNvPr>
          <xdr:cNvGraphicFramePr>
            <a:graphicFrameLocks/>
          </xdr:cNvGraphicFramePr>
        </xdr:nvGraphicFramePr>
        <xdr:xfrm>
          <a:off x="1790700" y="54281070"/>
          <a:ext cx="7423785" cy="94488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2</xdr:col>
      <xdr:colOff>0</xdr:colOff>
      <xdr:row>212</xdr:row>
      <xdr:rowOff>7620</xdr:rowOff>
    </xdr:from>
    <xdr:to>
      <xdr:col>14</xdr:col>
      <xdr:colOff>0</xdr:colOff>
      <xdr:row>240</xdr:row>
      <xdr:rowOff>0</xdr:rowOff>
    </xdr:to>
    <xdr:grpSp>
      <xdr:nvGrpSpPr>
        <xdr:cNvPr id="23" name="グループ化 22">
          <a:extLst>
            <a:ext uri="{FF2B5EF4-FFF2-40B4-BE49-F238E27FC236}">
              <a16:creationId xmlns:a16="http://schemas.microsoft.com/office/drawing/2014/main" id="{225D0C5B-6A31-439A-AB4F-5159DB1E4D30}"/>
            </a:ext>
          </a:extLst>
        </xdr:cNvPr>
        <xdr:cNvGrpSpPr/>
      </xdr:nvGrpSpPr>
      <xdr:grpSpPr>
        <a:xfrm>
          <a:off x="266700" y="52509420"/>
          <a:ext cx="8963025" cy="6926580"/>
          <a:chOff x="266700" y="62910720"/>
          <a:chExt cx="9248775" cy="8412480"/>
        </a:xfrm>
      </xdr:grpSpPr>
      <xdr:graphicFrame macro="">
        <xdr:nvGraphicFramePr>
          <xdr:cNvPr id="24" name="グラフ 23">
            <a:extLst>
              <a:ext uri="{FF2B5EF4-FFF2-40B4-BE49-F238E27FC236}">
                <a16:creationId xmlns:a16="http://schemas.microsoft.com/office/drawing/2014/main" id="{6148E5F5-3907-1CA5-9140-EA3D7AEEA961}"/>
              </a:ext>
            </a:extLst>
          </xdr:cNvPr>
          <xdr:cNvGraphicFramePr>
            <a:graphicFrameLocks/>
          </xdr:cNvGraphicFramePr>
        </xdr:nvGraphicFramePr>
        <xdr:xfrm>
          <a:off x="266700" y="62910720"/>
          <a:ext cx="9248775" cy="8412480"/>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25" name="グラフ 24">
            <a:extLst>
              <a:ext uri="{FF2B5EF4-FFF2-40B4-BE49-F238E27FC236}">
                <a16:creationId xmlns:a16="http://schemas.microsoft.com/office/drawing/2014/main" id="{4EC91D9A-C6DD-729D-3AD5-778EA4C8F248}"/>
              </a:ext>
            </a:extLst>
          </xdr:cNvPr>
          <xdr:cNvGraphicFramePr>
            <a:graphicFrameLocks/>
          </xdr:cNvGraphicFramePr>
        </xdr:nvGraphicFramePr>
        <xdr:xfrm>
          <a:off x="1790700" y="63196470"/>
          <a:ext cx="7423785" cy="944880"/>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xdr:col>
      <xdr:colOff>0</xdr:colOff>
      <xdr:row>242</xdr:row>
      <xdr:rowOff>7620</xdr:rowOff>
    </xdr:from>
    <xdr:to>
      <xdr:col>14</xdr:col>
      <xdr:colOff>0</xdr:colOff>
      <xdr:row>270</xdr:row>
      <xdr:rowOff>0</xdr:rowOff>
    </xdr:to>
    <xdr:grpSp>
      <xdr:nvGrpSpPr>
        <xdr:cNvPr id="26" name="グループ化 25">
          <a:extLst>
            <a:ext uri="{FF2B5EF4-FFF2-40B4-BE49-F238E27FC236}">
              <a16:creationId xmlns:a16="http://schemas.microsoft.com/office/drawing/2014/main" id="{3F404A0A-E8E8-4706-A310-668E712A3885}"/>
            </a:ext>
          </a:extLst>
        </xdr:cNvPr>
        <xdr:cNvGrpSpPr/>
      </xdr:nvGrpSpPr>
      <xdr:grpSpPr>
        <a:xfrm>
          <a:off x="266700" y="59938920"/>
          <a:ext cx="8963025" cy="6926580"/>
          <a:chOff x="266700" y="72073770"/>
          <a:chExt cx="9248775" cy="8412480"/>
        </a:xfrm>
      </xdr:grpSpPr>
      <xdr:graphicFrame macro="">
        <xdr:nvGraphicFramePr>
          <xdr:cNvPr id="27" name="グラフ 26">
            <a:extLst>
              <a:ext uri="{FF2B5EF4-FFF2-40B4-BE49-F238E27FC236}">
                <a16:creationId xmlns:a16="http://schemas.microsoft.com/office/drawing/2014/main" id="{CE826F50-A41D-F225-898C-B5A188A680D9}"/>
              </a:ext>
            </a:extLst>
          </xdr:cNvPr>
          <xdr:cNvGraphicFramePr>
            <a:graphicFrameLocks/>
          </xdr:cNvGraphicFramePr>
        </xdr:nvGraphicFramePr>
        <xdr:xfrm>
          <a:off x="266700" y="72073770"/>
          <a:ext cx="9248775" cy="8412480"/>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28" name="グラフ 27">
            <a:extLst>
              <a:ext uri="{FF2B5EF4-FFF2-40B4-BE49-F238E27FC236}">
                <a16:creationId xmlns:a16="http://schemas.microsoft.com/office/drawing/2014/main" id="{8D1417D1-6355-27F1-2E46-2F6C2064CA87}"/>
              </a:ext>
            </a:extLst>
          </xdr:cNvPr>
          <xdr:cNvGraphicFramePr>
            <a:graphicFrameLocks/>
          </xdr:cNvGraphicFramePr>
        </xdr:nvGraphicFramePr>
        <xdr:xfrm>
          <a:off x="1790700" y="72359520"/>
          <a:ext cx="7423785" cy="944880"/>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xdr:col>
      <xdr:colOff>0</xdr:colOff>
      <xdr:row>272</xdr:row>
      <xdr:rowOff>7620</xdr:rowOff>
    </xdr:from>
    <xdr:to>
      <xdr:col>14</xdr:col>
      <xdr:colOff>0</xdr:colOff>
      <xdr:row>300</xdr:row>
      <xdr:rowOff>0</xdr:rowOff>
    </xdr:to>
    <xdr:grpSp>
      <xdr:nvGrpSpPr>
        <xdr:cNvPr id="29" name="グループ化 28">
          <a:extLst>
            <a:ext uri="{FF2B5EF4-FFF2-40B4-BE49-F238E27FC236}">
              <a16:creationId xmlns:a16="http://schemas.microsoft.com/office/drawing/2014/main" id="{677C28A3-E7C2-4E00-A20C-19C1FA0559A4}"/>
            </a:ext>
          </a:extLst>
        </xdr:cNvPr>
        <xdr:cNvGrpSpPr/>
      </xdr:nvGrpSpPr>
      <xdr:grpSpPr>
        <a:xfrm>
          <a:off x="266700" y="67368420"/>
          <a:ext cx="8963025" cy="6926580"/>
          <a:chOff x="266700" y="80989170"/>
          <a:chExt cx="9248775" cy="8412480"/>
        </a:xfrm>
      </xdr:grpSpPr>
      <xdr:graphicFrame macro="">
        <xdr:nvGraphicFramePr>
          <xdr:cNvPr id="30" name="グラフ 29">
            <a:extLst>
              <a:ext uri="{FF2B5EF4-FFF2-40B4-BE49-F238E27FC236}">
                <a16:creationId xmlns:a16="http://schemas.microsoft.com/office/drawing/2014/main" id="{7AB4DB5A-73E1-F452-921A-4AE3195F0E45}"/>
              </a:ext>
            </a:extLst>
          </xdr:cNvPr>
          <xdr:cNvGraphicFramePr>
            <a:graphicFrameLocks/>
          </xdr:cNvGraphicFramePr>
        </xdr:nvGraphicFramePr>
        <xdr:xfrm>
          <a:off x="266700" y="80989170"/>
          <a:ext cx="9248775" cy="8412480"/>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31" name="グラフ 30">
            <a:extLst>
              <a:ext uri="{FF2B5EF4-FFF2-40B4-BE49-F238E27FC236}">
                <a16:creationId xmlns:a16="http://schemas.microsoft.com/office/drawing/2014/main" id="{35E55608-41E5-884F-98CB-6A9BCBFF9BE3}"/>
              </a:ext>
            </a:extLst>
          </xdr:cNvPr>
          <xdr:cNvGraphicFramePr>
            <a:graphicFrameLocks/>
          </xdr:cNvGraphicFramePr>
        </xdr:nvGraphicFramePr>
        <xdr:xfrm>
          <a:off x="1771043" y="81193942"/>
          <a:ext cx="7423785" cy="94487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xdr:col>
      <xdr:colOff>28575</xdr:colOff>
      <xdr:row>302</xdr:row>
      <xdr:rowOff>10795</xdr:rowOff>
    </xdr:from>
    <xdr:to>
      <xdr:col>14</xdr:col>
      <xdr:colOff>28575</xdr:colOff>
      <xdr:row>330</xdr:row>
      <xdr:rowOff>0</xdr:rowOff>
    </xdr:to>
    <xdr:grpSp>
      <xdr:nvGrpSpPr>
        <xdr:cNvPr id="32" name="グループ化 31">
          <a:extLst>
            <a:ext uri="{FF2B5EF4-FFF2-40B4-BE49-F238E27FC236}">
              <a16:creationId xmlns:a16="http://schemas.microsoft.com/office/drawing/2014/main" id="{CF677BD9-F564-4948-A3F5-29E1AEA9B2F2}"/>
            </a:ext>
          </a:extLst>
        </xdr:cNvPr>
        <xdr:cNvGrpSpPr/>
      </xdr:nvGrpSpPr>
      <xdr:grpSpPr>
        <a:xfrm>
          <a:off x="295275" y="74801095"/>
          <a:ext cx="8963025" cy="6923405"/>
          <a:chOff x="296186" y="89904570"/>
          <a:chExt cx="9248775" cy="8412480"/>
        </a:xfrm>
      </xdr:grpSpPr>
      <xdr:graphicFrame macro="">
        <xdr:nvGraphicFramePr>
          <xdr:cNvPr id="33" name="グラフ 32">
            <a:extLst>
              <a:ext uri="{FF2B5EF4-FFF2-40B4-BE49-F238E27FC236}">
                <a16:creationId xmlns:a16="http://schemas.microsoft.com/office/drawing/2014/main" id="{A19A4893-C609-9C78-3C89-5073945EE426}"/>
              </a:ext>
            </a:extLst>
          </xdr:cNvPr>
          <xdr:cNvGraphicFramePr>
            <a:graphicFrameLocks/>
          </xdr:cNvGraphicFramePr>
        </xdr:nvGraphicFramePr>
        <xdr:xfrm>
          <a:off x="296186" y="89904570"/>
          <a:ext cx="9248775" cy="8412480"/>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34" name="グラフ 33">
            <a:extLst>
              <a:ext uri="{FF2B5EF4-FFF2-40B4-BE49-F238E27FC236}">
                <a16:creationId xmlns:a16="http://schemas.microsoft.com/office/drawing/2014/main" id="{B5DE7450-0DAA-FD77-3E5D-D34346D0D9E9}"/>
              </a:ext>
            </a:extLst>
          </xdr:cNvPr>
          <xdr:cNvGraphicFramePr>
            <a:graphicFrameLocks/>
          </xdr:cNvGraphicFramePr>
        </xdr:nvGraphicFramePr>
        <xdr:xfrm>
          <a:off x="1800529" y="90144047"/>
          <a:ext cx="7423785" cy="94487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xdr:col>
      <xdr:colOff>0</xdr:colOff>
      <xdr:row>332</xdr:row>
      <xdr:rowOff>7620</xdr:rowOff>
    </xdr:from>
    <xdr:to>
      <xdr:col>14</xdr:col>
      <xdr:colOff>0</xdr:colOff>
      <xdr:row>360</xdr:row>
      <xdr:rowOff>0</xdr:rowOff>
    </xdr:to>
    <xdr:grpSp>
      <xdr:nvGrpSpPr>
        <xdr:cNvPr id="35" name="グループ化 34">
          <a:extLst>
            <a:ext uri="{FF2B5EF4-FFF2-40B4-BE49-F238E27FC236}">
              <a16:creationId xmlns:a16="http://schemas.microsoft.com/office/drawing/2014/main" id="{D2309E1B-7431-4180-9C13-5146CBD6BD35}"/>
            </a:ext>
          </a:extLst>
        </xdr:cNvPr>
        <xdr:cNvGrpSpPr/>
      </xdr:nvGrpSpPr>
      <xdr:grpSpPr>
        <a:xfrm>
          <a:off x="266700" y="82227420"/>
          <a:ext cx="8963025" cy="6926580"/>
          <a:chOff x="266700" y="98819970"/>
          <a:chExt cx="9248775" cy="8412480"/>
        </a:xfrm>
      </xdr:grpSpPr>
      <xdr:graphicFrame macro="">
        <xdr:nvGraphicFramePr>
          <xdr:cNvPr id="36" name="グラフ 35">
            <a:extLst>
              <a:ext uri="{FF2B5EF4-FFF2-40B4-BE49-F238E27FC236}">
                <a16:creationId xmlns:a16="http://schemas.microsoft.com/office/drawing/2014/main" id="{8B6A6663-C68B-28C9-70A4-6808F0B79874}"/>
              </a:ext>
            </a:extLst>
          </xdr:cNvPr>
          <xdr:cNvGraphicFramePr>
            <a:graphicFrameLocks/>
          </xdr:cNvGraphicFramePr>
        </xdr:nvGraphicFramePr>
        <xdr:xfrm>
          <a:off x="266700" y="98819970"/>
          <a:ext cx="9248775" cy="8412480"/>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37" name="グラフ 36">
            <a:extLst>
              <a:ext uri="{FF2B5EF4-FFF2-40B4-BE49-F238E27FC236}">
                <a16:creationId xmlns:a16="http://schemas.microsoft.com/office/drawing/2014/main" id="{3C59703F-DC0C-157F-A3F9-C907F4033C87}"/>
              </a:ext>
            </a:extLst>
          </xdr:cNvPr>
          <xdr:cNvGraphicFramePr>
            <a:graphicFrameLocks/>
          </xdr:cNvGraphicFramePr>
        </xdr:nvGraphicFramePr>
        <xdr:xfrm>
          <a:off x="1790700" y="99105720"/>
          <a:ext cx="7423785" cy="94488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xdr:col>
      <xdr:colOff>0</xdr:colOff>
      <xdr:row>362</xdr:row>
      <xdr:rowOff>7620</xdr:rowOff>
    </xdr:from>
    <xdr:to>
      <xdr:col>14</xdr:col>
      <xdr:colOff>0</xdr:colOff>
      <xdr:row>390</xdr:row>
      <xdr:rowOff>0</xdr:rowOff>
    </xdr:to>
    <xdr:grpSp>
      <xdr:nvGrpSpPr>
        <xdr:cNvPr id="38" name="グループ化 37">
          <a:extLst>
            <a:ext uri="{FF2B5EF4-FFF2-40B4-BE49-F238E27FC236}">
              <a16:creationId xmlns:a16="http://schemas.microsoft.com/office/drawing/2014/main" id="{C3727F80-C01D-41FE-AEE1-F1232D4F1BD1}"/>
            </a:ext>
          </a:extLst>
        </xdr:cNvPr>
        <xdr:cNvGrpSpPr/>
      </xdr:nvGrpSpPr>
      <xdr:grpSpPr>
        <a:xfrm>
          <a:off x="266700" y="89656920"/>
          <a:ext cx="8963025" cy="6926580"/>
          <a:chOff x="266700" y="502920"/>
          <a:chExt cx="9248775" cy="8412480"/>
        </a:xfrm>
      </xdr:grpSpPr>
      <xdr:graphicFrame macro="">
        <xdr:nvGraphicFramePr>
          <xdr:cNvPr id="39" name="グラフ 38">
            <a:extLst>
              <a:ext uri="{FF2B5EF4-FFF2-40B4-BE49-F238E27FC236}">
                <a16:creationId xmlns:a16="http://schemas.microsoft.com/office/drawing/2014/main" id="{0DA1E471-2865-2457-5D41-BA54500725F6}"/>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25"/>
          </a:graphicData>
        </a:graphic>
      </xdr:graphicFrame>
      <xdr:graphicFrame macro="">
        <xdr:nvGraphicFramePr>
          <xdr:cNvPr id="40" name="グラフ 39">
            <a:extLst>
              <a:ext uri="{FF2B5EF4-FFF2-40B4-BE49-F238E27FC236}">
                <a16:creationId xmlns:a16="http://schemas.microsoft.com/office/drawing/2014/main" id="{D80DBE9E-1FC7-7356-6E59-FFCD362F0EA4}"/>
              </a:ext>
            </a:extLst>
          </xdr:cNvPr>
          <xdr:cNvGraphicFramePr>
            <a:graphicFrameLocks/>
          </xdr:cNvGraphicFramePr>
        </xdr:nvGraphicFramePr>
        <xdr:xfrm>
          <a:off x="1790700" y="788670"/>
          <a:ext cx="7423785" cy="944880"/>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xdr:col>
      <xdr:colOff>0</xdr:colOff>
      <xdr:row>392</xdr:row>
      <xdr:rowOff>7620</xdr:rowOff>
    </xdr:from>
    <xdr:to>
      <xdr:col>14</xdr:col>
      <xdr:colOff>0</xdr:colOff>
      <xdr:row>420</xdr:row>
      <xdr:rowOff>0</xdr:rowOff>
    </xdr:to>
    <xdr:grpSp>
      <xdr:nvGrpSpPr>
        <xdr:cNvPr id="41" name="グループ化 40">
          <a:extLst>
            <a:ext uri="{FF2B5EF4-FFF2-40B4-BE49-F238E27FC236}">
              <a16:creationId xmlns:a16="http://schemas.microsoft.com/office/drawing/2014/main" id="{7FA42259-092F-4C4C-8375-A37AF0DBF199}"/>
            </a:ext>
          </a:extLst>
        </xdr:cNvPr>
        <xdr:cNvGrpSpPr/>
      </xdr:nvGrpSpPr>
      <xdr:grpSpPr>
        <a:xfrm>
          <a:off x="266700" y="97086420"/>
          <a:ext cx="8963025" cy="6926580"/>
          <a:chOff x="266700" y="9418320"/>
          <a:chExt cx="9248775" cy="8412480"/>
        </a:xfrm>
      </xdr:grpSpPr>
      <xdr:graphicFrame macro="">
        <xdr:nvGraphicFramePr>
          <xdr:cNvPr id="42" name="グラフ 41">
            <a:extLst>
              <a:ext uri="{FF2B5EF4-FFF2-40B4-BE49-F238E27FC236}">
                <a16:creationId xmlns:a16="http://schemas.microsoft.com/office/drawing/2014/main" id="{F29A474E-05B0-C56E-579C-626AFD2EDA11}"/>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27"/>
          </a:graphicData>
        </a:graphic>
      </xdr:graphicFrame>
      <xdr:graphicFrame macro="">
        <xdr:nvGraphicFramePr>
          <xdr:cNvPr id="43" name="グラフ 42">
            <a:extLst>
              <a:ext uri="{FF2B5EF4-FFF2-40B4-BE49-F238E27FC236}">
                <a16:creationId xmlns:a16="http://schemas.microsoft.com/office/drawing/2014/main" id="{3D83B64B-E907-BA85-DF59-B6490174EF4B}"/>
              </a:ext>
            </a:extLst>
          </xdr:cNvPr>
          <xdr:cNvGraphicFramePr>
            <a:graphicFrameLocks/>
          </xdr:cNvGraphicFramePr>
        </xdr:nvGraphicFramePr>
        <xdr:xfrm>
          <a:off x="1790700" y="9704070"/>
          <a:ext cx="7423785" cy="944880"/>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xdr:col>
      <xdr:colOff>0</xdr:colOff>
      <xdr:row>422</xdr:row>
      <xdr:rowOff>7620</xdr:rowOff>
    </xdr:from>
    <xdr:to>
      <xdr:col>14</xdr:col>
      <xdr:colOff>0</xdr:colOff>
      <xdr:row>450</xdr:row>
      <xdr:rowOff>0</xdr:rowOff>
    </xdr:to>
    <xdr:grpSp>
      <xdr:nvGrpSpPr>
        <xdr:cNvPr id="44" name="グループ化 43">
          <a:extLst>
            <a:ext uri="{FF2B5EF4-FFF2-40B4-BE49-F238E27FC236}">
              <a16:creationId xmlns:a16="http://schemas.microsoft.com/office/drawing/2014/main" id="{050C35A0-C0FF-476B-B6E0-84E23EC94E5D}"/>
            </a:ext>
          </a:extLst>
        </xdr:cNvPr>
        <xdr:cNvGrpSpPr/>
      </xdr:nvGrpSpPr>
      <xdr:grpSpPr>
        <a:xfrm>
          <a:off x="266700" y="104515920"/>
          <a:ext cx="8963025" cy="6926580"/>
          <a:chOff x="266700" y="18333720"/>
          <a:chExt cx="9248775" cy="8412480"/>
        </a:xfrm>
      </xdr:grpSpPr>
      <xdr:graphicFrame macro="">
        <xdr:nvGraphicFramePr>
          <xdr:cNvPr id="45" name="グラフ 44">
            <a:extLst>
              <a:ext uri="{FF2B5EF4-FFF2-40B4-BE49-F238E27FC236}">
                <a16:creationId xmlns:a16="http://schemas.microsoft.com/office/drawing/2014/main" id="{8D2E14EA-3976-BB9A-90E0-2AE76091E678}"/>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29"/>
          </a:graphicData>
        </a:graphic>
      </xdr:graphicFrame>
      <xdr:graphicFrame macro="">
        <xdr:nvGraphicFramePr>
          <xdr:cNvPr id="46" name="グラフ 45">
            <a:extLst>
              <a:ext uri="{FF2B5EF4-FFF2-40B4-BE49-F238E27FC236}">
                <a16:creationId xmlns:a16="http://schemas.microsoft.com/office/drawing/2014/main" id="{05D70FDE-E050-ED17-7674-AB9580213ED5}"/>
              </a:ext>
            </a:extLst>
          </xdr:cNvPr>
          <xdr:cNvGraphicFramePr>
            <a:graphicFrameLocks/>
          </xdr:cNvGraphicFramePr>
        </xdr:nvGraphicFramePr>
        <xdr:xfrm>
          <a:off x="1790700" y="18619470"/>
          <a:ext cx="7423785" cy="944880"/>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2</xdr:col>
      <xdr:colOff>0</xdr:colOff>
      <xdr:row>452</xdr:row>
      <xdr:rowOff>7620</xdr:rowOff>
    </xdr:from>
    <xdr:to>
      <xdr:col>14</xdr:col>
      <xdr:colOff>0</xdr:colOff>
      <xdr:row>480</xdr:row>
      <xdr:rowOff>0</xdr:rowOff>
    </xdr:to>
    <xdr:grpSp>
      <xdr:nvGrpSpPr>
        <xdr:cNvPr id="47" name="グループ化 46">
          <a:extLst>
            <a:ext uri="{FF2B5EF4-FFF2-40B4-BE49-F238E27FC236}">
              <a16:creationId xmlns:a16="http://schemas.microsoft.com/office/drawing/2014/main" id="{E8DED78B-2AD9-4E1D-9444-E1E8714ABB9C}"/>
            </a:ext>
          </a:extLst>
        </xdr:cNvPr>
        <xdr:cNvGrpSpPr/>
      </xdr:nvGrpSpPr>
      <xdr:grpSpPr>
        <a:xfrm>
          <a:off x="266700" y="111945420"/>
          <a:ext cx="8963025" cy="6926580"/>
          <a:chOff x="266700" y="27249120"/>
          <a:chExt cx="9248775" cy="8412480"/>
        </a:xfrm>
      </xdr:grpSpPr>
      <xdr:graphicFrame macro="">
        <xdr:nvGraphicFramePr>
          <xdr:cNvPr id="48" name="グラフ 47">
            <a:extLst>
              <a:ext uri="{FF2B5EF4-FFF2-40B4-BE49-F238E27FC236}">
                <a16:creationId xmlns:a16="http://schemas.microsoft.com/office/drawing/2014/main" id="{A7A0ACE6-55A3-A7D7-7BF7-1D5720D41C82}"/>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31"/>
          </a:graphicData>
        </a:graphic>
      </xdr:graphicFrame>
      <xdr:graphicFrame macro="">
        <xdr:nvGraphicFramePr>
          <xdr:cNvPr id="49" name="グラフ 48">
            <a:extLst>
              <a:ext uri="{FF2B5EF4-FFF2-40B4-BE49-F238E27FC236}">
                <a16:creationId xmlns:a16="http://schemas.microsoft.com/office/drawing/2014/main" id="{1A008E36-C6B6-5D2C-E2B2-3CC327C77E74}"/>
              </a:ext>
            </a:extLst>
          </xdr:cNvPr>
          <xdr:cNvGraphicFramePr>
            <a:graphicFrameLocks/>
          </xdr:cNvGraphicFramePr>
        </xdr:nvGraphicFramePr>
        <xdr:xfrm>
          <a:off x="1790700" y="27534870"/>
          <a:ext cx="7423785" cy="944880"/>
        </xdr:xfrm>
        <a:graphic>
          <a:graphicData uri="http://schemas.openxmlformats.org/drawingml/2006/chart">
            <c:chart xmlns:c="http://schemas.openxmlformats.org/drawingml/2006/chart" xmlns:r="http://schemas.openxmlformats.org/officeDocument/2006/relationships" r:id="rId32"/>
          </a:graphicData>
        </a:graphic>
      </xdr:graphicFrame>
    </xdr:grpSp>
    <xdr:clientData/>
  </xdr:twoCellAnchor>
  <xdr:twoCellAnchor>
    <xdr:from>
      <xdr:col>2</xdr:col>
      <xdr:colOff>0</xdr:colOff>
      <xdr:row>482</xdr:row>
      <xdr:rowOff>7620</xdr:rowOff>
    </xdr:from>
    <xdr:to>
      <xdr:col>14</xdr:col>
      <xdr:colOff>0</xdr:colOff>
      <xdr:row>510</xdr:row>
      <xdr:rowOff>0</xdr:rowOff>
    </xdr:to>
    <xdr:grpSp>
      <xdr:nvGrpSpPr>
        <xdr:cNvPr id="50" name="グループ化 49">
          <a:extLst>
            <a:ext uri="{FF2B5EF4-FFF2-40B4-BE49-F238E27FC236}">
              <a16:creationId xmlns:a16="http://schemas.microsoft.com/office/drawing/2014/main" id="{D3D9D9E7-AF79-4A61-9EAC-4199C8698421}"/>
            </a:ext>
          </a:extLst>
        </xdr:cNvPr>
        <xdr:cNvGrpSpPr/>
      </xdr:nvGrpSpPr>
      <xdr:grpSpPr>
        <a:xfrm>
          <a:off x="266700" y="119374920"/>
          <a:ext cx="8963025" cy="6926580"/>
          <a:chOff x="266700" y="36164520"/>
          <a:chExt cx="9248775" cy="8412480"/>
        </a:xfrm>
      </xdr:grpSpPr>
      <xdr:graphicFrame macro="">
        <xdr:nvGraphicFramePr>
          <xdr:cNvPr id="51" name="グラフ 50">
            <a:extLst>
              <a:ext uri="{FF2B5EF4-FFF2-40B4-BE49-F238E27FC236}">
                <a16:creationId xmlns:a16="http://schemas.microsoft.com/office/drawing/2014/main" id="{093B1420-00F8-D6BF-AFE8-5D5FE2FFCF81}"/>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33"/>
          </a:graphicData>
        </a:graphic>
      </xdr:graphicFrame>
      <xdr:graphicFrame macro="">
        <xdr:nvGraphicFramePr>
          <xdr:cNvPr id="52" name="グラフ 51">
            <a:extLst>
              <a:ext uri="{FF2B5EF4-FFF2-40B4-BE49-F238E27FC236}">
                <a16:creationId xmlns:a16="http://schemas.microsoft.com/office/drawing/2014/main" id="{086304CA-E063-8EAD-AECC-7A2A5D15F9F0}"/>
              </a:ext>
            </a:extLst>
          </xdr:cNvPr>
          <xdr:cNvGraphicFramePr>
            <a:graphicFrameLocks/>
          </xdr:cNvGraphicFramePr>
        </xdr:nvGraphicFramePr>
        <xdr:xfrm>
          <a:off x="1790700" y="36450270"/>
          <a:ext cx="7423785" cy="944880"/>
        </xdr:xfrm>
        <a:graphic>
          <a:graphicData uri="http://schemas.openxmlformats.org/drawingml/2006/chart">
            <c:chart xmlns:c="http://schemas.openxmlformats.org/drawingml/2006/chart" xmlns:r="http://schemas.openxmlformats.org/officeDocument/2006/relationships" r:id="rId34"/>
          </a:graphicData>
        </a:graphic>
      </xdr:graphicFrame>
    </xdr:grpSp>
    <xdr:clientData/>
  </xdr:twoCellAnchor>
  <xdr:twoCellAnchor>
    <xdr:from>
      <xdr:col>2</xdr:col>
      <xdr:colOff>0</xdr:colOff>
      <xdr:row>512</xdr:row>
      <xdr:rowOff>7620</xdr:rowOff>
    </xdr:from>
    <xdr:to>
      <xdr:col>14</xdr:col>
      <xdr:colOff>0</xdr:colOff>
      <xdr:row>540</xdr:row>
      <xdr:rowOff>0</xdr:rowOff>
    </xdr:to>
    <xdr:grpSp>
      <xdr:nvGrpSpPr>
        <xdr:cNvPr id="53" name="グループ化 52">
          <a:extLst>
            <a:ext uri="{FF2B5EF4-FFF2-40B4-BE49-F238E27FC236}">
              <a16:creationId xmlns:a16="http://schemas.microsoft.com/office/drawing/2014/main" id="{1F88EE1B-69A1-4A25-8BDB-2D959F185327}"/>
            </a:ext>
          </a:extLst>
        </xdr:cNvPr>
        <xdr:cNvGrpSpPr/>
      </xdr:nvGrpSpPr>
      <xdr:grpSpPr>
        <a:xfrm>
          <a:off x="266700" y="126804420"/>
          <a:ext cx="8963025" cy="6926580"/>
          <a:chOff x="266700" y="45079920"/>
          <a:chExt cx="9248775" cy="8412480"/>
        </a:xfrm>
      </xdr:grpSpPr>
      <xdr:graphicFrame macro="">
        <xdr:nvGraphicFramePr>
          <xdr:cNvPr id="54" name="グラフ 53">
            <a:extLst>
              <a:ext uri="{FF2B5EF4-FFF2-40B4-BE49-F238E27FC236}">
                <a16:creationId xmlns:a16="http://schemas.microsoft.com/office/drawing/2014/main" id="{B4CC45F6-0447-C628-60C7-20226CE3491C}"/>
              </a:ext>
            </a:extLst>
          </xdr:cNvPr>
          <xdr:cNvGraphicFramePr>
            <a:graphicFrameLocks/>
          </xdr:cNvGraphicFramePr>
        </xdr:nvGraphicFramePr>
        <xdr:xfrm>
          <a:off x="266700" y="45079920"/>
          <a:ext cx="9248775" cy="8412480"/>
        </xdr:xfrm>
        <a:graphic>
          <a:graphicData uri="http://schemas.openxmlformats.org/drawingml/2006/chart">
            <c:chart xmlns:c="http://schemas.openxmlformats.org/drawingml/2006/chart" xmlns:r="http://schemas.openxmlformats.org/officeDocument/2006/relationships" r:id="rId35"/>
          </a:graphicData>
        </a:graphic>
      </xdr:graphicFrame>
      <xdr:graphicFrame macro="">
        <xdr:nvGraphicFramePr>
          <xdr:cNvPr id="55" name="グラフ 54">
            <a:extLst>
              <a:ext uri="{FF2B5EF4-FFF2-40B4-BE49-F238E27FC236}">
                <a16:creationId xmlns:a16="http://schemas.microsoft.com/office/drawing/2014/main" id="{6654B933-446D-C909-6AC3-8B39A9F38D52}"/>
              </a:ext>
            </a:extLst>
          </xdr:cNvPr>
          <xdr:cNvGraphicFramePr>
            <a:graphicFrameLocks/>
          </xdr:cNvGraphicFramePr>
        </xdr:nvGraphicFramePr>
        <xdr:xfrm>
          <a:off x="1790700" y="45365670"/>
          <a:ext cx="7423785" cy="944880"/>
        </xdr:xfrm>
        <a:graphic>
          <a:graphicData uri="http://schemas.openxmlformats.org/drawingml/2006/chart">
            <c:chart xmlns:c="http://schemas.openxmlformats.org/drawingml/2006/chart" xmlns:r="http://schemas.openxmlformats.org/officeDocument/2006/relationships" r:id="rId36"/>
          </a:graphicData>
        </a:graphic>
      </xdr:graphicFrame>
    </xdr:grpSp>
    <xdr:clientData/>
  </xdr:twoCellAnchor>
  <xdr:twoCellAnchor>
    <xdr:from>
      <xdr:col>2</xdr:col>
      <xdr:colOff>0</xdr:colOff>
      <xdr:row>542</xdr:row>
      <xdr:rowOff>7620</xdr:rowOff>
    </xdr:from>
    <xdr:to>
      <xdr:col>14</xdr:col>
      <xdr:colOff>0</xdr:colOff>
      <xdr:row>570</xdr:row>
      <xdr:rowOff>0</xdr:rowOff>
    </xdr:to>
    <xdr:grpSp>
      <xdr:nvGrpSpPr>
        <xdr:cNvPr id="56" name="グループ化 55">
          <a:extLst>
            <a:ext uri="{FF2B5EF4-FFF2-40B4-BE49-F238E27FC236}">
              <a16:creationId xmlns:a16="http://schemas.microsoft.com/office/drawing/2014/main" id="{1E5F51BD-C13A-4E50-AF0F-F693A249984A}"/>
            </a:ext>
          </a:extLst>
        </xdr:cNvPr>
        <xdr:cNvGrpSpPr/>
      </xdr:nvGrpSpPr>
      <xdr:grpSpPr>
        <a:xfrm>
          <a:off x="266700" y="134233920"/>
          <a:ext cx="8963025" cy="6926580"/>
          <a:chOff x="266700" y="53995320"/>
          <a:chExt cx="9248775" cy="8412480"/>
        </a:xfrm>
      </xdr:grpSpPr>
      <xdr:graphicFrame macro="">
        <xdr:nvGraphicFramePr>
          <xdr:cNvPr id="57" name="グラフ 56">
            <a:extLst>
              <a:ext uri="{FF2B5EF4-FFF2-40B4-BE49-F238E27FC236}">
                <a16:creationId xmlns:a16="http://schemas.microsoft.com/office/drawing/2014/main" id="{7074B621-4751-07B7-5895-E735059D7D57}"/>
              </a:ext>
            </a:extLst>
          </xdr:cNvPr>
          <xdr:cNvGraphicFramePr>
            <a:graphicFrameLocks/>
          </xdr:cNvGraphicFramePr>
        </xdr:nvGraphicFramePr>
        <xdr:xfrm>
          <a:off x="266700" y="53995320"/>
          <a:ext cx="9248775" cy="8412480"/>
        </xdr:xfrm>
        <a:graphic>
          <a:graphicData uri="http://schemas.openxmlformats.org/drawingml/2006/chart">
            <c:chart xmlns:c="http://schemas.openxmlformats.org/drawingml/2006/chart" xmlns:r="http://schemas.openxmlformats.org/officeDocument/2006/relationships" r:id="rId37"/>
          </a:graphicData>
        </a:graphic>
      </xdr:graphicFrame>
      <xdr:graphicFrame macro="">
        <xdr:nvGraphicFramePr>
          <xdr:cNvPr id="58" name="グラフ 57">
            <a:extLst>
              <a:ext uri="{FF2B5EF4-FFF2-40B4-BE49-F238E27FC236}">
                <a16:creationId xmlns:a16="http://schemas.microsoft.com/office/drawing/2014/main" id="{A66B5286-F626-3A14-68ED-4A9ED08687F5}"/>
              </a:ext>
            </a:extLst>
          </xdr:cNvPr>
          <xdr:cNvGraphicFramePr>
            <a:graphicFrameLocks/>
          </xdr:cNvGraphicFramePr>
        </xdr:nvGraphicFramePr>
        <xdr:xfrm>
          <a:off x="1790700" y="54281070"/>
          <a:ext cx="7423785" cy="944880"/>
        </xdr:xfrm>
        <a:graphic>
          <a:graphicData uri="http://schemas.openxmlformats.org/drawingml/2006/chart">
            <c:chart xmlns:c="http://schemas.openxmlformats.org/drawingml/2006/chart" xmlns:r="http://schemas.openxmlformats.org/officeDocument/2006/relationships" r:id="rId38"/>
          </a:graphicData>
        </a:graphic>
      </xdr:graphicFrame>
    </xdr:grpSp>
    <xdr:clientData/>
  </xdr:twoCellAnchor>
  <xdr:twoCellAnchor>
    <xdr:from>
      <xdr:col>2</xdr:col>
      <xdr:colOff>0</xdr:colOff>
      <xdr:row>572</xdr:row>
      <xdr:rowOff>7620</xdr:rowOff>
    </xdr:from>
    <xdr:to>
      <xdr:col>14</xdr:col>
      <xdr:colOff>0</xdr:colOff>
      <xdr:row>600</xdr:row>
      <xdr:rowOff>0</xdr:rowOff>
    </xdr:to>
    <xdr:grpSp>
      <xdr:nvGrpSpPr>
        <xdr:cNvPr id="59" name="グループ化 58">
          <a:extLst>
            <a:ext uri="{FF2B5EF4-FFF2-40B4-BE49-F238E27FC236}">
              <a16:creationId xmlns:a16="http://schemas.microsoft.com/office/drawing/2014/main" id="{8119B186-B387-4F8C-81CE-E7E872B15532}"/>
            </a:ext>
          </a:extLst>
        </xdr:cNvPr>
        <xdr:cNvGrpSpPr/>
      </xdr:nvGrpSpPr>
      <xdr:grpSpPr>
        <a:xfrm>
          <a:off x="266700" y="141663420"/>
          <a:ext cx="8963025" cy="6926580"/>
          <a:chOff x="266700" y="62910720"/>
          <a:chExt cx="9248775" cy="8412480"/>
        </a:xfrm>
      </xdr:grpSpPr>
      <xdr:graphicFrame macro="">
        <xdr:nvGraphicFramePr>
          <xdr:cNvPr id="60" name="グラフ 59">
            <a:extLst>
              <a:ext uri="{FF2B5EF4-FFF2-40B4-BE49-F238E27FC236}">
                <a16:creationId xmlns:a16="http://schemas.microsoft.com/office/drawing/2014/main" id="{AC842FF8-4AE9-8A8C-31EC-E5CA18755C67}"/>
              </a:ext>
            </a:extLst>
          </xdr:cNvPr>
          <xdr:cNvGraphicFramePr>
            <a:graphicFrameLocks/>
          </xdr:cNvGraphicFramePr>
        </xdr:nvGraphicFramePr>
        <xdr:xfrm>
          <a:off x="266700" y="62910720"/>
          <a:ext cx="9248775" cy="8412480"/>
        </xdr:xfrm>
        <a:graphic>
          <a:graphicData uri="http://schemas.openxmlformats.org/drawingml/2006/chart">
            <c:chart xmlns:c="http://schemas.openxmlformats.org/drawingml/2006/chart" xmlns:r="http://schemas.openxmlformats.org/officeDocument/2006/relationships" r:id="rId39"/>
          </a:graphicData>
        </a:graphic>
      </xdr:graphicFrame>
      <xdr:graphicFrame macro="">
        <xdr:nvGraphicFramePr>
          <xdr:cNvPr id="61" name="グラフ 60">
            <a:extLst>
              <a:ext uri="{FF2B5EF4-FFF2-40B4-BE49-F238E27FC236}">
                <a16:creationId xmlns:a16="http://schemas.microsoft.com/office/drawing/2014/main" id="{C54AF5F7-052C-1E4D-2B3D-ED9F084C195A}"/>
              </a:ext>
            </a:extLst>
          </xdr:cNvPr>
          <xdr:cNvGraphicFramePr>
            <a:graphicFrameLocks/>
          </xdr:cNvGraphicFramePr>
        </xdr:nvGraphicFramePr>
        <xdr:xfrm>
          <a:off x="1790700" y="63196470"/>
          <a:ext cx="7423785" cy="944880"/>
        </xdr:xfrm>
        <a:graphic>
          <a:graphicData uri="http://schemas.openxmlformats.org/drawingml/2006/chart">
            <c:chart xmlns:c="http://schemas.openxmlformats.org/drawingml/2006/chart" xmlns:r="http://schemas.openxmlformats.org/officeDocument/2006/relationships" r:id="rId40"/>
          </a:graphicData>
        </a:graphic>
      </xdr:graphicFrame>
    </xdr:grpSp>
    <xdr:clientData/>
  </xdr:twoCellAnchor>
  <xdr:twoCellAnchor>
    <xdr:from>
      <xdr:col>2</xdr:col>
      <xdr:colOff>0</xdr:colOff>
      <xdr:row>602</xdr:row>
      <xdr:rowOff>7620</xdr:rowOff>
    </xdr:from>
    <xdr:to>
      <xdr:col>14</xdr:col>
      <xdr:colOff>0</xdr:colOff>
      <xdr:row>630</xdr:row>
      <xdr:rowOff>0</xdr:rowOff>
    </xdr:to>
    <xdr:grpSp>
      <xdr:nvGrpSpPr>
        <xdr:cNvPr id="62" name="グループ化 61">
          <a:extLst>
            <a:ext uri="{FF2B5EF4-FFF2-40B4-BE49-F238E27FC236}">
              <a16:creationId xmlns:a16="http://schemas.microsoft.com/office/drawing/2014/main" id="{06EE81B7-D392-4193-B8BF-789E15FE27C2}"/>
            </a:ext>
          </a:extLst>
        </xdr:cNvPr>
        <xdr:cNvGrpSpPr/>
      </xdr:nvGrpSpPr>
      <xdr:grpSpPr>
        <a:xfrm>
          <a:off x="266700" y="149092920"/>
          <a:ext cx="8963025" cy="6926580"/>
          <a:chOff x="266700" y="72073770"/>
          <a:chExt cx="9248775" cy="8412480"/>
        </a:xfrm>
      </xdr:grpSpPr>
      <xdr:graphicFrame macro="">
        <xdr:nvGraphicFramePr>
          <xdr:cNvPr id="63" name="グラフ 62">
            <a:extLst>
              <a:ext uri="{FF2B5EF4-FFF2-40B4-BE49-F238E27FC236}">
                <a16:creationId xmlns:a16="http://schemas.microsoft.com/office/drawing/2014/main" id="{3CCE9873-758A-F8D1-99B5-9991B45A7EA2}"/>
              </a:ext>
            </a:extLst>
          </xdr:cNvPr>
          <xdr:cNvGraphicFramePr>
            <a:graphicFrameLocks/>
          </xdr:cNvGraphicFramePr>
        </xdr:nvGraphicFramePr>
        <xdr:xfrm>
          <a:off x="266700" y="72073770"/>
          <a:ext cx="9248775" cy="8412480"/>
        </xdr:xfrm>
        <a:graphic>
          <a:graphicData uri="http://schemas.openxmlformats.org/drawingml/2006/chart">
            <c:chart xmlns:c="http://schemas.openxmlformats.org/drawingml/2006/chart" xmlns:r="http://schemas.openxmlformats.org/officeDocument/2006/relationships" r:id="rId41"/>
          </a:graphicData>
        </a:graphic>
      </xdr:graphicFrame>
      <xdr:graphicFrame macro="">
        <xdr:nvGraphicFramePr>
          <xdr:cNvPr id="64" name="グラフ 63">
            <a:extLst>
              <a:ext uri="{FF2B5EF4-FFF2-40B4-BE49-F238E27FC236}">
                <a16:creationId xmlns:a16="http://schemas.microsoft.com/office/drawing/2014/main" id="{A59EA28C-1DE3-4268-146E-E866CDBB6184}"/>
              </a:ext>
            </a:extLst>
          </xdr:cNvPr>
          <xdr:cNvGraphicFramePr>
            <a:graphicFrameLocks/>
          </xdr:cNvGraphicFramePr>
        </xdr:nvGraphicFramePr>
        <xdr:xfrm>
          <a:off x="1790700" y="72359520"/>
          <a:ext cx="7423785" cy="944880"/>
        </xdr:xfrm>
        <a:graphic>
          <a:graphicData uri="http://schemas.openxmlformats.org/drawingml/2006/chart">
            <c:chart xmlns:c="http://schemas.openxmlformats.org/drawingml/2006/chart" xmlns:r="http://schemas.openxmlformats.org/officeDocument/2006/relationships" r:id="rId42"/>
          </a:graphicData>
        </a:graphic>
      </xdr:graphicFrame>
    </xdr:grpSp>
    <xdr:clientData/>
  </xdr:twoCellAnchor>
</xdr:wsDr>
</file>

<file path=xl/drawings/drawing40.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D078DC79-A704-4C93-9D06-9F04C0138190}"/>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E86995F3-DAB2-6DFC-6BDA-22D5E8065695}"/>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236D4C6-5E40-C88B-A640-3ED25A41262D}"/>
              </a:ext>
            </a:extLst>
          </xdr:cNvPr>
          <xdr:cNvGraphicFramePr>
            <a:graphicFrameLocks/>
          </xdr:cNvGraphicFramePr>
        </xdr:nvGraphicFramePr>
        <xdr:xfrm>
          <a:off x="1750829" y="819150"/>
          <a:ext cx="745032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0</xdr:colOff>
      <xdr:row>2</xdr:row>
      <xdr:rowOff>228601</xdr:rowOff>
    </xdr:from>
    <xdr:to>
      <xdr:col>14</xdr:col>
      <xdr:colOff>0</xdr:colOff>
      <xdr:row>30</xdr:row>
      <xdr:rowOff>0</xdr:rowOff>
    </xdr:to>
    <xdr:grpSp>
      <xdr:nvGrpSpPr>
        <xdr:cNvPr id="2" name="グループ化 1">
          <a:extLst>
            <a:ext uri="{FF2B5EF4-FFF2-40B4-BE49-F238E27FC236}">
              <a16:creationId xmlns:a16="http://schemas.microsoft.com/office/drawing/2014/main" id="{37228880-ADCA-44D4-AD65-05367F862DC7}"/>
            </a:ext>
          </a:extLst>
        </xdr:cNvPr>
        <xdr:cNvGrpSpPr/>
      </xdr:nvGrpSpPr>
      <xdr:grpSpPr>
        <a:xfrm>
          <a:off x="266700" y="723901"/>
          <a:ext cx="8963025" cy="6705599"/>
          <a:chOff x="266700" y="719668"/>
          <a:chExt cx="9248775" cy="8195732"/>
        </a:xfrm>
      </xdr:grpSpPr>
      <xdr:graphicFrame macro="">
        <xdr:nvGraphicFramePr>
          <xdr:cNvPr id="3" name="グラフ 2">
            <a:extLst>
              <a:ext uri="{FF2B5EF4-FFF2-40B4-BE49-F238E27FC236}">
                <a16:creationId xmlns:a16="http://schemas.microsoft.com/office/drawing/2014/main" id="{C4A684EA-421C-44D9-85B6-15A1CB109BD0}"/>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492D5D6-F704-4E65-A02F-C2E32624B6EB}"/>
              </a:ext>
            </a:extLst>
          </xdr:cNvPr>
          <xdr:cNvGraphicFramePr>
            <a:graphicFrameLocks/>
          </xdr:cNvGraphicFramePr>
        </xdr:nvGraphicFramePr>
        <xdr:xfrm>
          <a:off x="1770486" y="719668"/>
          <a:ext cx="7402089" cy="101388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049785C3-D755-470F-8E46-05EC4BD4902D}"/>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9AD452E8-8D4F-488D-AC8A-B5DD66478D8C}"/>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B8B4925-8039-4245-9FEC-C9A05DA8428A}"/>
              </a:ext>
            </a:extLst>
          </xdr:cNvPr>
          <xdr:cNvGraphicFramePr>
            <a:graphicFrameLocks/>
          </xdr:cNvGraphicFramePr>
        </xdr:nvGraphicFramePr>
        <xdr:xfrm>
          <a:off x="1770486" y="742951"/>
          <a:ext cx="7402089" cy="9905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A911EAC9-D5B1-43A2-8CBA-4B767A9BF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0</xdr:colOff>
      <xdr:row>2</xdr:row>
      <xdr:rowOff>219075</xdr:rowOff>
    </xdr:from>
    <xdr:to>
      <xdr:col>14</xdr:col>
      <xdr:colOff>0</xdr:colOff>
      <xdr:row>30</xdr:row>
      <xdr:rowOff>0</xdr:rowOff>
    </xdr:to>
    <xdr:grpSp>
      <xdr:nvGrpSpPr>
        <xdr:cNvPr id="2" name="グループ化 1">
          <a:extLst>
            <a:ext uri="{FF2B5EF4-FFF2-40B4-BE49-F238E27FC236}">
              <a16:creationId xmlns:a16="http://schemas.microsoft.com/office/drawing/2014/main" id="{49A648A9-C1ED-45DB-B47E-63741CB2C37C}"/>
            </a:ext>
          </a:extLst>
        </xdr:cNvPr>
        <xdr:cNvGrpSpPr/>
      </xdr:nvGrpSpPr>
      <xdr:grpSpPr>
        <a:xfrm>
          <a:off x="266700" y="714375"/>
          <a:ext cx="8963025" cy="6715125"/>
          <a:chOff x="266700" y="708025"/>
          <a:chExt cx="9248775" cy="8207375"/>
        </a:xfrm>
      </xdr:grpSpPr>
      <xdr:graphicFrame macro="">
        <xdr:nvGraphicFramePr>
          <xdr:cNvPr id="3" name="グラフ 2">
            <a:extLst>
              <a:ext uri="{FF2B5EF4-FFF2-40B4-BE49-F238E27FC236}">
                <a16:creationId xmlns:a16="http://schemas.microsoft.com/office/drawing/2014/main" id="{28898FB8-EE4B-41C4-A95C-28B83520AE71}"/>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0FAAD59-46B8-40F5-AEE2-EEBD09965C87}"/>
              </a:ext>
            </a:extLst>
          </xdr:cNvPr>
          <xdr:cNvGraphicFramePr>
            <a:graphicFrameLocks/>
          </xdr:cNvGraphicFramePr>
        </xdr:nvGraphicFramePr>
        <xdr:xfrm>
          <a:off x="1760657" y="708025"/>
          <a:ext cx="7411917" cy="102552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5.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4" name="グループ化 3">
          <a:extLst>
            <a:ext uri="{FF2B5EF4-FFF2-40B4-BE49-F238E27FC236}">
              <a16:creationId xmlns:a16="http://schemas.microsoft.com/office/drawing/2014/main" id="{10D07547-383A-4838-922B-75C911BC55D8}"/>
            </a:ext>
          </a:extLst>
        </xdr:cNvPr>
        <xdr:cNvGrpSpPr/>
      </xdr:nvGrpSpPr>
      <xdr:grpSpPr>
        <a:xfrm>
          <a:off x="266700" y="742951"/>
          <a:ext cx="8963025" cy="4953000"/>
          <a:chOff x="266700" y="742951"/>
          <a:chExt cx="9248775" cy="5200650"/>
        </a:xfrm>
      </xdr:grpSpPr>
      <xdr:graphicFrame macro="">
        <xdr:nvGraphicFramePr>
          <xdr:cNvPr id="2" name="グラフ 1">
            <a:extLst>
              <a:ext uri="{FF2B5EF4-FFF2-40B4-BE49-F238E27FC236}">
                <a16:creationId xmlns:a16="http://schemas.microsoft.com/office/drawing/2014/main" id="{78701DF3-5F73-41EE-92E6-4CB2BC8197A4}"/>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7E1B1043-011F-485B-B4C5-2DE7D3FB1B29}"/>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6.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2756C223-90A6-4149-AA7C-03A3D37F5657}"/>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E2ED8D2F-D14F-4EEF-924F-7EF115B27AEF}"/>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6512341-AE71-461B-B4F3-677C5B8BA4C0}"/>
              </a:ext>
            </a:extLst>
          </xdr:cNvPr>
          <xdr:cNvGraphicFramePr>
            <a:graphicFrameLocks/>
          </xdr:cNvGraphicFramePr>
        </xdr:nvGraphicFramePr>
        <xdr:xfrm>
          <a:off x="1750829" y="754592"/>
          <a:ext cx="7421746" cy="9789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7.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23</xdr:row>
      <xdr:rowOff>0</xdr:rowOff>
    </xdr:to>
    <xdr:grpSp>
      <xdr:nvGrpSpPr>
        <xdr:cNvPr id="2" name="グループ化 1">
          <a:extLst>
            <a:ext uri="{FF2B5EF4-FFF2-40B4-BE49-F238E27FC236}">
              <a16:creationId xmlns:a16="http://schemas.microsoft.com/office/drawing/2014/main" id="{C8E2556B-8527-4BD7-A303-1CB88E9684F5}"/>
            </a:ext>
          </a:extLst>
        </xdr:cNvPr>
        <xdr:cNvGrpSpPr/>
      </xdr:nvGrpSpPr>
      <xdr:grpSpPr>
        <a:xfrm>
          <a:off x="266700" y="502920"/>
          <a:ext cx="8963025" cy="5193030"/>
          <a:chOff x="266700" y="502920"/>
          <a:chExt cx="9248775" cy="5440680"/>
        </a:xfrm>
      </xdr:grpSpPr>
      <xdr:graphicFrame macro="">
        <xdr:nvGraphicFramePr>
          <xdr:cNvPr id="3" name="グラフ 2">
            <a:extLst>
              <a:ext uri="{FF2B5EF4-FFF2-40B4-BE49-F238E27FC236}">
                <a16:creationId xmlns:a16="http://schemas.microsoft.com/office/drawing/2014/main" id="{A04C73C1-2122-4CE1-9CDE-8EB70D1FA297}"/>
              </a:ext>
            </a:extLst>
          </xdr:cNvPr>
          <xdr:cNvGraphicFramePr>
            <a:graphicFrameLocks/>
          </xdr:cNvGraphicFramePr>
        </xdr:nvGraphicFramePr>
        <xdr:xfrm>
          <a:off x="266700" y="502920"/>
          <a:ext cx="9248775" cy="54406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F93C1AB7-F64E-4094-8BBE-042C443E059B}"/>
              </a:ext>
            </a:extLst>
          </xdr:cNvPr>
          <xdr:cNvGraphicFramePr>
            <a:graphicFrameLocks/>
          </xdr:cNvGraphicFramePr>
        </xdr:nvGraphicFramePr>
        <xdr:xfrm>
          <a:off x="1770486" y="752475"/>
          <a:ext cx="7444000" cy="98107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9525</xdr:colOff>
      <xdr:row>31</xdr:row>
      <xdr:rowOff>227602</xdr:rowOff>
    </xdr:from>
    <xdr:to>
      <xdr:col>14</xdr:col>
      <xdr:colOff>9525</xdr:colOff>
      <xdr:row>59</xdr:row>
      <xdr:rowOff>219075</xdr:rowOff>
    </xdr:to>
    <xdr:grpSp>
      <xdr:nvGrpSpPr>
        <xdr:cNvPr id="2" name="グループ化 1">
          <a:extLst>
            <a:ext uri="{FF2B5EF4-FFF2-40B4-BE49-F238E27FC236}">
              <a16:creationId xmlns:a16="http://schemas.microsoft.com/office/drawing/2014/main" id="{E419C16B-9760-42BE-A354-5AA50560AABB}"/>
            </a:ext>
          </a:extLst>
        </xdr:cNvPr>
        <xdr:cNvGrpSpPr/>
      </xdr:nvGrpSpPr>
      <xdr:grpSpPr>
        <a:xfrm>
          <a:off x="276225" y="7904752"/>
          <a:ext cx="8963025" cy="6925673"/>
          <a:chOff x="266700" y="9418320"/>
          <a:chExt cx="9248775" cy="8412480"/>
        </a:xfrm>
      </xdr:grpSpPr>
      <xdr:graphicFrame macro="">
        <xdr:nvGraphicFramePr>
          <xdr:cNvPr id="3" name="グラフ 2">
            <a:extLst>
              <a:ext uri="{FF2B5EF4-FFF2-40B4-BE49-F238E27FC236}">
                <a16:creationId xmlns:a16="http://schemas.microsoft.com/office/drawing/2014/main" id="{A08AF4C4-BC89-CB24-B333-9C4652ED9517}"/>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C6B64B37-BE21-D903-CDC7-2A9EDAF27E0D}"/>
              </a:ext>
            </a:extLst>
          </xdr:cNvPr>
          <xdr:cNvGraphicFramePr>
            <a:graphicFrameLocks/>
          </xdr:cNvGraphicFramePr>
        </xdr:nvGraphicFramePr>
        <xdr:xfrm>
          <a:off x="1790700" y="9634618"/>
          <a:ext cx="7423785" cy="100621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28575</xdr:colOff>
      <xdr:row>62</xdr:row>
      <xdr:rowOff>8527</xdr:rowOff>
    </xdr:from>
    <xdr:to>
      <xdr:col>14</xdr:col>
      <xdr:colOff>28575</xdr:colOff>
      <xdr:row>90</xdr:row>
      <xdr:rowOff>0</xdr:rowOff>
    </xdr:to>
    <xdr:grpSp>
      <xdr:nvGrpSpPr>
        <xdr:cNvPr id="5" name="グループ化 4">
          <a:extLst>
            <a:ext uri="{FF2B5EF4-FFF2-40B4-BE49-F238E27FC236}">
              <a16:creationId xmlns:a16="http://schemas.microsoft.com/office/drawing/2014/main" id="{6BFDA41A-34FE-48A8-A84F-187577786B3E}"/>
            </a:ext>
          </a:extLst>
        </xdr:cNvPr>
        <xdr:cNvGrpSpPr/>
      </xdr:nvGrpSpPr>
      <xdr:grpSpPr>
        <a:xfrm>
          <a:off x="295275" y="15362827"/>
          <a:ext cx="8963025" cy="6925673"/>
          <a:chOff x="296186" y="18333720"/>
          <a:chExt cx="9248775" cy="8412480"/>
        </a:xfrm>
      </xdr:grpSpPr>
      <xdr:graphicFrame macro="">
        <xdr:nvGraphicFramePr>
          <xdr:cNvPr id="6" name="グラフ 5">
            <a:extLst>
              <a:ext uri="{FF2B5EF4-FFF2-40B4-BE49-F238E27FC236}">
                <a16:creationId xmlns:a16="http://schemas.microsoft.com/office/drawing/2014/main" id="{BF2E2DD3-5D1A-A12C-3FD0-C7F39CEE899D}"/>
              </a:ext>
            </a:extLst>
          </xdr:cNvPr>
          <xdr:cNvGraphicFramePr>
            <a:graphicFrameLocks/>
          </xdr:cNvGraphicFramePr>
        </xdr:nvGraphicFramePr>
        <xdr:xfrm>
          <a:off x="296186" y="183337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A63D7A16-B41F-DF66-14CC-36B4A34E7E2E}"/>
              </a:ext>
            </a:extLst>
          </xdr:cNvPr>
          <xdr:cNvGraphicFramePr>
            <a:graphicFrameLocks/>
          </xdr:cNvGraphicFramePr>
        </xdr:nvGraphicFramePr>
        <xdr:xfrm>
          <a:off x="1790700" y="18561593"/>
          <a:ext cx="7423785" cy="1006217"/>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92</xdr:row>
      <xdr:rowOff>11702</xdr:rowOff>
    </xdr:from>
    <xdr:to>
      <xdr:col>14</xdr:col>
      <xdr:colOff>0</xdr:colOff>
      <xdr:row>120</xdr:row>
      <xdr:rowOff>0</xdr:rowOff>
    </xdr:to>
    <xdr:grpSp>
      <xdr:nvGrpSpPr>
        <xdr:cNvPr id="8" name="グループ化 7">
          <a:extLst>
            <a:ext uri="{FF2B5EF4-FFF2-40B4-BE49-F238E27FC236}">
              <a16:creationId xmlns:a16="http://schemas.microsoft.com/office/drawing/2014/main" id="{ADB8C189-668E-49CA-950A-5E0C7E8BE391}"/>
            </a:ext>
          </a:extLst>
        </xdr:cNvPr>
        <xdr:cNvGrpSpPr/>
      </xdr:nvGrpSpPr>
      <xdr:grpSpPr>
        <a:xfrm>
          <a:off x="266700" y="22795502"/>
          <a:ext cx="8963025" cy="6922498"/>
          <a:chOff x="266700" y="27249120"/>
          <a:chExt cx="9248775" cy="8412480"/>
        </a:xfrm>
      </xdr:grpSpPr>
      <xdr:graphicFrame macro="">
        <xdr:nvGraphicFramePr>
          <xdr:cNvPr id="9" name="グラフ 8">
            <a:extLst>
              <a:ext uri="{FF2B5EF4-FFF2-40B4-BE49-F238E27FC236}">
                <a16:creationId xmlns:a16="http://schemas.microsoft.com/office/drawing/2014/main" id="{6F8E56BF-AFF3-26C6-0039-08EC7CD7CB81}"/>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8E52E9FE-49BD-297F-67B1-15189260B924}"/>
              </a:ext>
            </a:extLst>
          </xdr:cNvPr>
          <xdr:cNvGraphicFramePr>
            <a:graphicFrameLocks/>
          </xdr:cNvGraphicFramePr>
        </xdr:nvGraphicFramePr>
        <xdr:xfrm>
          <a:off x="1790700" y="27476993"/>
          <a:ext cx="7423785" cy="1006217"/>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122</xdr:row>
      <xdr:rowOff>11702</xdr:rowOff>
    </xdr:from>
    <xdr:to>
      <xdr:col>14</xdr:col>
      <xdr:colOff>0</xdr:colOff>
      <xdr:row>149</xdr:row>
      <xdr:rowOff>246784</xdr:rowOff>
    </xdr:to>
    <xdr:grpSp>
      <xdr:nvGrpSpPr>
        <xdr:cNvPr id="11" name="グループ化 10">
          <a:extLst>
            <a:ext uri="{FF2B5EF4-FFF2-40B4-BE49-F238E27FC236}">
              <a16:creationId xmlns:a16="http://schemas.microsoft.com/office/drawing/2014/main" id="{71C638C5-5EE1-431B-B1E4-34870024DEFB}"/>
            </a:ext>
          </a:extLst>
        </xdr:cNvPr>
        <xdr:cNvGrpSpPr/>
      </xdr:nvGrpSpPr>
      <xdr:grpSpPr>
        <a:xfrm>
          <a:off x="266700" y="30225002"/>
          <a:ext cx="8963025" cy="6921632"/>
          <a:chOff x="266700" y="36164520"/>
          <a:chExt cx="9248775" cy="8412480"/>
        </a:xfrm>
      </xdr:grpSpPr>
      <xdr:graphicFrame macro="">
        <xdr:nvGraphicFramePr>
          <xdr:cNvPr id="12" name="グラフ 11">
            <a:extLst>
              <a:ext uri="{FF2B5EF4-FFF2-40B4-BE49-F238E27FC236}">
                <a16:creationId xmlns:a16="http://schemas.microsoft.com/office/drawing/2014/main" id="{A968581A-7F72-06A2-5811-B0585C41F7AB}"/>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3" name="グラフ 12">
            <a:extLst>
              <a:ext uri="{FF2B5EF4-FFF2-40B4-BE49-F238E27FC236}">
                <a16:creationId xmlns:a16="http://schemas.microsoft.com/office/drawing/2014/main" id="{5D6AB383-39A2-F308-021F-2FE039659832}"/>
              </a:ext>
            </a:extLst>
          </xdr:cNvPr>
          <xdr:cNvGraphicFramePr>
            <a:graphicFrameLocks/>
          </xdr:cNvGraphicFramePr>
        </xdr:nvGraphicFramePr>
        <xdr:xfrm>
          <a:off x="1790700" y="36380811"/>
          <a:ext cx="7423785" cy="1006343"/>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2</xdr:row>
      <xdr:rowOff>186169</xdr:rowOff>
    </xdr:from>
    <xdr:to>
      <xdr:col>14</xdr:col>
      <xdr:colOff>0</xdr:colOff>
      <xdr:row>30</xdr:row>
      <xdr:rowOff>0</xdr:rowOff>
    </xdr:to>
    <xdr:grpSp>
      <xdr:nvGrpSpPr>
        <xdr:cNvPr id="14" name="グループ化 13">
          <a:extLst>
            <a:ext uri="{FF2B5EF4-FFF2-40B4-BE49-F238E27FC236}">
              <a16:creationId xmlns:a16="http://schemas.microsoft.com/office/drawing/2014/main" id="{7839DFE9-6381-482D-8CF4-0F0CEA7CA163}"/>
            </a:ext>
          </a:extLst>
        </xdr:cNvPr>
        <xdr:cNvGrpSpPr/>
      </xdr:nvGrpSpPr>
      <xdr:grpSpPr>
        <a:xfrm>
          <a:off x="266700" y="681469"/>
          <a:ext cx="8963025" cy="6748031"/>
          <a:chOff x="266700" y="667807"/>
          <a:chExt cx="9248775" cy="8247593"/>
        </a:xfrm>
      </xdr:grpSpPr>
      <xdr:graphicFrame macro="">
        <xdr:nvGraphicFramePr>
          <xdr:cNvPr id="15" name="グラフ 14">
            <a:extLst>
              <a:ext uri="{FF2B5EF4-FFF2-40B4-BE49-F238E27FC236}">
                <a16:creationId xmlns:a16="http://schemas.microsoft.com/office/drawing/2014/main" id="{9924B13D-EE80-A88F-013B-9B93424BBBC6}"/>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6" name="グラフ 15">
            <a:extLst>
              <a:ext uri="{FF2B5EF4-FFF2-40B4-BE49-F238E27FC236}">
                <a16:creationId xmlns:a16="http://schemas.microsoft.com/office/drawing/2014/main" id="{7C37E234-C177-B6A8-65A2-572790EDA2AC}"/>
              </a:ext>
            </a:extLst>
          </xdr:cNvPr>
          <xdr:cNvGraphicFramePr>
            <a:graphicFrameLocks/>
          </xdr:cNvGraphicFramePr>
        </xdr:nvGraphicFramePr>
        <xdr:xfrm>
          <a:off x="1760657" y="667807"/>
          <a:ext cx="7411917" cy="101200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wsDr>
</file>

<file path=xl/drawings/drawing49.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21</xdr:row>
      <xdr:rowOff>1</xdr:rowOff>
    </xdr:to>
    <xdr:grpSp>
      <xdr:nvGrpSpPr>
        <xdr:cNvPr id="2" name="グループ化 1">
          <a:extLst>
            <a:ext uri="{FF2B5EF4-FFF2-40B4-BE49-F238E27FC236}">
              <a16:creationId xmlns:a16="http://schemas.microsoft.com/office/drawing/2014/main" id="{A1224B48-2BD6-4615-B977-9BD4E15392E1}"/>
            </a:ext>
          </a:extLst>
        </xdr:cNvPr>
        <xdr:cNvGrpSpPr/>
      </xdr:nvGrpSpPr>
      <xdr:grpSpPr>
        <a:xfrm>
          <a:off x="266700" y="742951"/>
          <a:ext cx="8963025" cy="4457700"/>
          <a:chOff x="266700" y="742951"/>
          <a:chExt cx="9248775" cy="5200650"/>
        </a:xfrm>
      </xdr:grpSpPr>
      <xdr:graphicFrame macro="">
        <xdr:nvGraphicFramePr>
          <xdr:cNvPr id="3" name="グラフ 2">
            <a:extLst>
              <a:ext uri="{FF2B5EF4-FFF2-40B4-BE49-F238E27FC236}">
                <a16:creationId xmlns:a16="http://schemas.microsoft.com/office/drawing/2014/main" id="{09AC718F-7EF1-4A5D-863B-B6CD21075B99}"/>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477EBF0-4D13-43B9-9D3D-EFF1C5C1CD33}"/>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23</xdr:row>
      <xdr:rowOff>7620</xdr:rowOff>
    </xdr:from>
    <xdr:to>
      <xdr:col>14</xdr:col>
      <xdr:colOff>0</xdr:colOff>
      <xdr:row>42</xdr:row>
      <xdr:rowOff>0</xdr:rowOff>
    </xdr:to>
    <xdr:grpSp>
      <xdr:nvGrpSpPr>
        <xdr:cNvPr id="5" name="グループ化 4">
          <a:extLst>
            <a:ext uri="{FF2B5EF4-FFF2-40B4-BE49-F238E27FC236}">
              <a16:creationId xmlns:a16="http://schemas.microsoft.com/office/drawing/2014/main" id="{9A919B03-3E28-4499-A01A-0033EB55C8AD}"/>
            </a:ext>
          </a:extLst>
        </xdr:cNvPr>
        <xdr:cNvGrpSpPr/>
      </xdr:nvGrpSpPr>
      <xdr:grpSpPr>
        <a:xfrm>
          <a:off x="266700" y="5703570"/>
          <a:ext cx="8963025" cy="4697730"/>
          <a:chOff x="266700" y="6446520"/>
          <a:chExt cx="9248775" cy="5440680"/>
        </a:xfrm>
      </xdr:grpSpPr>
      <xdr:graphicFrame macro="">
        <xdr:nvGraphicFramePr>
          <xdr:cNvPr id="6" name="グラフ 5">
            <a:extLst>
              <a:ext uri="{FF2B5EF4-FFF2-40B4-BE49-F238E27FC236}">
                <a16:creationId xmlns:a16="http://schemas.microsoft.com/office/drawing/2014/main" id="{89A4FD83-3552-4437-BA1D-43306B92BD70}"/>
              </a:ext>
            </a:extLst>
          </xdr:cNvPr>
          <xdr:cNvGraphicFramePr>
            <a:graphicFrameLocks/>
          </xdr:cNvGraphicFramePr>
        </xdr:nvGraphicFramePr>
        <xdr:xfrm>
          <a:off x="266700" y="6446520"/>
          <a:ext cx="9248775" cy="54406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C4D2D7BE-1A59-4703-B4E3-4EFB5BCF999A}"/>
              </a:ext>
            </a:extLst>
          </xdr:cNvPr>
          <xdr:cNvGraphicFramePr>
            <a:graphicFrameLocks/>
          </xdr:cNvGraphicFramePr>
        </xdr:nvGraphicFramePr>
        <xdr:xfrm>
          <a:off x="1790700" y="6732270"/>
          <a:ext cx="7423785" cy="94488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44</xdr:row>
      <xdr:rowOff>7620</xdr:rowOff>
    </xdr:from>
    <xdr:to>
      <xdr:col>14</xdr:col>
      <xdr:colOff>0</xdr:colOff>
      <xdr:row>63</xdr:row>
      <xdr:rowOff>0</xdr:rowOff>
    </xdr:to>
    <xdr:grpSp>
      <xdr:nvGrpSpPr>
        <xdr:cNvPr id="8" name="グループ化 7">
          <a:extLst>
            <a:ext uri="{FF2B5EF4-FFF2-40B4-BE49-F238E27FC236}">
              <a16:creationId xmlns:a16="http://schemas.microsoft.com/office/drawing/2014/main" id="{B3849373-E3B7-408D-8B0F-DB41B94015F1}"/>
            </a:ext>
          </a:extLst>
        </xdr:cNvPr>
        <xdr:cNvGrpSpPr/>
      </xdr:nvGrpSpPr>
      <xdr:grpSpPr>
        <a:xfrm>
          <a:off x="266700" y="10904220"/>
          <a:ext cx="8963025" cy="4697730"/>
          <a:chOff x="266700" y="12390120"/>
          <a:chExt cx="9248775" cy="5440680"/>
        </a:xfrm>
      </xdr:grpSpPr>
      <xdr:graphicFrame macro="">
        <xdr:nvGraphicFramePr>
          <xdr:cNvPr id="9" name="グラフ 8">
            <a:extLst>
              <a:ext uri="{FF2B5EF4-FFF2-40B4-BE49-F238E27FC236}">
                <a16:creationId xmlns:a16="http://schemas.microsoft.com/office/drawing/2014/main" id="{8A4B4904-0DC6-42A7-B476-A3AB8892C8B8}"/>
              </a:ext>
            </a:extLst>
          </xdr:cNvPr>
          <xdr:cNvGraphicFramePr>
            <a:graphicFrameLocks/>
          </xdr:cNvGraphicFramePr>
        </xdr:nvGraphicFramePr>
        <xdr:xfrm>
          <a:off x="266700" y="12390120"/>
          <a:ext cx="9248775" cy="54406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37F4D618-E99A-454E-A816-1943385D3247}"/>
              </a:ext>
            </a:extLst>
          </xdr:cNvPr>
          <xdr:cNvGraphicFramePr>
            <a:graphicFrameLocks/>
          </xdr:cNvGraphicFramePr>
        </xdr:nvGraphicFramePr>
        <xdr:xfrm>
          <a:off x="1790700" y="12675870"/>
          <a:ext cx="7423785" cy="94488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65</xdr:row>
      <xdr:rowOff>7620</xdr:rowOff>
    </xdr:from>
    <xdr:to>
      <xdr:col>14</xdr:col>
      <xdr:colOff>0</xdr:colOff>
      <xdr:row>84</xdr:row>
      <xdr:rowOff>0</xdr:rowOff>
    </xdr:to>
    <xdr:grpSp>
      <xdr:nvGrpSpPr>
        <xdr:cNvPr id="11" name="グループ化 10">
          <a:extLst>
            <a:ext uri="{FF2B5EF4-FFF2-40B4-BE49-F238E27FC236}">
              <a16:creationId xmlns:a16="http://schemas.microsoft.com/office/drawing/2014/main" id="{1B641410-4292-4317-8DC4-D0EF182C87B5}"/>
            </a:ext>
          </a:extLst>
        </xdr:cNvPr>
        <xdr:cNvGrpSpPr/>
      </xdr:nvGrpSpPr>
      <xdr:grpSpPr>
        <a:xfrm>
          <a:off x="266700" y="16104870"/>
          <a:ext cx="8963025" cy="4697730"/>
          <a:chOff x="266700" y="18333720"/>
          <a:chExt cx="9248775" cy="5440680"/>
        </a:xfrm>
      </xdr:grpSpPr>
      <xdr:graphicFrame macro="">
        <xdr:nvGraphicFramePr>
          <xdr:cNvPr id="12" name="グラフ 11">
            <a:extLst>
              <a:ext uri="{FF2B5EF4-FFF2-40B4-BE49-F238E27FC236}">
                <a16:creationId xmlns:a16="http://schemas.microsoft.com/office/drawing/2014/main" id="{9D5B5FE1-B6A5-4DF2-9E4F-6D1390E720FC}"/>
              </a:ext>
            </a:extLst>
          </xdr:cNvPr>
          <xdr:cNvGraphicFramePr>
            <a:graphicFrameLocks/>
          </xdr:cNvGraphicFramePr>
        </xdr:nvGraphicFramePr>
        <xdr:xfrm>
          <a:off x="266700" y="18333720"/>
          <a:ext cx="9248775" cy="54406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3" name="グラフ 12">
            <a:extLst>
              <a:ext uri="{FF2B5EF4-FFF2-40B4-BE49-F238E27FC236}">
                <a16:creationId xmlns:a16="http://schemas.microsoft.com/office/drawing/2014/main" id="{C35CB8B8-E5C1-42FE-9923-404AD0352BA0}"/>
              </a:ext>
            </a:extLst>
          </xdr:cNvPr>
          <xdr:cNvGraphicFramePr>
            <a:graphicFrameLocks/>
          </xdr:cNvGraphicFramePr>
        </xdr:nvGraphicFramePr>
        <xdr:xfrm>
          <a:off x="1790700" y="18619470"/>
          <a:ext cx="7423785" cy="944880"/>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86</xdr:row>
      <xdr:rowOff>7620</xdr:rowOff>
    </xdr:from>
    <xdr:to>
      <xdr:col>14</xdr:col>
      <xdr:colOff>0</xdr:colOff>
      <xdr:row>105</xdr:row>
      <xdr:rowOff>0</xdr:rowOff>
    </xdr:to>
    <xdr:grpSp>
      <xdr:nvGrpSpPr>
        <xdr:cNvPr id="14" name="グループ化 13">
          <a:extLst>
            <a:ext uri="{FF2B5EF4-FFF2-40B4-BE49-F238E27FC236}">
              <a16:creationId xmlns:a16="http://schemas.microsoft.com/office/drawing/2014/main" id="{3591FC08-A6E3-49B7-9A2B-82601A1D0803}"/>
            </a:ext>
          </a:extLst>
        </xdr:cNvPr>
        <xdr:cNvGrpSpPr/>
      </xdr:nvGrpSpPr>
      <xdr:grpSpPr>
        <a:xfrm>
          <a:off x="266700" y="21305520"/>
          <a:ext cx="8963025" cy="4697730"/>
          <a:chOff x="266700" y="24277320"/>
          <a:chExt cx="9248775" cy="5440680"/>
        </a:xfrm>
      </xdr:grpSpPr>
      <xdr:graphicFrame macro="">
        <xdr:nvGraphicFramePr>
          <xdr:cNvPr id="15" name="グラフ 14">
            <a:extLst>
              <a:ext uri="{FF2B5EF4-FFF2-40B4-BE49-F238E27FC236}">
                <a16:creationId xmlns:a16="http://schemas.microsoft.com/office/drawing/2014/main" id="{EB0452BF-9AC4-4B4D-B339-51726E011D2C}"/>
              </a:ext>
            </a:extLst>
          </xdr:cNvPr>
          <xdr:cNvGraphicFramePr>
            <a:graphicFrameLocks/>
          </xdr:cNvGraphicFramePr>
        </xdr:nvGraphicFramePr>
        <xdr:xfrm>
          <a:off x="266700" y="24277320"/>
          <a:ext cx="9248775" cy="544068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6" name="グラフ 15">
            <a:extLst>
              <a:ext uri="{FF2B5EF4-FFF2-40B4-BE49-F238E27FC236}">
                <a16:creationId xmlns:a16="http://schemas.microsoft.com/office/drawing/2014/main" id="{E02985E3-7ECC-4786-99B6-6B70C1730261}"/>
              </a:ext>
            </a:extLst>
          </xdr:cNvPr>
          <xdr:cNvGraphicFramePr>
            <a:graphicFrameLocks/>
          </xdr:cNvGraphicFramePr>
        </xdr:nvGraphicFramePr>
        <xdr:xfrm>
          <a:off x="1790700" y="24563070"/>
          <a:ext cx="7423785" cy="94488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F04A95E-4928-4E26-B9D7-AD7711115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2</xdr:col>
      <xdr:colOff>0</xdr:colOff>
      <xdr:row>32</xdr:row>
      <xdr:rowOff>7620</xdr:rowOff>
    </xdr:from>
    <xdr:to>
      <xdr:col>14</xdr:col>
      <xdr:colOff>0</xdr:colOff>
      <xdr:row>59</xdr:row>
      <xdr:rowOff>0</xdr:rowOff>
    </xdr:to>
    <xdr:grpSp>
      <xdr:nvGrpSpPr>
        <xdr:cNvPr id="2" name="グループ化 1">
          <a:extLst>
            <a:ext uri="{FF2B5EF4-FFF2-40B4-BE49-F238E27FC236}">
              <a16:creationId xmlns:a16="http://schemas.microsoft.com/office/drawing/2014/main" id="{FA1DFE07-27D0-4ACF-94AF-4CC3E7E14804}"/>
            </a:ext>
          </a:extLst>
        </xdr:cNvPr>
        <xdr:cNvGrpSpPr/>
      </xdr:nvGrpSpPr>
      <xdr:grpSpPr>
        <a:xfrm>
          <a:off x="266700" y="7932420"/>
          <a:ext cx="8963025" cy="6678930"/>
          <a:chOff x="266700" y="9418320"/>
          <a:chExt cx="9248775" cy="8412480"/>
        </a:xfrm>
      </xdr:grpSpPr>
      <xdr:graphicFrame macro="">
        <xdr:nvGraphicFramePr>
          <xdr:cNvPr id="3" name="グラフ 2">
            <a:extLst>
              <a:ext uri="{FF2B5EF4-FFF2-40B4-BE49-F238E27FC236}">
                <a16:creationId xmlns:a16="http://schemas.microsoft.com/office/drawing/2014/main" id="{C4D6211A-33C3-472D-877E-896FA8F444A0}"/>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99DEC4D-0B33-4BEC-AC7D-E492FF006F24}"/>
              </a:ext>
            </a:extLst>
          </xdr:cNvPr>
          <xdr:cNvGraphicFramePr>
            <a:graphicFrameLocks/>
          </xdr:cNvGraphicFramePr>
        </xdr:nvGraphicFramePr>
        <xdr:xfrm>
          <a:off x="1741001" y="9530127"/>
          <a:ext cx="7473485" cy="9748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61</xdr:row>
      <xdr:rowOff>7620</xdr:rowOff>
    </xdr:from>
    <xdr:to>
      <xdr:col>14</xdr:col>
      <xdr:colOff>0</xdr:colOff>
      <xdr:row>88</xdr:row>
      <xdr:rowOff>0</xdr:rowOff>
    </xdr:to>
    <xdr:grpSp>
      <xdr:nvGrpSpPr>
        <xdr:cNvPr id="5" name="グループ化 4">
          <a:extLst>
            <a:ext uri="{FF2B5EF4-FFF2-40B4-BE49-F238E27FC236}">
              <a16:creationId xmlns:a16="http://schemas.microsoft.com/office/drawing/2014/main" id="{C8CA64E0-D604-4B38-8082-EF9CBBDD05C7}"/>
            </a:ext>
          </a:extLst>
        </xdr:cNvPr>
        <xdr:cNvGrpSpPr/>
      </xdr:nvGrpSpPr>
      <xdr:grpSpPr>
        <a:xfrm>
          <a:off x="266700" y="15114270"/>
          <a:ext cx="8963025" cy="6678930"/>
          <a:chOff x="266700" y="18333720"/>
          <a:chExt cx="9248775" cy="8412480"/>
        </a:xfrm>
      </xdr:grpSpPr>
      <xdr:graphicFrame macro="">
        <xdr:nvGraphicFramePr>
          <xdr:cNvPr id="6" name="グラフ 5">
            <a:extLst>
              <a:ext uri="{FF2B5EF4-FFF2-40B4-BE49-F238E27FC236}">
                <a16:creationId xmlns:a16="http://schemas.microsoft.com/office/drawing/2014/main" id="{37344356-3702-4A18-BADB-D07CBCB1D5B7}"/>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A65178D8-CFB5-4472-8F88-FFF474B8667F}"/>
              </a:ext>
            </a:extLst>
          </xdr:cNvPr>
          <xdr:cNvGraphicFramePr>
            <a:graphicFrameLocks/>
          </xdr:cNvGraphicFramePr>
        </xdr:nvGraphicFramePr>
        <xdr:xfrm>
          <a:off x="1766854" y="18421532"/>
          <a:ext cx="7447631" cy="974857"/>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90</xdr:row>
      <xdr:rowOff>7620</xdr:rowOff>
    </xdr:from>
    <xdr:to>
      <xdr:col>14</xdr:col>
      <xdr:colOff>0</xdr:colOff>
      <xdr:row>117</xdr:row>
      <xdr:rowOff>0</xdr:rowOff>
    </xdr:to>
    <xdr:grpSp>
      <xdr:nvGrpSpPr>
        <xdr:cNvPr id="8" name="グループ化 7">
          <a:extLst>
            <a:ext uri="{FF2B5EF4-FFF2-40B4-BE49-F238E27FC236}">
              <a16:creationId xmlns:a16="http://schemas.microsoft.com/office/drawing/2014/main" id="{22342AE9-79F2-4034-ADD4-F411960C7AB5}"/>
            </a:ext>
          </a:extLst>
        </xdr:cNvPr>
        <xdr:cNvGrpSpPr/>
      </xdr:nvGrpSpPr>
      <xdr:grpSpPr>
        <a:xfrm>
          <a:off x="266700" y="22296120"/>
          <a:ext cx="8963025" cy="6678930"/>
          <a:chOff x="266700" y="27249120"/>
          <a:chExt cx="9248775" cy="8412480"/>
        </a:xfrm>
      </xdr:grpSpPr>
      <xdr:graphicFrame macro="">
        <xdr:nvGraphicFramePr>
          <xdr:cNvPr id="9" name="グラフ 8">
            <a:extLst>
              <a:ext uri="{FF2B5EF4-FFF2-40B4-BE49-F238E27FC236}">
                <a16:creationId xmlns:a16="http://schemas.microsoft.com/office/drawing/2014/main" id="{798DAFA5-C25F-4EA0-BBFF-88129CE252A2}"/>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E671DA4B-4221-4D50-B3B4-11F861D650BE}"/>
              </a:ext>
            </a:extLst>
          </xdr:cNvPr>
          <xdr:cNvGraphicFramePr>
            <a:graphicFrameLocks/>
          </xdr:cNvGraphicFramePr>
        </xdr:nvGraphicFramePr>
        <xdr:xfrm>
          <a:off x="1770486" y="27354911"/>
          <a:ext cx="7444000" cy="94488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119</xdr:row>
      <xdr:rowOff>25479</xdr:rowOff>
    </xdr:from>
    <xdr:to>
      <xdr:col>14</xdr:col>
      <xdr:colOff>0</xdr:colOff>
      <xdr:row>146</xdr:row>
      <xdr:rowOff>17859</xdr:rowOff>
    </xdr:to>
    <xdr:grpSp>
      <xdr:nvGrpSpPr>
        <xdr:cNvPr id="11" name="グループ化 10">
          <a:extLst>
            <a:ext uri="{FF2B5EF4-FFF2-40B4-BE49-F238E27FC236}">
              <a16:creationId xmlns:a16="http://schemas.microsoft.com/office/drawing/2014/main" id="{7C434E3D-A851-4B7D-8D33-005C1AA968BC}"/>
            </a:ext>
          </a:extLst>
        </xdr:cNvPr>
        <xdr:cNvGrpSpPr/>
      </xdr:nvGrpSpPr>
      <xdr:grpSpPr>
        <a:xfrm>
          <a:off x="266700" y="29495829"/>
          <a:ext cx="8963025" cy="6678930"/>
          <a:chOff x="266700" y="36164520"/>
          <a:chExt cx="9248775" cy="8412480"/>
        </a:xfrm>
      </xdr:grpSpPr>
      <xdr:graphicFrame macro="">
        <xdr:nvGraphicFramePr>
          <xdr:cNvPr id="12" name="グラフ 11">
            <a:extLst>
              <a:ext uri="{FF2B5EF4-FFF2-40B4-BE49-F238E27FC236}">
                <a16:creationId xmlns:a16="http://schemas.microsoft.com/office/drawing/2014/main" id="{A01DBE95-CB3C-445D-96F9-08ADC4510E66}"/>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3" name="グラフ 12">
            <a:extLst>
              <a:ext uri="{FF2B5EF4-FFF2-40B4-BE49-F238E27FC236}">
                <a16:creationId xmlns:a16="http://schemas.microsoft.com/office/drawing/2014/main" id="{26250657-3C9F-474F-9FF2-183A4F1B20F1}"/>
              </a:ext>
            </a:extLst>
          </xdr:cNvPr>
          <xdr:cNvGraphicFramePr>
            <a:graphicFrameLocks/>
          </xdr:cNvGraphicFramePr>
        </xdr:nvGraphicFramePr>
        <xdr:xfrm>
          <a:off x="1780315" y="36252400"/>
          <a:ext cx="7434171" cy="96279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3</xdr:row>
      <xdr:rowOff>0</xdr:rowOff>
    </xdr:from>
    <xdr:to>
      <xdr:col>14</xdr:col>
      <xdr:colOff>0</xdr:colOff>
      <xdr:row>30</xdr:row>
      <xdr:rowOff>0</xdr:rowOff>
    </xdr:to>
    <xdr:grpSp>
      <xdr:nvGrpSpPr>
        <xdr:cNvPr id="14" name="グループ化 13">
          <a:extLst>
            <a:ext uri="{FF2B5EF4-FFF2-40B4-BE49-F238E27FC236}">
              <a16:creationId xmlns:a16="http://schemas.microsoft.com/office/drawing/2014/main" id="{55A4C2D4-AD0F-4785-8A09-60F470B9CD2A}"/>
            </a:ext>
          </a:extLst>
        </xdr:cNvPr>
        <xdr:cNvGrpSpPr/>
      </xdr:nvGrpSpPr>
      <xdr:grpSpPr>
        <a:xfrm>
          <a:off x="266700" y="742950"/>
          <a:ext cx="8963025" cy="6686550"/>
          <a:chOff x="266700" y="742950"/>
          <a:chExt cx="9248775" cy="8172450"/>
        </a:xfrm>
      </xdr:grpSpPr>
      <xdr:graphicFrame macro="">
        <xdr:nvGraphicFramePr>
          <xdr:cNvPr id="15" name="グラフ 14">
            <a:extLst>
              <a:ext uri="{FF2B5EF4-FFF2-40B4-BE49-F238E27FC236}">
                <a16:creationId xmlns:a16="http://schemas.microsoft.com/office/drawing/2014/main" id="{5B5612A9-5638-4927-96F0-93A0FACCC9B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6" name="グラフ 15">
            <a:extLst>
              <a:ext uri="{FF2B5EF4-FFF2-40B4-BE49-F238E27FC236}">
                <a16:creationId xmlns:a16="http://schemas.microsoft.com/office/drawing/2014/main" id="{F5D58231-41D6-4EA7-8556-42873D554DE9}"/>
              </a:ext>
            </a:extLst>
          </xdr:cNvPr>
          <xdr:cNvGraphicFramePr>
            <a:graphicFrameLocks/>
          </xdr:cNvGraphicFramePr>
        </xdr:nvGraphicFramePr>
        <xdr:xfrm>
          <a:off x="1760657" y="772582"/>
          <a:ext cx="7411917" cy="101200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B8F518C2-25CA-4196-BD3E-19E2EBA11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2</xdr:col>
      <xdr:colOff>0</xdr:colOff>
      <xdr:row>2</xdr:row>
      <xdr:rowOff>104776</xdr:rowOff>
    </xdr:from>
    <xdr:to>
      <xdr:col>14</xdr:col>
      <xdr:colOff>0</xdr:colOff>
      <xdr:row>30</xdr:row>
      <xdr:rowOff>0</xdr:rowOff>
    </xdr:to>
    <xdr:grpSp>
      <xdr:nvGrpSpPr>
        <xdr:cNvPr id="2" name="グループ化 1">
          <a:extLst>
            <a:ext uri="{FF2B5EF4-FFF2-40B4-BE49-F238E27FC236}">
              <a16:creationId xmlns:a16="http://schemas.microsoft.com/office/drawing/2014/main" id="{CADBDC3D-8760-4E37-BF17-17A52772256D}"/>
            </a:ext>
          </a:extLst>
        </xdr:cNvPr>
        <xdr:cNvGrpSpPr/>
      </xdr:nvGrpSpPr>
      <xdr:grpSpPr>
        <a:xfrm>
          <a:off x="266700" y="600076"/>
          <a:ext cx="8963025" cy="6829424"/>
          <a:chOff x="266700" y="568326"/>
          <a:chExt cx="9248775" cy="8347074"/>
        </a:xfrm>
      </xdr:grpSpPr>
      <xdr:graphicFrame macro="">
        <xdr:nvGraphicFramePr>
          <xdr:cNvPr id="3" name="グラフ 2">
            <a:extLst>
              <a:ext uri="{FF2B5EF4-FFF2-40B4-BE49-F238E27FC236}">
                <a16:creationId xmlns:a16="http://schemas.microsoft.com/office/drawing/2014/main" id="{A269A896-6900-4363-A504-AB6FB50C0EAD}"/>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F47724D-9CC2-4DC0-A354-15CD43B12463}"/>
              </a:ext>
            </a:extLst>
          </xdr:cNvPr>
          <xdr:cNvGraphicFramePr>
            <a:graphicFrameLocks/>
          </xdr:cNvGraphicFramePr>
        </xdr:nvGraphicFramePr>
        <xdr:xfrm>
          <a:off x="1780315" y="568326"/>
          <a:ext cx="7420643" cy="115358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2E5EFD9-2915-4D87-B62B-BA9F5DBBA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B1094F43-E3C4-4AC7-B382-E3EFB39A2CDC}"/>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06D28106-C090-0A89-2B1D-804C46E2536B}"/>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6B5FD3F2-DD39-E074-200C-FDEE2BD0A5AD}"/>
              </a:ext>
            </a:extLst>
          </xdr:cNvPr>
          <xdr:cNvGraphicFramePr>
            <a:graphicFrameLocks/>
          </xdr:cNvGraphicFramePr>
        </xdr:nvGraphicFramePr>
        <xdr:xfrm>
          <a:off x="1770486" y="819150"/>
          <a:ext cx="7430667"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5.xml><?xml version="1.0" encoding="utf-8"?>
<xdr:wsDr xmlns:xdr="http://schemas.openxmlformats.org/drawingml/2006/spreadsheetDrawing" xmlns:a="http://schemas.openxmlformats.org/drawingml/2006/main">
  <xdr:twoCellAnchor>
    <xdr:from>
      <xdr:col>2</xdr:col>
      <xdr:colOff>0</xdr:colOff>
      <xdr:row>2</xdr:row>
      <xdr:rowOff>224269</xdr:rowOff>
    </xdr:from>
    <xdr:to>
      <xdr:col>14</xdr:col>
      <xdr:colOff>0</xdr:colOff>
      <xdr:row>30</xdr:row>
      <xdr:rowOff>0</xdr:rowOff>
    </xdr:to>
    <xdr:grpSp>
      <xdr:nvGrpSpPr>
        <xdr:cNvPr id="2" name="グループ化 1">
          <a:extLst>
            <a:ext uri="{FF2B5EF4-FFF2-40B4-BE49-F238E27FC236}">
              <a16:creationId xmlns:a16="http://schemas.microsoft.com/office/drawing/2014/main" id="{16D9EEBD-D945-4F9D-9620-6810208A8DD5}"/>
            </a:ext>
          </a:extLst>
        </xdr:cNvPr>
        <xdr:cNvGrpSpPr/>
      </xdr:nvGrpSpPr>
      <xdr:grpSpPr>
        <a:xfrm>
          <a:off x="266700" y="719569"/>
          <a:ext cx="8963025" cy="6709931"/>
          <a:chOff x="266700" y="714373"/>
          <a:chExt cx="9248775" cy="8201027"/>
        </a:xfrm>
      </xdr:grpSpPr>
      <xdr:graphicFrame macro="">
        <xdr:nvGraphicFramePr>
          <xdr:cNvPr id="3" name="グラフ 2">
            <a:extLst>
              <a:ext uri="{FF2B5EF4-FFF2-40B4-BE49-F238E27FC236}">
                <a16:creationId xmlns:a16="http://schemas.microsoft.com/office/drawing/2014/main" id="{132B6E3C-AE11-42D1-833A-33F2F3D4C408}"/>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D98AB23-BADB-4278-8A84-A5ADDC6EE83D}"/>
              </a:ext>
            </a:extLst>
          </xdr:cNvPr>
          <xdr:cNvGraphicFramePr>
            <a:graphicFrameLocks/>
          </xdr:cNvGraphicFramePr>
        </xdr:nvGraphicFramePr>
        <xdr:xfrm>
          <a:off x="1780315" y="714373"/>
          <a:ext cx="7402089" cy="1056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6.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5" name="グループ化 4">
          <a:extLst>
            <a:ext uri="{FF2B5EF4-FFF2-40B4-BE49-F238E27FC236}">
              <a16:creationId xmlns:a16="http://schemas.microsoft.com/office/drawing/2014/main" id="{FDECAD43-3177-4CF6-BEBB-AF300939A2D5}"/>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76AA8C0F-DC6B-4E8F-842D-80E87629B208}"/>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E4316DE8-268C-4EA3-AFD3-67F6FEB47E49}"/>
              </a:ext>
            </a:extLst>
          </xdr:cNvPr>
          <xdr:cNvGraphicFramePr>
            <a:graphicFrameLocks/>
          </xdr:cNvGraphicFramePr>
        </xdr:nvGraphicFramePr>
        <xdr:xfrm>
          <a:off x="1781176" y="819150"/>
          <a:ext cx="741997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7.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146BAF13-6E70-4D63-90AF-21CF97599778}"/>
            </a:ext>
          </a:extLst>
        </xdr:cNvPr>
        <xdr:cNvGrpSpPr/>
      </xdr:nvGrpSpPr>
      <xdr:grpSpPr>
        <a:xfrm>
          <a:off x="266700" y="742950"/>
          <a:ext cx="9248775" cy="6686550"/>
          <a:chOff x="266700" y="742950"/>
          <a:chExt cx="9248775" cy="8172450"/>
        </a:xfrm>
      </xdr:grpSpPr>
      <xdr:graphicFrame macro="">
        <xdr:nvGraphicFramePr>
          <xdr:cNvPr id="3" name="グラフ 2">
            <a:extLst>
              <a:ext uri="{FF2B5EF4-FFF2-40B4-BE49-F238E27FC236}">
                <a16:creationId xmlns:a16="http://schemas.microsoft.com/office/drawing/2014/main" id="{9087486A-2700-46FA-9474-40A4A1D09B69}"/>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F241CE7-AD9E-4D37-9AD0-463792470723}"/>
              </a:ext>
            </a:extLst>
          </xdr:cNvPr>
          <xdr:cNvGraphicFramePr>
            <a:graphicFrameLocks/>
          </xdr:cNvGraphicFramePr>
        </xdr:nvGraphicFramePr>
        <xdr:xfrm>
          <a:off x="1781175" y="784223"/>
          <a:ext cx="7400925" cy="9812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EB175E10-773C-4A72-AAEC-75080E4EE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26DC6B6C-D09F-4A1E-8E86-FF138FA39019}"/>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27C2233E-93A1-4BAE-9BCE-6FC4C23B0AD3}"/>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B9599930-9800-44C5-8489-C0730652ED7A}"/>
              </a:ext>
            </a:extLst>
          </xdr:cNvPr>
          <xdr:cNvGraphicFramePr>
            <a:graphicFrameLocks/>
          </xdr:cNvGraphicFramePr>
        </xdr:nvGraphicFramePr>
        <xdr:xfrm>
          <a:off x="1682028" y="541020"/>
          <a:ext cx="7607388" cy="120205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219075</xdr:rowOff>
    </xdr:from>
    <xdr:to>
      <xdr:col>14</xdr:col>
      <xdr:colOff>0</xdr:colOff>
      <xdr:row>30</xdr:row>
      <xdr:rowOff>0</xdr:rowOff>
    </xdr:to>
    <xdr:grpSp>
      <xdr:nvGrpSpPr>
        <xdr:cNvPr id="4" name="グループ化 3">
          <a:extLst>
            <a:ext uri="{FF2B5EF4-FFF2-40B4-BE49-F238E27FC236}">
              <a16:creationId xmlns:a16="http://schemas.microsoft.com/office/drawing/2014/main" id="{AFB065B9-5055-1B97-0377-8F1BD0A5C991}"/>
            </a:ext>
          </a:extLst>
        </xdr:cNvPr>
        <xdr:cNvGrpSpPr/>
      </xdr:nvGrpSpPr>
      <xdr:grpSpPr>
        <a:xfrm>
          <a:off x="266700" y="714375"/>
          <a:ext cx="8963025" cy="6715125"/>
          <a:chOff x="266700" y="714375"/>
          <a:chExt cx="8963025" cy="6715125"/>
        </a:xfrm>
      </xdr:grpSpPr>
      <xdr:graphicFrame macro="">
        <xdr:nvGraphicFramePr>
          <xdr:cNvPr id="2" name="グラフ 1">
            <a:extLst>
              <a:ext uri="{FF2B5EF4-FFF2-40B4-BE49-F238E27FC236}">
                <a16:creationId xmlns:a16="http://schemas.microsoft.com/office/drawing/2014/main" id="{61855143-978F-4A0B-90AF-DDE0F9A74878}"/>
              </a:ext>
            </a:extLst>
          </xdr:cNvPr>
          <xdr:cNvGraphicFramePr>
            <a:graphicFrameLocks/>
          </xdr:cNvGraphicFramePr>
        </xdr:nvGraphicFramePr>
        <xdr:xfrm>
          <a:off x="266700" y="742950"/>
          <a:ext cx="8963025" cy="66865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FEBADDA2-7D74-4997-9C4D-E681C312D222}"/>
              </a:ext>
            </a:extLst>
          </xdr:cNvPr>
          <xdr:cNvGraphicFramePr>
            <a:graphicFrameLocks/>
          </xdr:cNvGraphicFramePr>
        </xdr:nvGraphicFramePr>
        <xdr:xfrm>
          <a:off x="2066926" y="714375"/>
          <a:ext cx="686752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4931F3C-7ECE-4E82-81FA-EE1BB7D094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31CAA40F-A8C1-47D0-91CE-53A0E0322277}"/>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914382A9-6196-28FE-E6A7-532791773A1C}"/>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BA9F909-D7B2-2AEA-E186-8FAFF5F56165}"/>
              </a:ext>
            </a:extLst>
          </xdr:cNvPr>
          <xdr:cNvGraphicFramePr>
            <a:graphicFrameLocks/>
          </xdr:cNvGraphicFramePr>
        </xdr:nvGraphicFramePr>
        <xdr:xfrm>
          <a:off x="1770486" y="819150"/>
          <a:ext cx="7459958"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0C42911E-AB50-45AD-8C0F-C4286AAA3C28}"/>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AA258408-55B8-48CB-BF63-E56B840EBBBC}"/>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213B932-C023-4100-843E-A9E8EBC2000D}"/>
              </a:ext>
            </a:extLst>
          </xdr:cNvPr>
          <xdr:cNvGraphicFramePr>
            <a:graphicFrameLocks/>
          </xdr:cNvGraphicFramePr>
        </xdr:nvGraphicFramePr>
        <xdr:xfrm>
          <a:off x="1750828" y="751414"/>
          <a:ext cx="7440300" cy="968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3.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28</xdr:row>
      <xdr:rowOff>0</xdr:rowOff>
    </xdr:to>
    <xdr:grpSp>
      <xdr:nvGrpSpPr>
        <xdr:cNvPr id="2" name="グループ化 1">
          <a:extLst>
            <a:ext uri="{FF2B5EF4-FFF2-40B4-BE49-F238E27FC236}">
              <a16:creationId xmlns:a16="http://schemas.microsoft.com/office/drawing/2014/main" id="{DF536335-E240-4B89-BB12-B7E05AB723E4}"/>
            </a:ext>
          </a:extLst>
        </xdr:cNvPr>
        <xdr:cNvGrpSpPr/>
      </xdr:nvGrpSpPr>
      <xdr:grpSpPr>
        <a:xfrm>
          <a:off x="266700" y="742950"/>
          <a:ext cx="9248775" cy="6191250"/>
          <a:chOff x="266700" y="742950"/>
          <a:chExt cx="9248775" cy="7429500"/>
        </a:xfrm>
      </xdr:grpSpPr>
      <xdr:graphicFrame macro="">
        <xdr:nvGraphicFramePr>
          <xdr:cNvPr id="3" name="グラフ 2">
            <a:extLst>
              <a:ext uri="{FF2B5EF4-FFF2-40B4-BE49-F238E27FC236}">
                <a16:creationId xmlns:a16="http://schemas.microsoft.com/office/drawing/2014/main" id="{445FBAB4-FA6D-46C4-AF20-EC79057002DD}"/>
              </a:ext>
            </a:extLst>
          </xdr:cNvPr>
          <xdr:cNvGraphicFramePr>
            <a:graphicFrameLocks/>
          </xdr:cNvGraphicFramePr>
        </xdr:nvGraphicFramePr>
        <xdr:xfrm>
          <a:off x="266700" y="742950"/>
          <a:ext cx="9248775" cy="74295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699B8950-D960-4521-9EFB-34518EE35728}"/>
              </a:ext>
            </a:extLst>
          </xdr:cNvPr>
          <xdr:cNvGraphicFramePr>
            <a:graphicFrameLocks/>
          </xdr:cNvGraphicFramePr>
        </xdr:nvGraphicFramePr>
        <xdr:xfrm>
          <a:off x="1781175" y="742951"/>
          <a:ext cx="7391400" cy="9906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4.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21</xdr:row>
      <xdr:rowOff>9525</xdr:rowOff>
    </xdr:to>
    <xdr:graphicFrame macro="">
      <xdr:nvGraphicFramePr>
        <xdr:cNvPr id="2" name="グラフ 1">
          <a:extLst>
            <a:ext uri="{FF2B5EF4-FFF2-40B4-BE49-F238E27FC236}">
              <a16:creationId xmlns:a16="http://schemas.microsoft.com/office/drawing/2014/main" id="{ADB759D1-20BB-4E91-83A6-AB53C4862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06073E5-576C-4584-9734-97C561F32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8501AB23-5C77-42A9-8A14-285CA2C34CC4}"/>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84ED14A4-1668-4E8F-9A3E-8EB6305DFD12}"/>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DAE6459-557F-426A-8A05-D1C632AD5442}"/>
              </a:ext>
            </a:extLst>
          </xdr:cNvPr>
          <xdr:cNvGraphicFramePr>
            <a:graphicFrameLocks/>
          </xdr:cNvGraphicFramePr>
        </xdr:nvGraphicFramePr>
        <xdr:xfrm>
          <a:off x="1770485" y="678760"/>
          <a:ext cx="7459958" cy="104322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7.xml><?xml version="1.0" encoding="utf-8"?>
<xdr:wsDr xmlns:xdr="http://schemas.openxmlformats.org/drawingml/2006/spreadsheetDrawing" xmlns:a="http://schemas.openxmlformats.org/drawingml/2006/main">
  <xdr:twoCellAnchor>
    <xdr:from>
      <xdr:col>2</xdr:col>
      <xdr:colOff>0</xdr:colOff>
      <xdr:row>1</xdr:row>
      <xdr:rowOff>205743</xdr:rowOff>
    </xdr:from>
    <xdr:to>
      <xdr:col>14</xdr:col>
      <xdr:colOff>0</xdr:colOff>
      <xdr:row>25</xdr:row>
      <xdr:rowOff>200025</xdr:rowOff>
    </xdr:to>
    <xdr:graphicFrame macro="">
      <xdr:nvGraphicFramePr>
        <xdr:cNvPr id="2" name="グラフ 1">
          <a:extLst>
            <a:ext uri="{FF2B5EF4-FFF2-40B4-BE49-F238E27FC236}">
              <a16:creationId xmlns:a16="http://schemas.microsoft.com/office/drawing/2014/main" id="{B73431EE-B3FC-4781-A58C-8B3FF1550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2</xdr:col>
      <xdr:colOff>0</xdr:colOff>
      <xdr:row>1</xdr:row>
      <xdr:rowOff>205740</xdr:rowOff>
    </xdr:from>
    <xdr:to>
      <xdr:col>14</xdr:col>
      <xdr:colOff>0</xdr:colOff>
      <xdr:row>41</xdr:row>
      <xdr:rowOff>9526</xdr:rowOff>
    </xdr:to>
    <xdr:graphicFrame macro="">
      <xdr:nvGraphicFramePr>
        <xdr:cNvPr id="2" name="グラフ 1">
          <a:extLst>
            <a:ext uri="{FF2B5EF4-FFF2-40B4-BE49-F238E27FC236}">
              <a16:creationId xmlns:a16="http://schemas.microsoft.com/office/drawing/2014/main" id="{5468D00D-E232-47A0-88B9-75502576F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0.15585</cdr:x>
      <cdr:y>0.05051</cdr:y>
    </cdr:from>
    <cdr:to>
      <cdr:x>0.21044</cdr:x>
      <cdr:y>0.08628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4127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38099</xdr:colOff>
      <xdr:row>2</xdr:row>
      <xdr:rowOff>1632</xdr:rowOff>
    </xdr:from>
    <xdr:to>
      <xdr:col>13</xdr:col>
      <xdr:colOff>38100</xdr:colOff>
      <xdr:row>22</xdr:row>
      <xdr:rowOff>0</xdr:rowOff>
    </xdr:to>
    <xdr:grpSp>
      <xdr:nvGrpSpPr>
        <xdr:cNvPr id="2" name="グループ化 1">
          <a:extLst>
            <a:ext uri="{FF2B5EF4-FFF2-40B4-BE49-F238E27FC236}">
              <a16:creationId xmlns:a16="http://schemas.microsoft.com/office/drawing/2014/main" id="{8C9606F8-5BA2-4C43-9B1E-78F996A439F2}"/>
            </a:ext>
          </a:extLst>
        </xdr:cNvPr>
        <xdr:cNvGrpSpPr/>
      </xdr:nvGrpSpPr>
      <xdr:grpSpPr>
        <a:xfrm>
          <a:off x="171449" y="496932"/>
          <a:ext cx="8305801" cy="4951368"/>
          <a:chOff x="174210" y="491490"/>
          <a:chExt cx="8303040" cy="4956810"/>
        </a:xfrm>
      </xdr:grpSpPr>
      <xdr:graphicFrame macro="">
        <xdr:nvGraphicFramePr>
          <xdr:cNvPr id="3" name="グラフ 2">
            <a:extLst>
              <a:ext uri="{FF2B5EF4-FFF2-40B4-BE49-F238E27FC236}">
                <a16:creationId xmlns:a16="http://schemas.microsoft.com/office/drawing/2014/main" id="{014110BB-5B33-0C63-B19F-1A734D970C4D}"/>
              </a:ext>
            </a:extLst>
          </xdr:cNvPr>
          <xdr:cNvGraphicFramePr>
            <a:graphicFrameLocks/>
          </xdr:cNvGraphicFramePr>
        </xdr:nvGraphicFramePr>
        <xdr:xfrm>
          <a:off x="2552700" y="491490"/>
          <a:ext cx="5924550" cy="49568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154EADE-5C5E-6911-74A8-28F9F17141CD}"/>
              </a:ext>
            </a:extLst>
          </xdr:cNvPr>
          <xdr:cNvGraphicFramePr>
            <a:graphicFrameLocks/>
          </xdr:cNvGraphicFramePr>
        </xdr:nvGraphicFramePr>
        <xdr:xfrm>
          <a:off x="174210" y="1653183"/>
          <a:ext cx="2561374" cy="333741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矢印: 折線 4">
            <a:extLst>
              <a:ext uri="{FF2B5EF4-FFF2-40B4-BE49-F238E27FC236}">
                <a16:creationId xmlns:a16="http://schemas.microsoft.com/office/drawing/2014/main" id="{CD6DC5B8-8E5D-8537-769F-D2CC14523D8F}"/>
              </a:ext>
            </a:extLst>
          </xdr:cNvPr>
          <xdr:cNvSpPr/>
        </xdr:nvSpPr>
        <xdr:spPr>
          <a:xfrm rot="5400000" flipV="1">
            <a:off x="2205028" y="250010"/>
            <a:ext cx="537418" cy="2218586"/>
          </a:xfrm>
          <a:prstGeom prst="bentArrow">
            <a:avLst>
              <a:gd name="adj1" fmla="val 26230"/>
              <a:gd name="adj2" fmla="val 29004"/>
              <a:gd name="adj3" fmla="val 25000"/>
              <a:gd name="adj4" fmla="val 39362"/>
            </a:avLst>
          </a:prstGeom>
          <a:pattFill prst="smCheck">
            <a:fgClr>
              <a:srgbClr val="00B0F0"/>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0</xdr:col>
      <xdr:colOff>130630</xdr:colOff>
      <xdr:row>24</xdr:row>
      <xdr:rowOff>1632</xdr:rowOff>
    </xdr:from>
    <xdr:to>
      <xdr:col>13</xdr:col>
      <xdr:colOff>38100</xdr:colOff>
      <xdr:row>43</xdr:row>
      <xdr:rowOff>244600</xdr:rowOff>
    </xdr:to>
    <xdr:grpSp>
      <xdr:nvGrpSpPr>
        <xdr:cNvPr id="6" name="グループ化 5">
          <a:extLst>
            <a:ext uri="{FF2B5EF4-FFF2-40B4-BE49-F238E27FC236}">
              <a16:creationId xmlns:a16="http://schemas.microsoft.com/office/drawing/2014/main" id="{39ED5374-87D6-46B2-A71F-68D1F79A9D98}"/>
            </a:ext>
          </a:extLst>
        </xdr:cNvPr>
        <xdr:cNvGrpSpPr/>
      </xdr:nvGrpSpPr>
      <xdr:grpSpPr>
        <a:xfrm>
          <a:off x="130630" y="5945232"/>
          <a:ext cx="8346620" cy="4948318"/>
          <a:chOff x="133405" y="5939790"/>
          <a:chExt cx="8343845" cy="4956810"/>
        </a:xfrm>
      </xdr:grpSpPr>
      <xdr:graphicFrame macro="">
        <xdr:nvGraphicFramePr>
          <xdr:cNvPr id="7" name="グラフ 6">
            <a:extLst>
              <a:ext uri="{FF2B5EF4-FFF2-40B4-BE49-F238E27FC236}">
                <a16:creationId xmlns:a16="http://schemas.microsoft.com/office/drawing/2014/main" id="{78FF7A51-2330-C69C-BA42-DCB4C78F9F62}"/>
              </a:ext>
            </a:extLst>
          </xdr:cNvPr>
          <xdr:cNvGraphicFramePr>
            <a:graphicFrameLocks/>
          </xdr:cNvGraphicFramePr>
        </xdr:nvGraphicFramePr>
        <xdr:xfrm>
          <a:off x="2552700" y="5939790"/>
          <a:ext cx="5924550" cy="495681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8" name="グラフ 7">
            <a:extLst>
              <a:ext uri="{FF2B5EF4-FFF2-40B4-BE49-F238E27FC236}">
                <a16:creationId xmlns:a16="http://schemas.microsoft.com/office/drawing/2014/main" id="{291D7D5A-EAE1-EAB7-0D54-D00F1DDC00AB}"/>
              </a:ext>
            </a:extLst>
          </xdr:cNvPr>
          <xdr:cNvGraphicFramePr>
            <a:graphicFrameLocks/>
          </xdr:cNvGraphicFramePr>
        </xdr:nvGraphicFramePr>
        <xdr:xfrm>
          <a:off x="133405" y="7282657"/>
          <a:ext cx="2562348" cy="3597916"/>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9" name="矢印: 折線 8">
            <a:extLst>
              <a:ext uri="{FF2B5EF4-FFF2-40B4-BE49-F238E27FC236}">
                <a16:creationId xmlns:a16="http://schemas.microsoft.com/office/drawing/2014/main" id="{5A254342-449A-888A-9671-025728280807}"/>
              </a:ext>
            </a:extLst>
          </xdr:cNvPr>
          <xdr:cNvSpPr/>
        </xdr:nvSpPr>
        <xdr:spPr>
          <a:xfrm rot="5400000" flipV="1">
            <a:off x="1883047" y="6315337"/>
            <a:ext cx="467242" cy="1371147"/>
          </a:xfrm>
          <a:prstGeom prst="bentArrow">
            <a:avLst>
              <a:gd name="adj1" fmla="val 31521"/>
              <a:gd name="adj2" fmla="val 35103"/>
              <a:gd name="adj3" fmla="val 25000"/>
              <a:gd name="adj4" fmla="val 43750"/>
            </a:avLst>
          </a:prstGeom>
          <a:pattFill prst="smCheck">
            <a:fgClr>
              <a:srgbClr val="00B0F0"/>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xdr:col>
      <xdr:colOff>6805</xdr:colOff>
      <xdr:row>46</xdr:row>
      <xdr:rowOff>1633</xdr:rowOff>
    </xdr:from>
    <xdr:to>
      <xdr:col>13</xdr:col>
      <xdr:colOff>38100</xdr:colOff>
      <xdr:row>66</xdr:row>
      <xdr:rowOff>227162</xdr:rowOff>
    </xdr:to>
    <xdr:grpSp>
      <xdr:nvGrpSpPr>
        <xdr:cNvPr id="10" name="グループ化 9">
          <a:extLst>
            <a:ext uri="{FF2B5EF4-FFF2-40B4-BE49-F238E27FC236}">
              <a16:creationId xmlns:a16="http://schemas.microsoft.com/office/drawing/2014/main" id="{367EE6B2-1CA3-47ED-BEBC-143EDE9BE634}"/>
            </a:ext>
          </a:extLst>
        </xdr:cNvPr>
        <xdr:cNvGrpSpPr/>
      </xdr:nvGrpSpPr>
      <xdr:grpSpPr>
        <a:xfrm>
          <a:off x="140155" y="11393533"/>
          <a:ext cx="8337095" cy="5178529"/>
          <a:chOff x="142927" y="11388090"/>
          <a:chExt cx="8334323" cy="5194182"/>
        </a:xfrm>
      </xdr:grpSpPr>
      <xdr:graphicFrame macro="">
        <xdr:nvGraphicFramePr>
          <xdr:cNvPr id="11" name="グラフ 10">
            <a:extLst>
              <a:ext uri="{FF2B5EF4-FFF2-40B4-BE49-F238E27FC236}">
                <a16:creationId xmlns:a16="http://schemas.microsoft.com/office/drawing/2014/main" id="{B55D74B1-45EE-3CA3-66F7-72062A89B0BE}"/>
              </a:ext>
            </a:extLst>
          </xdr:cNvPr>
          <xdr:cNvGraphicFramePr>
            <a:graphicFrameLocks/>
          </xdr:cNvGraphicFramePr>
        </xdr:nvGraphicFramePr>
        <xdr:xfrm>
          <a:off x="2552700" y="11388090"/>
          <a:ext cx="5924550" cy="495681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2" name="グラフ 11">
            <a:extLst>
              <a:ext uri="{FF2B5EF4-FFF2-40B4-BE49-F238E27FC236}">
                <a16:creationId xmlns:a16="http://schemas.microsoft.com/office/drawing/2014/main" id="{F6F16373-0AAB-4FDB-94A2-2840E2A5EF97}"/>
              </a:ext>
            </a:extLst>
          </xdr:cNvPr>
          <xdr:cNvGraphicFramePr>
            <a:graphicFrameLocks/>
          </xdr:cNvGraphicFramePr>
        </xdr:nvGraphicFramePr>
        <xdr:xfrm>
          <a:off x="142927" y="13487746"/>
          <a:ext cx="2562348" cy="3094526"/>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3" name="矢印: 折線 12">
            <a:extLst>
              <a:ext uri="{FF2B5EF4-FFF2-40B4-BE49-F238E27FC236}">
                <a16:creationId xmlns:a16="http://schemas.microsoft.com/office/drawing/2014/main" id="{2A56EB1F-A42C-A26F-B3D1-5D491A7D002C}"/>
              </a:ext>
            </a:extLst>
          </xdr:cNvPr>
          <xdr:cNvSpPr/>
        </xdr:nvSpPr>
        <xdr:spPr>
          <a:xfrm rot="5400000" flipV="1">
            <a:off x="1797110" y="12530416"/>
            <a:ext cx="401068" cy="1418750"/>
          </a:xfrm>
          <a:prstGeom prst="bentArrow">
            <a:avLst>
              <a:gd name="adj1" fmla="val 34761"/>
              <a:gd name="adj2" fmla="val 37777"/>
              <a:gd name="adj3" fmla="val 39035"/>
              <a:gd name="adj4" fmla="val 43750"/>
            </a:avLst>
          </a:prstGeom>
          <a:pattFill prst="smCheck">
            <a:fgClr>
              <a:srgbClr val="00B0F0"/>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xdr:colOff>
      <xdr:row>1</xdr:row>
      <xdr:rowOff>229870</xdr:rowOff>
    </xdr:from>
    <xdr:to>
      <xdr:col>14</xdr:col>
      <xdr:colOff>9525</xdr:colOff>
      <xdr:row>29</xdr:row>
      <xdr:rowOff>219075</xdr:rowOff>
    </xdr:to>
    <xdr:grpSp>
      <xdr:nvGrpSpPr>
        <xdr:cNvPr id="2" name="グループ化 1">
          <a:extLst>
            <a:ext uri="{FF2B5EF4-FFF2-40B4-BE49-F238E27FC236}">
              <a16:creationId xmlns:a16="http://schemas.microsoft.com/office/drawing/2014/main" id="{76DEAD85-0082-4F01-9E5A-B8061F7688EF}"/>
            </a:ext>
          </a:extLst>
        </xdr:cNvPr>
        <xdr:cNvGrpSpPr/>
      </xdr:nvGrpSpPr>
      <xdr:grpSpPr>
        <a:xfrm>
          <a:off x="276225" y="477520"/>
          <a:ext cx="8963025" cy="6923405"/>
          <a:chOff x="266700" y="502920"/>
          <a:chExt cx="9248775" cy="8412480"/>
        </a:xfrm>
      </xdr:grpSpPr>
      <xdr:graphicFrame macro="">
        <xdr:nvGraphicFramePr>
          <xdr:cNvPr id="3" name="グラフ 2">
            <a:extLst>
              <a:ext uri="{FF2B5EF4-FFF2-40B4-BE49-F238E27FC236}">
                <a16:creationId xmlns:a16="http://schemas.microsoft.com/office/drawing/2014/main" id="{82E3A26F-0D7F-BFD1-60E8-7FCB30EC87B6}"/>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75FF229-E612-8255-CBE9-F8E042E3247E}"/>
              </a:ext>
            </a:extLst>
          </xdr:cNvPr>
          <xdr:cNvGraphicFramePr>
            <a:graphicFrameLocks/>
          </xdr:cNvGraphicFramePr>
        </xdr:nvGraphicFramePr>
        <xdr:xfrm>
          <a:off x="1724026" y="541019"/>
          <a:ext cx="7490460" cy="120205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7620</xdr:rowOff>
    </xdr:from>
    <xdr:to>
      <xdr:col>14</xdr:col>
      <xdr:colOff>0</xdr:colOff>
      <xdr:row>60</xdr:row>
      <xdr:rowOff>0</xdr:rowOff>
    </xdr:to>
    <xdr:grpSp>
      <xdr:nvGrpSpPr>
        <xdr:cNvPr id="5" name="グループ化 4">
          <a:extLst>
            <a:ext uri="{FF2B5EF4-FFF2-40B4-BE49-F238E27FC236}">
              <a16:creationId xmlns:a16="http://schemas.microsoft.com/office/drawing/2014/main" id="{15B93151-744B-486B-A347-500440C15BF0}"/>
            </a:ext>
          </a:extLst>
        </xdr:cNvPr>
        <xdr:cNvGrpSpPr/>
      </xdr:nvGrpSpPr>
      <xdr:grpSpPr>
        <a:xfrm>
          <a:off x="266700" y="7932420"/>
          <a:ext cx="8963025" cy="6926580"/>
          <a:chOff x="266700" y="9418320"/>
          <a:chExt cx="9248775" cy="8412480"/>
        </a:xfrm>
      </xdr:grpSpPr>
      <xdr:graphicFrame macro="">
        <xdr:nvGraphicFramePr>
          <xdr:cNvPr id="6" name="グラフ 5">
            <a:extLst>
              <a:ext uri="{FF2B5EF4-FFF2-40B4-BE49-F238E27FC236}">
                <a16:creationId xmlns:a16="http://schemas.microsoft.com/office/drawing/2014/main" id="{634139E1-C2A9-A35B-3B70-06282A5B8101}"/>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D471B4A7-B864-9D48-F523-79AA3AD66E0F}"/>
              </a:ext>
            </a:extLst>
          </xdr:cNvPr>
          <xdr:cNvGraphicFramePr>
            <a:graphicFrameLocks/>
          </xdr:cNvGraphicFramePr>
        </xdr:nvGraphicFramePr>
        <xdr:xfrm>
          <a:off x="1724026" y="9456419"/>
          <a:ext cx="7490460" cy="120205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62</xdr:row>
      <xdr:rowOff>7620</xdr:rowOff>
    </xdr:from>
    <xdr:to>
      <xdr:col>14</xdr:col>
      <xdr:colOff>0</xdr:colOff>
      <xdr:row>90</xdr:row>
      <xdr:rowOff>0</xdr:rowOff>
    </xdr:to>
    <xdr:grpSp>
      <xdr:nvGrpSpPr>
        <xdr:cNvPr id="8" name="グループ化 7">
          <a:extLst>
            <a:ext uri="{FF2B5EF4-FFF2-40B4-BE49-F238E27FC236}">
              <a16:creationId xmlns:a16="http://schemas.microsoft.com/office/drawing/2014/main" id="{F580D6C4-BFEC-4FFF-9A45-D3D6843D6BCD}"/>
            </a:ext>
          </a:extLst>
        </xdr:cNvPr>
        <xdr:cNvGrpSpPr/>
      </xdr:nvGrpSpPr>
      <xdr:grpSpPr>
        <a:xfrm>
          <a:off x="266700" y="15361920"/>
          <a:ext cx="8963025" cy="6926580"/>
          <a:chOff x="266700" y="18333720"/>
          <a:chExt cx="9248775" cy="8412480"/>
        </a:xfrm>
      </xdr:grpSpPr>
      <xdr:graphicFrame macro="">
        <xdr:nvGraphicFramePr>
          <xdr:cNvPr id="9" name="グラフ 8">
            <a:extLst>
              <a:ext uri="{FF2B5EF4-FFF2-40B4-BE49-F238E27FC236}">
                <a16:creationId xmlns:a16="http://schemas.microsoft.com/office/drawing/2014/main" id="{FBC26C3A-6011-63CB-364E-BD1D056DC92D}"/>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47C91843-9ABD-8D75-8358-88E8ED0E1E36}"/>
              </a:ext>
            </a:extLst>
          </xdr:cNvPr>
          <xdr:cNvGraphicFramePr>
            <a:graphicFrameLocks/>
          </xdr:cNvGraphicFramePr>
        </xdr:nvGraphicFramePr>
        <xdr:xfrm>
          <a:off x="1724026" y="18371819"/>
          <a:ext cx="7490460" cy="1202055"/>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8"/>
  <sheetViews>
    <sheetView tabSelected="1" zoomScaleNormal="100" zoomScaleSheetLayoutView="100" workbookViewId="0">
      <selection activeCell="Q28" sqref="Q28"/>
    </sheetView>
  </sheetViews>
  <sheetFormatPr defaultColWidth="8.75" defaultRowHeight="19.899999999999999" customHeight="1" x14ac:dyDescent="0.15"/>
  <cols>
    <col min="1" max="2" width="1.75" style="2" customWidth="1"/>
    <col min="3" max="3" width="25.625" style="2" customWidth="1"/>
    <col min="4" max="13" width="9" style="2" customWidth="1"/>
    <col min="14" max="14" width="5.75" style="2" customWidth="1"/>
    <col min="15" max="15" width="1.75" style="2" customWidth="1"/>
    <col min="16" max="16" width="3.625" style="2" customWidth="1"/>
    <col min="17" max="17" width="16.125" style="2" bestFit="1" customWidth="1"/>
    <col min="18" max="18" width="7.75" style="2" bestFit="1" customWidth="1"/>
    <col min="19" max="19" width="20.75" style="2" customWidth="1"/>
    <col min="20" max="16384" width="8.75" style="2"/>
  </cols>
  <sheetData>
    <row r="1" spans="1:33" ht="19.899999999999999" customHeight="1" x14ac:dyDescent="0.15">
      <c r="A1" s="1"/>
      <c r="C1" s="11" t="s">
        <v>392</v>
      </c>
    </row>
    <row r="2" spans="1:33" ht="19.899999999999999" customHeight="1" x14ac:dyDescent="0.15">
      <c r="Q2" s="2" t="s">
        <v>332</v>
      </c>
    </row>
    <row r="3" spans="1:33" ht="19.899999999999999" customHeight="1" x14ac:dyDescent="0.15">
      <c r="Q3" s="11" t="s">
        <v>231</v>
      </c>
    </row>
    <row r="4" spans="1:33" ht="19.899999999999999" customHeight="1" x14ac:dyDescent="0.15">
      <c r="Q4" s="3"/>
      <c r="R4" s="4"/>
      <c r="S4" s="5" t="s">
        <v>0</v>
      </c>
      <c r="T4" s="6">
        <v>1</v>
      </c>
      <c r="U4" s="6">
        <v>1</v>
      </c>
      <c r="V4" s="6">
        <v>1</v>
      </c>
      <c r="W4" s="6">
        <v>1</v>
      </c>
      <c r="X4" s="6">
        <v>1</v>
      </c>
      <c r="Y4" s="6">
        <v>1</v>
      </c>
    </row>
    <row r="5" spans="1:33" ht="19.899999999999999" customHeight="1" x14ac:dyDescent="0.15">
      <c r="Q5" s="3" t="s">
        <v>1</v>
      </c>
      <c r="R5" s="4" t="s">
        <v>3</v>
      </c>
      <c r="S5" s="3" t="s">
        <v>2</v>
      </c>
      <c r="T5" s="7" t="s">
        <v>239</v>
      </c>
      <c r="U5" s="7" t="s">
        <v>230</v>
      </c>
      <c r="V5" s="7" t="s">
        <v>10</v>
      </c>
      <c r="W5" s="7" t="s">
        <v>11</v>
      </c>
      <c r="X5" s="7" t="s">
        <v>4</v>
      </c>
      <c r="Y5" s="7" t="s">
        <v>5</v>
      </c>
      <c r="Z5" s="11"/>
      <c r="AB5" s="7"/>
      <c r="AC5" s="7"/>
      <c r="AD5" s="7"/>
      <c r="AE5" s="7"/>
      <c r="AF5" s="7"/>
      <c r="AG5" s="7"/>
    </row>
    <row r="6" spans="1:33" ht="19.899999999999999" customHeight="1" x14ac:dyDescent="0.15">
      <c r="Q6" s="8" t="s">
        <v>6</v>
      </c>
      <c r="R6" s="8">
        <v>1370</v>
      </c>
      <c r="S6" s="9" t="str">
        <f>Q6</f>
        <v>トリエ京王調布</v>
      </c>
      <c r="T6" s="10">
        <v>84.379562043795616</v>
      </c>
      <c r="U6" s="10">
        <v>1.7518248175182483</v>
      </c>
      <c r="V6" s="10">
        <v>4.3065693430656937</v>
      </c>
      <c r="W6" s="10">
        <v>2.1167883211678831</v>
      </c>
      <c r="X6" s="10">
        <v>5.4014598540145986</v>
      </c>
      <c r="Y6" s="10">
        <v>2.0437956204379564</v>
      </c>
      <c r="Z6" s="44"/>
      <c r="AB6" s="77"/>
      <c r="AC6" s="77"/>
      <c r="AD6" s="77"/>
      <c r="AE6" s="77"/>
      <c r="AF6" s="77"/>
      <c r="AG6" s="77"/>
    </row>
    <row r="7" spans="1:33" ht="19.899999999999999" customHeight="1" x14ac:dyDescent="0.15">
      <c r="Q7" s="8" t="s">
        <v>7</v>
      </c>
      <c r="R7" s="8">
        <v>1370</v>
      </c>
      <c r="S7" s="9" t="str">
        <f t="shared" ref="S7:S17" si="0">Q7</f>
        <v>都立神代植物公園</v>
      </c>
      <c r="T7" s="10">
        <v>66.058394160583944</v>
      </c>
      <c r="U7" s="10">
        <v>5.0364963503649633</v>
      </c>
      <c r="V7" s="10">
        <v>16.131386861313867</v>
      </c>
      <c r="W7" s="10">
        <v>7.0802919708029197</v>
      </c>
      <c r="X7" s="10">
        <v>3.7956204379562042</v>
      </c>
      <c r="Y7" s="10">
        <v>1.8978102189781021</v>
      </c>
      <c r="Z7" s="44"/>
      <c r="AB7" s="77"/>
      <c r="AC7" s="77"/>
      <c r="AD7" s="77"/>
      <c r="AE7" s="77"/>
      <c r="AF7" s="77"/>
      <c r="AG7" s="77"/>
    </row>
    <row r="8" spans="1:33" ht="19.899999999999999" customHeight="1" x14ac:dyDescent="0.15">
      <c r="Q8" s="29" t="s">
        <v>294</v>
      </c>
      <c r="R8" s="8">
        <v>1370</v>
      </c>
      <c r="S8" s="9" t="str">
        <f>Q8</f>
        <v>イオンシネマ シアタス調布
（映画館）</v>
      </c>
      <c r="T8" s="10">
        <v>62.846715328467148</v>
      </c>
      <c r="U8" s="10">
        <v>2.7737226277372264</v>
      </c>
      <c r="V8" s="10">
        <v>18.175182481751825</v>
      </c>
      <c r="W8" s="10">
        <v>7.8832116788321169</v>
      </c>
      <c r="X8" s="10">
        <v>5.6934306569343063</v>
      </c>
      <c r="Y8" s="10">
        <v>2.6277372262773722</v>
      </c>
      <c r="Z8" s="44"/>
      <c r="AB8" s="77"/>
      <c r="AC8" s="77"/>
      <c r="AD8" s="77"/>
      <c r="AE8" s="77"/>
      <c r="AF8" s="77"/>
      <c r="AG8" s="77"/>
    </row>
    <row r="9" spans="1:33" ht="19.899999999999999" customHeight="1" x14ac:dyDescent="0.15">
      <c r="Q9" s="8" t="s">
        <v>212</v>
      </c>
      <c r="R9" s="8">
        <v>1370</v>
      </c>
      <c r="S9" s="9" t="str">
        <f>Q9</f>
        <v>布多天神社</v>
      </c>
      <c r="T9" s="10">
        <v>58.613138686131386</v>
      </c>
      <c r="U9" s="10">
        <v>5.9124087591240873</v>
      </c>
      <c r="V9" s="10">
        <v>12.335766423357663</v>
      </c>
      <c r="W9" s="10">
        <v>10.948905109489052</v>
      </c>
      <c r="X9" s="10">
        <v>9.8540145985401466</v>
      </c>
      <c r="Y9" s="10">
        <v>2.335766423357664</v>
      </c>
      <c r="Z9" s="44"/>
    </row>
    <row r="10" spans="1:33" ht="19.899999999999999" customHeight="1" x14ac:dyDescent="0.15">
      <c r="Q10" s="29" t="s">
        <v>233</v>
      </c>
      <c r="R10" s="8">
        <v>1370</v>
      </c>
      <c r="S10" s="9" t="str">
        <f t="shared" si="0"/>
        <v>味の素スタジアム
（東京スタジアム）</v>
      </c>
      <c r="T10" s="10">
        <v>45.401459854014597</v>
      </c>
      <c r="U10" s="10">
        <v>4.7445255474452548</v>
      </c>
      <c r="V10" s="10">
        <v>20.364963503649637</v>
      </c>
      <c r="W10" s="10">
        <v>22.262773722627738</v>
      </c>
      <c r="X10" s="10">
        <v>4.3795620437956204</v>
      </c>
      <c r="Y10" s="10">
        <v>2.8467153284671531</v>
      </c>
      <c r="Z10" s="44"/>
      <c r="AB10" s="77"/>
      <c r="AC10" s="77"/>
      <c r="AD10" s="77"/>
      <c r="AE10" s="77"/>
      <c r="AF10" s="77"/>
      <c r="AG10" s="77"/>
    </row>
    <row r="11" spans="1:33" ht="19.899999999999999" customHeight="1" x14ac:dyDescent="0.15">
      <c r="Q11" s="29" t="s">
        <v>296</v>
      </c>
      <c r="R11" s="8">
        <v>1370</v>
      </c>
      <c r="S11" s="9" t="str">
        <f t="shared" si="0"/>
        <v>調布駅前広場や市役所前庭で
開催されたイベント</v>
      </c>
      <c r="T11" s="10">
        <v>42.481751824817501</v>
      </c>
      <c r="U11" s="10">
        <v>4.0875912408759127</v>
      </c>
      <c r="V11" s="10">
        <v>18.759124087591243</v>
      </c>
      <c r="W11" s="10">
        <v>13.649635036496349</v>
      </c>
      <c r="X11" s="10">
        <v>17.518248175182482</v>
      </c>
      <c r="Y11" s="10">
        <v>3.5036496350364965</v>
      </c>
      <c r="Z11" s="44"/>
      <c r="AB11" s="77"/>
      <c r="AC11" s="77"/>
      <c r="AD11" s="77"/>
      <c r="AE11" s="77"/>
      <c r="AF11" s="77"/>
      <c r="AG11" s="77"/>
    </row>
    <row r="12" spans="1:33" ht="19.899999999999999" customHeight="1" x14ac:dyDescent="0.15">
      <c r="Q12" s="29" t="s">
        <v>214</v>
      </c>
      <c r="R12" s="8">
        <v>1370</v>
      </c>
      <c r="S12" s="9" t="str">
        <f t="shared" si="0"/>
        <v>深大寺白鳳仏（国宝）</v>
      </c>
      <c r="T12" s="10">
        <v>34.89051094890511</v>
      </c>
      <c r="U12" s="10">
        <v>8.4671532846715323</v>
      </c>
      <c r="V12" s="10">
        <v>23.503649635036496</v>
      </c>
      <c r="W12" s="10">
        <v>14.525547445255475</v>
      </c>
      <c r="X12" s="10">
        <v>15.839416058394159</v>
      </c>
      <c r="Y12" s="10">
        <v>2.7737226277372264</v>
      </c>
      <c r="Z12" s="44"/>
      <c r="AB12" s="77"/>
      <c r="AC12" s="77"/>
      <c r="AD12" s="77"/>
      <c r="AE12" s="77"/>
      <c r="AF12" s="77"/>
      <c r="AG12" s="77"/>
    </row>
    <row r="13" spans="1:33" ht="19.899999999999999" customHeight="1" x14ac:dyDescent="0.15">
      <c r="Q13" s="29" t="s">
        <v>297</v>
      </c>
      <c r="R13" s="8">
        <v>1370</v>
      </c>
      <c r="S13" s="9" t="str">
        <f t="shared" si="0"/>
        <v>文化会館たづくり等での
文化・芸術イベント，展示</v>
      </c>
      <c r="T13" s="10">
        <v>35.912408759124084</v>
      </c>
      <c r="U13" s="10">
        <v>4.1605839416058394</v>
      </c>
      <c r="V13" s="10">
        <v>22.773722627737225</v>
      </c>
      <c r="W13" s="10">
        <v>15.912408759124089</v>
      </c>
      <c r="X13" s="10">
        <v>18.394160583941606</v>
      </c>
      <c r="Y13" s="10">
        <v>2.8467153284671531</v>
      </c>
      <c r="Z13" s="44"/>
      <c r="AB13" s="77"/>
      <c r="AC13" s="77"/>
      <c r="AD13" s="77"/>
      <c r="AE13" s="77"/>
      <c r="AF13" s="77"/>
      <c r="AG13" s="77"/>
    </row>
    <row r="14" spans="1:33" ht="19.899999999999999" customHeight="1" x14ac:dyDescent="0.15">
      <c r="Q14" s="46" t="s">
        <v>8</v>
      </c>
      <c r="R14" s="46">
        <v>1370</v>
      </c>
      <c r="S14" s="47" t="str">
        <f>Q14</f>
        <v>鬼太郎ひろば</v>
      </c>
      <c r="T14" s="48">
        <v>30.072992700729927</v>
      </c>
      <c r="U14" s="48">
        <v>6.8613138686131396</v>
      </c>
      <c r="V14" s="48">
        <v>17.956204379562042</v>
      </c>
      <c r="W14" s="48">
        <v>20.583941605839414</v>
      </c>
      <c r="X14" s="48">
        <v>21.605839416058394</v>
      </c>
      <c r="Y14" s="48">
        <v>2.9197080291970803</v>
      </c>
      <c r="Z14" s="44"/>
    </row>
    <row r="15" spans="1:33" ht="19.899999999999999" customHeight="1" x14ac:dyDescent="0.15">
      <c r="Q15" s="46" t="s">
        <v>216</v>
      </c>
      <c r="R15" s="46">
        <v>1370</v>
      </c>
      <c r="S15" s="47" t="str">
        <f>Q15</f>
        <v>深大寺城跡（国指定史跡）</v>
      </c>
      <c r="T15" s="48">
        <v>27.591240875912408</v>
      </c>
      <c r="U15" s="48">
        <v>4.1605839416058394</v>
      </c>
      <c r="V15" s="48">
        <v>26.131386861313871</v>
      </c>
      <c r="W15" s="48">
        <v>16.058394160583941</v>
      </c>
      <c r="X15" s="48">
        <v>22.919708029197082</v>
      </c>
      <c r="Y15" s="48">
        <v>3.1386861313868613</v>
      </c>
      <c r="Z15" s="44"/>
      <c r="AB15" s="77"/>
      <c r="AC15" s="77"/>
      <c r="AD15" s="77"/>
      <c r="AE15" s="77"/>
      <c r="AF15" s="77"/>
      <c r="AG15" s="77"/>
    </row>
    <row r="16" spans="1:33" ht="19.899999999999999" customHeight="1" x14ac:dyDescent="0.15">
      <c r="Q16" s="49" t="s">
        <v>234</v>
      </c>
      <c r="R16" s="46">
        <v>1370</v>
      </c>
      <c r="S16" s="47" t="str">
        <f t="shared" si="0"/>
        <v>深大寺周辺で開催された
イベント・行事</v>
      </c>
      <c r="T16" s="48">
        <v>27.591240875912408</v>
      </c>
      <c r="U16" s="48">
        <v>3.4306569343065698</v>
      </c>
      <c r="V16" s="48">
        <v>28.978102189781023</v>
      </c>
      <c r="W16" s="48">
        <v>15.547445255474452</v>
      </c>
      <c r="X16" s="48">
        <v>21.459854014598541</v>
      </c>
      <c r="Y16" s="48">
        <v>2.9927007299270074</v>
      </c>
      <c r="Z16" s="44"/>
      <c r="AB16" s="77"/>
      <c r="AC16" s="77"/>
      <c r="AD16" s="77"/>
      <c r="AE16" s="77"/>
      <c r="AF16" s="77"/>
      <c r="AG16" s="77"/>
    </row>
    <row r="17" spans="17:33" ht="19.899999999999999" customHeight="1" x14ac:dyDescent="0.15">
      <c r="Q17" s="46" t="s">
        <v>9</v>
      </c>
      <c r="R17" s="46">
        <v>1370</v>
      </c>
      <c r="S17" s="47" t="str">
        <f t="shared" si="0"/>
        <v>武蔵野の森総合スポーツプラザ</v>
      </c>
      <c r="T17" s="48">
        <v>25.76642335766423</v>
      </c>
      <c r="U17" s="48">
        <v>4.6715328467153281</v>
      </c>
      <c r="V17" s="48">
        <v>25.401459854014597</v>
      </c>
      <c r="W17" s="48">
        <v>27.956204379562045</v>
      </c>
      <c r="X17" s="48">
        <v>13.065693430656935</v>
      </c>
      <c r="Y17" s="48">
        <v>3.1386861313868613</v>
      </c>
      <c r="Z17" s="44"/>
      <c r="AB17" s="77"/>
      <c r="AC17" s="77"/>
      <c r="AD17" s="77"/>
      <c r="AE17" s="77"/>
      <c r="AF17" s="77"/>
      <c r="AG17" s="77"/>
    </row>
    <row r="18" spans="17:33" ht="19.899999999999999" customHeight="1" x14ac:dyDescent="0.15">
      <c r="Q18" s="46" t="s">
        <v>218</v>
      </c>
      <c r="R18" s="46">
        <v>1370</v>
      </c>
      <c r="S18" s="47" t="str">
        <f t="shared" ref="S18:S23" si="1">Q18</f>
        <v>武者小路実篤記念館・実篤公園</v>
      </c>
      <c r="T18" s="48">
        <v>19.34306569343066</v>
      </c>
      <c r="U18" s="48">
        <v>5.1094890510948909</v>
      </c>
      <c r="V18" s="48">
        <v>25.328467153284674</v>
      </c>
      <c r="W18" s="48">
        <v>25.839416058394161</v>
      </c>
      <c r="X18" s="48">
        <v>21.313868613138688</v>
      </c>
      <c r="Y18" s="48">
        <v>3.0656934306569341</v>
      </c>
      <c r="Z18" s="44"/>
      <c r="AB18" s="77"/>
      <c r="AC18" s="77"/>
      <c r="AD18" s="77"/>
      <c r="AE18" s="77"/>
      <c r="AF18" s="77"/>
      <c r="AG18" s="77"/>
    </row>
    <row r="19" spans="17:33" ht="19.899999999999999" customHeight="1" x14ac:dyDescent="0.15">
      <c r="Q19" s="46" t="s">
        <v>219</v>
      </c>
      <c r="R19" s="46">
        <v>1370</v>
      </c>
      <c r="S19" s="47" t="str">
        <f t="shared" si="1"/>
        <v>西光寺・近藤勇座像</v>
      </c>
      <c r="T19" s="48">
        <v>14.452554744525548</v>
      </c>
      <c r="U19" s="48">
        <v>3.5766423357664232</v>
      </c>
      <c r="V19" s="48">
        <v>22.262773722627738</v>
      </c>
      <c r="W19" s="48">
        <v>26.058394160583941</v>
      </c>
      <c r="X19" s="48">
        <v>30.802919708029197</v>
      </c>
      <c r="Y19" s="48">
        <v>2.8467153284671531</v>
      </c>
      <c r="Z19" s="44"/>
    </row>
    <row r="20" spans="17:33" ht="19.899999999999999" customHeight="1" x14ac:dyDescent="0.15">
      <c r="Q20" s="46" t="s">
        <v>220</v>
      </c>
      <c r="R20" s="46">
        <v>1370</v>
      </c>
      <c r="S20" s="47" t="str">
        <f t="shared" si="1"/>
        <v>調布市郷土博物館</v>
      </c>
      <c r="T20" s="48">
        <v>11.97080291970803</v>
      </c>
      <c r="U20" s="48">
        <v>4.3795620437956204</v>
      </c>
      <c r="V20" s="48">
        <v>28.978102189781023</v>
      </c>
      <c r="W20" s="48">
        <v>24.671532846715326</v>
      </c>
      <c r="X20" s="48">
        <v>26.642335766423358</v>
      </c>
      <c r="Y20" s="48">
        <v>3.3576642335766427</v>
      </c>
      <c r="Z20" s="44"/>
      <c r="AB20" s="77"/>
      <c r="AC20" s="77"/>
      <c r="AD20" s="77"/>
      <c r="AE20" s="77"/>
      <c r="AF20" s="77"/>
      <c r="AG20" s="77"/>
    </row>
    <row r="21" spans="17:33" ht="19.899999999999999" customHeight="1" x14ac:dyDescent="0.15">
      <c r="Q21" s="49" t="s">
        <v>222</v>
      </c>
      <c r="R21" s="46">
        <v>1370</v>
      </c>
      <c r="S21" s="47" t="str">
        <f t="shared" si="1"/>
        <v>ゲゲゲ忌</v>
      </c>
      <c r="T21" s="48">
        <v>11.678832116788321</v>
      </c>
      <c r="U21" s="48">
        <v>4.5255474452554747</v>
      </c>
      <c r="V21" s="48">
        <v>25.620437956204377</v>
      </c>
      <c r="W21" s="48">
        <v>30</v>
      </c>
      <c r="X21" s="48">
        <v>24.963503649635037</v>
      </c>
      <c r="Y21" s="48">
        <v>3.2116788321167884</v>
      </c>
      <c r="Z21" s="44"/>
      <c r="AB21" s="77"/>
      <c r="AC21" s="77"/>
    </row>
    <row r="22" spans="17:33" ht="19.899999999999999" customHeight="1" x14ac:dyDescent="0.15">
      <c r="Q22" s="49" t="s">
        <v>235</v>
      </c>
      <c r="R22" s="46">
        <v>1370</v>
      </c>
      <c r="S22" s="47" t="str">
        <f t="shared" si="1"/>
        <v>東京オーヴァル京王閣
（京王閣競輪場）</v>
      </c>
      <c r="T22" s="48">
        <v>12.043795620437956</v>
      </c>
      <c r="U22" s="48">
        <v>2.9927007299270074</v>
      </c>
      <c r="V22" s="48">
        <v>11.897810218978103</v>
      </c>
      <c r="W22" s="48">
        <v>52.554744525547449</v>
      </c>
      <c r="X22" s="48">
        <v>17.591240875912408</v>
      </c>
      <c r="Y22" s="48">
        <v>2.9197080291970803</v>
      </c>
      <c r="Z22" s="44"/>
      <c r="AB22" s="77"/>
      <c r="AC22" s="77"/>
    </row>
    <row r="23" spans="17:33" ht="19.899999999999999" customHeight="1" x14ac:dyDescent="0.15">
      <c r="Q23" s="49" t="s">
        <v>237</v>
      </c>
      <c r="R23" s="46">
        <v>1370</v>
      </c>
      <c r="S23" s="47" t="str">
        <f t="shared" si="1"/>
        <v>映画のまち調布
シネマフェスティバル</v>
      </c>
      <c r="T23" s="48">
        <v>11.240875912408759</v>
      </c>
      <c r="U23" s="48">
        <v>2.0437956204379564</v>
      </c>
      <c r="V23" s="48">
        <v>37.883211678832119</v>
      </c>
      <c r="W23" s="48">
        <v>26.204379562043794</v>
      </c>
      <c r="X23" s="48">
        <v>19.124087591240876</v>
      </c>
      <c r="Y23" s="48">
        <v>3.5036496350364965</v>
      </c>
      <c r="Z23" s="44"/>
      <c r="AB23" s="77"/>
      <c r="AC23" s="77"/>
      <c r="AD23" s="77"/>
      <c r="AE23" s="77"/>
      <c r="AF23" s="77"/>
      <c r="AG23" s="77"/>
    </row>
    <row r="24" spans="17:33" ht="19.899999999999999" customHeight="1" x14ac:dyDescent="0.15">
      <c r="Q24" s="46" t="s">
        <v>223</v>
      </c>
      <c r="R24" s="46">
        <v>1370</v>
      </c>
      <c r="S24" s="47" t="str">
        <f t="shared" ref="S24:S26" si="2">Q24</f>
        <v>深大寺観光案内所</v>
      </c>
      <c r="T24" s="48">
        <v>7.007299270072993</v>
      </c>
      <c r="U24" s="48">
        <v>2.4817518248175183</v>
      </c>
      <c r="V24" s="48">
        <v>18.102189781021899</v>
      </c>
      <c r="W24" s="48">
        <v>33.795620437956202</v>
      </c>
      <c r="X24" s="48">
        <v>35.620437956204384</v>
      </c>
      <c r="Y24" s="48">
        <v>2.9927007299270074</v>
      </c>
      <c r="Z24" s="44"/>
      <c r="AB24" s="77"/>
      <c r="AC24" s="77"/>
      <c r="AD24" s="77"/>
      <c r="AE24" s="77"/>
      <c r="AF24" s="77"/>
      <c r="AG24" s="77"/>
    </row>
    <row r="25" spans="17:33" ht="19.899999999999999" customHeight="1" x14ac:dyDescent="0.15">
      <c r="Q25" s="49" t="s">
        <v>224</v>
      </c>
      <c r="R25" s="46">
        <v>1370</v>
      </c>
      <c r="S25" s="47" t="str">
        <f t="shared" si="2"/>
        <v>下布田遺跡（国指定史跡）</v>
      </c>
      <c r="T25" s="48">
        <v>5.3284671532846719</v>
      </c>
      <c r="U25" s="48">
        <v>1.8978102189781021</v>
      </c>
      <c r="V25" s="48">
        <v>30.145985401459853</v>
      </c>
      <c r="W25" s="48">
        <v>24.087591240875913</v>
      </c>
      <c r="X25" s="48">
        <v>35.182481751824817</v>
      </c>
      <c r="Y25" s="48">
        <v>3.3576642335766427</v>
      </c>
      <c r="Z25" s="44"/>
      <c r="AB25" s="77"/>
      <c r="AC25" s="77"/>
      <c r="AD25" s="77"/>
      <c r="AE25" s="77"/>
      <c r="AF25" s="77"/>
      <c r="AG25" s="77"/>
    </row>
    <row r="26" spans="17:33" ht="19.899999999999999" customHeight="1" x14ac:dyDescent="0.15">
      <c r="Q26" s="49" t="s">
        <v>236</v>
      </c>
      <c r="R26" s="46">
        <v>1370</v>
      </c>
      <c r="S26" s="47" t="str">
        <f t="shared" si="2"/>
        <v>調布市観光案内所
「ぬくもりステーション」</v>
      </c>
      <c r="T26" s="48">
        <v>5.1094890510948909</v>
      </c>
      <c r="U26" s="48">
        <v>2.4087591240875912</v>
      </c>
      <c r="V26" s="48">
        <v>17.080291970802918</v>
      </c>
      <c r="W26" s="48">
        <v>33.722627737226283</v>
      </c>
      <c r="X26" s="48">
        <v>38.467153284671532</v>
      </c>
      <c r="Y26" s="48">
        <v>3.2116788321167884</v>
      </c>
      <c r="Z26" s="44"/>
      <c r="AB26" s="77"/>
      <c r="AC26" s="77"/>
      <c r="AD26" s="77"/>
      <c r="AE26" s="77"/>
      <c r="AF26" s="77"/>
      <c r="AG26" s="77"/>
    </row>
    <row r="28" spans="17:33" ht="19.899999999999999" customHeight="1" x14ac:dyDescent="0.15">
      <c r="Q28" s="50"/>
    </row>
    <row r="34" spans="17:26" ht="19.899999999999999" customHeight="1" x14ac:dyDescent="0.15">
      <c r="Q34" s="2" t="s">
        <v>317</v>
      </c>
    </row>
    <row r="35" spans="17:26" ht="19.899999999999999" customHeight="1" x14ac:dyDescent="0.15">
      <c r="Q35" s="11" t="s">
        <v>231</v>
      </c>
    </row>
    <row r="36" spans="17:26" ht="19.899999999999999" customHeight="1" x14ac:dyDescent="0.15">
      <c r="Q36" s="3"/>
      <c r="R36" s="4"/>
      <c r="S36" s="5" t="s">
        <v>0</v>
      </c>
      <c r="T36" s="6">
        <v>1</v>
      </c>
      <c r="U36" s="6">
        <v>1</v>
      </c>
      <c r="V36" s="6">
        <v>1</v>
      </c>
      <c r="W36" s="6">
        <v>1</v>
      </c>
      <c r="X36" s="6">
        <v>1</v>
      </c>
      <c r="Y36" s="6">
        <v>1</v>
      </c>
    </row>
    <row r="37" spans="17:26" ht="19.899999999999999" customHeight="1" x14ac:dyDescent="0.15">
      <c r="Q37" s="3" t="s">
        <v>1</v>
      </c>
      <c r="R37" s="4" t="s">
        <v>3</v>
      </c>
      <c r="S37" s="3" t="s">
        <v>2</v>
      </c>
      <c r="T37" s="7" t="s">
        <v>239</v>
      </c>
      <c r="U37" s="7" t="s">
        <v>230</v>
      </c>
      <c r="V37" s="7" t="s">
        <v>10</v>
      </c>
      <c r="W37" s="7" t="s">
        <v>11</v>
      </c>
      <c r="X37" s="7" t="s">
        <v>4</v>
      </c>
      <c r="Y37" s="7" t="s">
        <v>5</v>
      </c>
      <c r="Z37" s="11"/>
    </row>
    <row r="38" spans="17:26" ht="19.899999999999999" customHeight="1" x14ac:dyDescent="0.15">
      <c r="Q38" s="46" t="s">
        <v>6</v>
      </c>
      <c r="R38" s="46">
        <v>1370</v>
      </c>
      <c r="S38" s="47" t="s">
        <v>6</v>
      </c>
      <c r="T38" s="48">
        <v>84.379562043795616</v>
      </c>
      <c r="U38" s="48">
        <v>1.7518248175182483</v>
      </c>
      <c r="V38" s="48">
        <v>4.3065693430656937</v>
      </c>
      <c r="W38" s="48">
        <v>2.1167883211678831</v>
      </c>
      <c r="X38" s="48">
        <v>5.4014598540145986</v>
      </c>
      <c r="Y38" s="48">
        <v>2.0437956204379564</v>
      </c>
      <c r="Z38" s="44"/>
    </row>
    <row r="39" spans="17:26" ht="19.899999999999999" customHeight="1" x14ac:dyDescent="0.15">
      <c r="Q39" s="46" t="s">
        <v>7</v>
      </c>
      <c r="R39" s="46">
        <v>1370</v>
      </c>
      <c r="S39" s="47" t="s">
        <v>7</v>
      </c>
      <c r="T39" s="48">
        <v>66.058394160583944</v>
      </c>
      <c r="U39" s="48">
        <v>5.0364963503649633</v>
      </c>
      <c r="V39" s="48">
        <v>16.131386861313867</v>
      </c>
      <c r="W39" s="48">
        <v>7.0802919708029197</v>
      </c>
      <c r="X39" s="48">
        <v>3.7956204379562042</v>
      </c>
      <c r="Y39" s="48">
        <v>1.8978102189781021</v>
      </c>
      <c r="Z39" s="44"/>
    </row>
    <row r="40" spans="17:26" ht="19.899999999999999" customHeight="1" x14ac:dyDescent="0.15">
      <c r="Q40" s="46" t="s">
        <v>293</v>
      </c>
      <c r="R40" s="46">
        <v>1370</v>
      </c>
      <c r="S40" s="47" t="s">
        <v>293</v>
      </c>
      <c r="T40" s="48">
        <v>62.846715328467148</v>
      </c>
      <c r="U40" s="48">
        <v>2.7737226277372264</v>
      </c>
      <c r="V40" s="48">
        <v>18.175182481751825</v>
      </c>
      <c r="W40" s="48">
        <v>7.8832116788321169</v>
      </c>
      <c r="X40" s="48">
        <v>5.6934306569343063</v>
      </c>
      <c r="Y40" s="48">
        <v>2.6277372262773722</v>
      </c>
      <c r="Z40" s="44"/>
    </row>
    <row r="41" spans="17:26" ht="19.899999999999999" customHeight="1" x14ac:dyDescent="0.15">
      <c r="Q41" s="49" t="s">
        <v>212</v>
      </c>
      <c r="R41" s="46">
        <v>1370</v>
      </c>
      <c r="S41" s="47" t="s">
        <v>212</v>
      </c>
      <c r="T41" s="48">
        <v>58.613138686131386</v>
      </c>
      <c r="U41" s="48">
        <v>5.9124087591240873</v>
      </c>
      <c r="V41" s="48">
        <v>12.335766423357663</v>
      </c>
      <c r="W41" s="48">
        <v>10.948905109489052</v>
      </c>
      <c r="X41" s="48">
        <v>9.8540145985401466</v>
      </c>
      <c r="Y41" s="48">
        <v>2.335766423357664</v>
      </c>
      <c r="Z41" s="44"/>
    </row>
    <row r="42" spans="17:26" ht="19.899999999999999" customHeight="1" x14ac:dyDescent="0.15">
      <c r="Q42" s="49" t="s">
        <v>232</v>
      </c>
      <c r="R42" s="46">
        <v>1370</v>
      </c>
      <c r="S42" s="47" t="s">
        <v>232</v>
      </c>
      <c r="T42" s="48">
        <v>45.401459854014597</v>
      </c>
      <c r="U42" s="48">
        <v>4.7445255474452548</v>
      </c>
      <c r="V42" s="48">
        <v>20.364963503649637</v>
      </c>
      <c r="W42" s="48">
        <v>22.262773722627738</v>
      </c>
      <c r="X42" s="48">
        <v>4.3795620437956204</v>
      </c>
      <c r="Y42" s="48">
        <v>2.8467153284671531</v>
      </c>
      <c r="Z42" s="44"/>
    </row>
    <row r="43" spans="17:26" ht="19.899999999999999" customHeight="1" x14ac:dyDescent="0.15">
      <c r="Q43" s="49" t="s">
        <v>295</v>
      </c>
      <c r="R43" s="46">
        <v>1370</v>
      </c>
      <c r="S43" s="47" t="s">
        <v>295</v>
      </c>
      <c r="T43" s="48">
        <v>42.481751824817501</v>
      </c>
      <c r="U43" s="48">
        <v>4.0875912408759127</v>
      </c>
      <c r="V43" s="48">
        <v>18.759124087591243</v>
      </c>
      <c r="W43" s="48">
        <v>13.649635036496349</v>
      </c>
      <c r="X43" s="48">
        <v>17.518248175182482</v>
      </c>
      <c r="Y43" s="48">
        <v>3.5036496350364965</v>
      </c>
      <c r="Z43" s="44"/>
    </row>
    <row r="44" spans="17:26" ht="19.899999999999999" customHeight="1" x14ac:dyDescent="0.15">
      <c r="Q44" s="49" t="s">
        <v>214</v>
      </c>
      <c r="R44" s="46">
        <v>1370</v>
      </c>
      <c r="S44" s="47" t="s">
        <v>214</v>
      </c>
      <c r="T44" s="48">
        <v>34.89051094890511</v>
      </c>
      <c r="U44" s="48">
        <v>8.4671532846715323</v>
      </c>
      <c r="V44" s="48">
        <v>23.503649635036496</v>
      </c>
      <c r="W44" s="48">
        <v>14.525547445255475</v>
      </c>
      <c r="X44" s="48">
        <v>15.839416058394159</v>
      </c>
      <c r="Y44" s="48">
        <v>2.7737226277372264</v>
      </c>
      <c r="Z44" s="44"/>
    </row>
    <row r="45" spans="17:26" ht="19.899999999999999" customHeight="1" x14ac:dyDescent="0.15">
      <c r="Q45" s="49" t="s">
        <v>297</v>
      </c>
      <c r="R45" s="46">
        <v>1370</v>
      </c>
      <c r="S45" s="47" t="s">
        <v>328</v>
      </c>
      <c r="T45" s="48">
        <v>35.912408759124084</v>
      </c>
      <c r="U45" s="48">
        <v>4.1605839416058394</v>
      </c>
      <c r="V45" s="48">
        <v>22.773722627737225</v>
      </c>
      <c r="W45" s="48">
        <v>15.912408759124089</v>
      </c>
      <c r="X45" s="48">
        <v>18.394160583941606</v>
      </c>
      <c r="Y45" s="48">
        <v>2.8467153284671531</v>
      </c>
      <c r="Z45" s="44"/>
    </row>
    <row r="46" spans="17:26" ht="19.899999999999999" customHeight="1" x14ac:dyDescent="0.15">
      <c r="Q46" s="8" t="s">
        <v>8</v>
      </c>
      <c r="R46" s="8">
        <v>1370</v>
      </c>
      <c r="S46" s="9" t="s">
        <v>8</v>
      </c>
      <c r="T46" s="10">
        <v>30.072992700729927</v>
      </c>
      <c r="U46" s="10">
        <v>6.8613138686131396</v>
      </c>
      <c r="V46" s="10">
        <v>17.956204379562042</v>
      </c>
      <c r="W46" s="10">
        <v>20.583941605839414</v>
      </c>
      <c r="X46" s="10">
        <v>21.605839416058394</v>
      </c>
      <c r="Y46" s="10">
        <v>2.9197080291970803</v>
      </c>
      <c r="Z46" s="44"/>
    </row>
    <row r="47" spans="17:26" ht="19.899999999999999" customHeight="1" x14ac:dyDescent="0.15">
      <c r="Q47" s="8" t="s">
        <v>216</v>
      </c>
      <c r="R47" s="8">
        <v>1370</v>
      </c>
      <c r="S47" s="9" t="s">
        <v>216</v>
      </c>
      <c r="T47" s="10">
        <v>27.591240875912408</v>
      </c>
      <c r="U47" s="10">
        <v>4.1605839416058394</v>
      </c>
      <c r="V47" s="10">
        <v>26.131386861313871</v>
      </c>
      <c r="W47" s="10">
        <v>16.058394160583941</v>
      </c>
      <c r="X47" s="10">
        <v>22.919708029197082</v>
      </c>
      <c r="Y47" s="10">
        <v>3.1386861313868613</v>
      </c>
      <c r="Z47" s="44"/>
    </row>
    <row r="48" spans="17:26" ht="19.899999999999999" customHeight="1" x14ac:dyDescent="0.15">
      <c r="Q48" s="29" t="s">
        <v>298</v>
      </c>
      <c r="R48" s="8">
        <v>1370</v>
      </c>
      <c r="S48" s="9" t="s">
        <v>298</v>
      </c>
      <c r="T48" s="10">
        <v>27.591240875912408</v>
      </c>
      <c r="U48" s="10">
        <v>3.4306569343065698</v>
      </c>
      <c r="V48" s="10">
        <v>28.978102189781023</v>
      </c>
      <c r="W48" s="10">
        <v>15.547445255474452</v>
      </c>
      <c r="X48" s="10">
        <v>21.459854014598541</v>
      </c>
      <c r="Y48" s="10">
        <v>2.9927007299270074</v>
      </c>
      <c r="Z48" s="44"/>
    </row>
    <row r="49" spans="17:26" ht="19.899999999999999" customHeight="1" x14ac:dyDescent="0.15">
      <c r="Q49" s="29" t="s">
        <v>9</v>
      </c>
      <c r="R49" s="8">
        <v>1370</v>
      </c>
      <c r="S49" s="9" t="s">
        <v>9</v>
      </c>
      <c r="T49" s="10">
        <v>25.76642335766423</v>
      </c>
      <c r="U49" s="10">
        <v>4.6715328467153281</v>
      </c>
      <c r="V49" s="10">
        <v>25.401459854014597</v>
      </c>
      <c r="W49" s="10">
        <v>27.956204379562045</v>
      </c>
      <c r="X49" s="10">
        <v>13.065693430656935</v>
      </c>
      <c r="Y49" s="10">
        <v>3.1386861313868613</v>
      </c>
      <c r="Z49" s="44"/>
    </row>
    <row r="50" spans="17:26" ht="19.899999999999999" customHeight="1" x14ac:dyDescent="0.15">
      <c r="Q50" s="8" t="s">
        <v>218</v>
      </c>
      <c r="R50" s="8">
        <v>1370</v>
      </c>
      <c r="S50" s="9" t="s">
        <v>218</v>
      </c>
      <c r="T50" s="10">
        <v>19.34306569343066</v>
      </c>
      <c r="U50" s="10">
        <v>5.1094890510948909</v>
      </c>
      <c r="V50" s="10">
        <v>25.328467153284674</v>
      </c>
      <c r="W50" s="10">
        <v>25.839416058394161</v>
      </c>
      <c r="X50" s="10">
        <v>21.313868613138688</v>
      </c>
      <c r="Y50" s="10">
        <v>3.0656934306569341</v>
      </c>
      <c r="Z50" s="44"/>
    </row>
    <row r="51" spans="17:26" ht="19.899999999999999" customHeight="1" x14ac:dyDescent="0.15">
      <c r="Q51" s="8" t="s">
        <v>219</v>
      </c>
      <c r="R51" s="8">
        <v>1370</v>
      </c>
      <c r="S51" s="9" t="s">
        <v>219</v>
      </c>
      <c r="T51" s="10">
        <v>14.452554744525548</v>
      </c>
      <c r="U51" s="10">
        <v>3.5766423357664232</v>
      </c>
      <c r="V51" s="10">
        <v>22.262773722627738</v>
      </c>
      <c r="W51" s="10">
        <v>26.058394160583941</v>
      </c>
      <c r="X51" s="10">
        <v>30.802919708029197</v>
      </c>
      <c r="Y51" s="10">
        <v>2.8467153284671531</v>
      </c>
      <c r="Z51" s="44"/>
    </row>
    <row r="52" spans="17:26" ht="19.899999999999999" customHeight="1" x14ac:dyDescent="0.15">
      <c r="Q52" s="8" t="s">
        <v>220</v>
      </c>
      <c r="R52" s="8">
        <v>1370</v>
      </c>
      <c r="S52" s="9" t="s">
        <v>220</v>
      </c>
      <c r="T52" s="10">
        <v>11.97080291970803</v>
      </c>
      <c r="U52" s="10">
        <v>4.3795620437956204</v>
      </c>
      <c r="V52" s="10">
        <v>28.978102189781023</v>
      </c>
      <c r="W52" s="10">
        <v>24.671532846715326</v>
      </c>
      <c r="X52" s="10">
        <v>26.642335766423358</v>
      </c>
      <c r="Y52" s="10">
        <v>3.3576642335766427</v>
      </c>
      <c r="Z52" s="44"/>
    </row>
    <row r="53" spans="17:26" ht="19.899999999999999" customHeight="1" x14ac:dyDescent="0.15">
      <c r="Q53" s="29" t="s">
        <v>222</v>
      </c>
      <c r="R53" s="8">
        <v>1370</v>
      </c>
      <c r="S53" s="9" t="s">
        <v>222</v>
      </c>
      <c r="T53" s="10">
        <v>11.678832116788321</v>
      </c>
      <c r="U53" s="10">
        <v>4.5255474452554747</v>
      </c>
      <c r="V53" s="10">
        <v>25.620437956204377</v>
      </c>
      <c r="W53" s="10">
        <v>30</v>
      </c>
      <c r="X53" s="10">
        <v>24.963503649635037</v>
      </c>
      <c r="Y53" s="10">
        <v>3.2116788321167884</v>
      </c>
      <c r="Z53" s="44"/>
    </row>
    <row r="54" spans="17:26" ht="19.899999999999999" customHeight="1" x14ac:dyDescent="0.15">
      <c r="Q54" s="29" t="s">
        <v>299</v>
      </c>
      <c r="R54" s="8">
        <v>1370</v>
      </c>
      <c r="S54" s="9" t="s">
        <v>299</v>
      </c>
      <c r="T54" s="10">
        <v>12.043795620437956</v>
      </c>
      <c r="U54" s="10">
        <v>2.9927007299270074</v>
      </c>
      <c r="V54" s="10">
        <v>11.897810218978103</v>
      </c>
      <c r="W54" s="10">
        <v>52.554744525547449</v>
      </c>
      <c r="X54" s="10">
        <v>17.591240875912408</v>
      </c>
      <c r="Y54" s="10">
        <v>2.9197080291970803</v>
      </c>
      <c r="Z54" s="44"/>
    </row>
    <row r="55" spans="17:26" ht="19.899999999999999" customHeight="1" x14ac:dyDescent="0.15">
      <c r="Q55" s="29" t="s">
        <v>300</v>
      </c>
      <c r="R55" s="8">
        <v>1370</v>
      </c>
      <c r="S55" s="9" t="s">
        <v>300</v>
      </c>
      <c r="T55" s="10">
        <v>11.240875912408759</v>
      </c>
      <c r="U55" s="10">
        <v>2.0437956204379564</v>
      </c>
      <c r="V55" s="10">
        <v>37.883211678832119</v>
      </c>
      <c r="W55" s="10">
        <v>26.204379562043794</v>
      </c>
      <c r="X55" s="10">
        <v>19.124087591240876</v>
      </c>
      <c r="Y55" s="10">
        <v>3.5036496350364965</v>
      </c>
      <c r="Z55" s="44"/>
    </row>
    <row r="56" spans="17:26" ht="19.899999999999999" customHeight="1" x14ac:dyDescent="0.15">
      <c r="Q56" s="29" t="s">
        <v>223</v>
      </c>
      <c r="R56" s="8">
        <v>1370</v>
      </c>
      <c r="S56" s="9" t="s">
        <v>223</v>
      </c>
      <c r="T56" s="10">
        <v>7.007299270072993</v>
      </c>
      <c r="U56" s="10">
        <v>2.4817518248175183</v>
      </c>
      <c r="V56" s="10">
        <v>18.102189781021899</v>
      </c>
      <c r="W56" s="10">
        <v>33.795620437956202</v>
      </c>
      <c r="X56" s="10">
        <v>35.620437956204384</v>
      </c>
      <c r="Y56" s="10">
        <v>2.9927007299270074</v>
      </c>
      <c r="Z56" s="44"/>
    </row>
    <row r="57" spans="17:26" ht="19.899999999999999" customHeight="1" x14ac:dyDescent="0.15">
      <c r="Q57" s="29" t="s">
        <v>224</v>
      </c>
      <c r="R57" s="8">
        <v>1370</v>
      </c>
      <c r="S57" s="9" t="s">
        <v>224</v>
      </c>
      <c r="T57" s="10">
        <v>5.3284671532846719</v>
      </c>
      <c r="U57" s="10">
        <v>1.8978102189781021</v>
      </c>
      <c r="V57" s="10">
        <v>30.145985401459853</v>
      </c>
      <c r="W57" s="10">
        <v>24.087591240875913</v>
      </c>
      <c r="X57" s="10">
        <v>35.182481751824817</v>
      </c>
      <c r="Y57" s="10">
        <v>3.3576642335766427</v>
      </c>
      <c r="Z57" s="44"/>
    </row>
    <row r="58" spans="17:26" ht="19.899999999999999" customHeight="1" x14ac:dyDescent="0.15">
      <c r="Q58" s="29" t="s">
        <v>301</v>
      </c>
      <c r="R58" s="8">
        <v>1370</v>
      </c>
      <c r="S58" s="9" t="s">
        <v>301</v>
      </c>
      <c r="T58" s="10">
        <v>5.1094890510948909</v>
      </c>
      <c r="U58" s="10">
        <v>2.4087591240875912</v>
      </c>
      <c r="V58" s="10">
        <v>17.080291970802918</v>
      </c>
      <c r="W58" s="10">
        <v>33.722627737226283</v>
      </c>
      <c r="X58" s="10">
        <v>38.467153284671532</v>
      </c>
      <c r="Y58" s="10">
        <v>3.2116788321167884</v>
      </c>
      <c r="Z58" s="44"/>
    </row>
  </sheetData>
  <phoneticPr fontId="9"/>
  <pageMargins left="0" right="0" top="0.39370078740157483" bottom="0" header="0.31496062992125984" footer="0.31496062992125984"/>
  <pageSetup paperSize="9" scale="76" orientation="portrait" r:id="rId1"/>
  <rowBreaks count="1" manualBreakCount="1">
    <brk id="34" min="1"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88F1-C3F2-4589-8BE9-4C7A0A3B093A}">
  <dimension ref="C1:P11"/>
  <sheetViews>
    <sheetView zoomScaleNormal="100" zoomScaleSheetLayoutView="100" workbookViewId="0">
      <selection activeCell="Q15" sqref="Q15"/>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356</v>
      </c>
    </row>
    <row r="4" spans="3:16" ht="19.899999999999999" customHeight="1" x14ac:dyDescent="0.15">
      <c r="M4" s="14" t="s">
        <v>49</v>
      </c>
      <c r="N4" s="15" t="s">
        <v>270</v>
      </c>
      <c r="O4" s="16">
        <v>649</v>
      </c>
      <c r="P4" s="17">
        <f>O4/O$9*100</f>
        <v>47.372262773722632</v>
      </c>
    </row>
    <row r="5" spans="3:16" ht="19.899999999999999" customHeight="1" x14ac:dyDescent="0.15">
      <c r="M5" s="14" t="s">
        <v>30</v>
      </c>
      <c r="N5" s="15" t="s">
        <v>271</v>
      </c>
      <c r="O5" s="16">
        <v>537</v>
      </c>
      <c r="P5" s="17">
        <f t="shared" ref="P5:P9" si="0">O5/O$9*100</f>
        <v>39.197080291970806</v>
      </c>
    </row>
    <row r="6" spans="3:16" ht="19.899999999999999" customHeight="1" x14ac:dyDescent="0.15">
      <c r="M6" s="14" t="s">
        <v>31</v>
      </c>
      <c r="N6" s="15" t="s">
        <v>272</v>
      </c>
      <c r="O6" s="16">
        <v>110</v>
      </c>
      <c r="P6" s="17">
        <f t="shared" si="0"/>
        <v>8.0291970802919703</v>
      </c>
    </row>
    <row r="7" spans="3:16" ht="19.899999999999999" customHeight="1" x14ac:dyDescent="0.15">
      <c r="M7" s="14" t="s">
        <v>32</v>
      </c>
      <c r="N7" s="15" t="s">
        <v>273</v>
      </c>
      <c r="O7" s="16">
        <v>61</v>
      </c>
      <c r="P7" s="17">
        <f t="shared" si="0"/>
        <v>4.452554744525548</v>
      </c>
    </row>
    <row r="8" spans="3:16" ht="19.899999999999999" customHeight="1" x14ac:dyDescent="0.15">
      <c r="M8" s="14" t="s">
        <v>33</v>
      </c>
      <c r="N8" s="15" t="s">
        <v>5</v>
      </c>
      <c r="O8" s="16">
        <v>13</v>
      </c>
      <c r="P8" s="17">
        <f t="shared" si="0"/>
        <v>0.94890510948905105</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5B21-866E-4D5F-B5AA-9A0E139A5AAF}">
  <dimension ref="A1:AD15"/>
  <sheetViews>
    <sheet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356</v>
      </c>
    </row>
    <row r="4" spans="1:30" ht="19.899999999999999" customHeight="1" x14ac:dyDescent="0.15">
      <c r="Q4" s="3"/>
      <c r="R4" s="4"/>
      <c r="S4" s="5" t="s">
        <v>0</v>
      </c>
      <c r="T4" s="6">
        <v>1</v>
      </c>
      <c r="U4" s="6">
        <v>1</v>
      </c>
      <c r="V4" s="6">
        <v>1</v>
      </c>
      <c r="W4" s="6">
        <v>1</v>
      </c>
      <c r="X4" s="6">
        <v>1</v>
      </c>
    </row>
    <row r="5" spans="1:30" ht="19.899999999999999" customHeight="1" x14ac:dyDescent="0.15">
      <c r="Q5" s="3" t="s">
        <v>1</v>
      </c>
      <c r="R5" s="4" t="s">
        <v>3</v>
      </c>
      <c r="S5" s="3" t="s">
        <v>34</v>
      </c>
      <c r="T5" s="7" t="s">
        <v>274</v>
      </c>
      <c r="U5" s="7" t="s">
        <v>275</v>
      </c>
      <c r="V5" s="7" t="s">
        <v>276</v>
      </c>
      <c r="W5" s="7" t="s">
        <v>273</v>
      </c>
      <c r="X5" s="7" t="s">
        <v>5</v>
      </c>
    </row>
    <row r="6" spans="1:30" ht="19.899999999999999" customHeight="1" x14ac:dyDescent="0.15">
      <c r="Q6" s="8" t="s">
        <v>20</v>
      </c>
      <c r="R6" s="8">
        <v>30</v>
      </c>
      <c r="S6" s="9" t="str">
        <f t="shared" ref="S6:S15" si="0">Q6&amp;"(n="&amp;R6&amp;")"</f>
        <v>16～19歳(n=30)</v>
      </c>
      <c r="T6" s="10">
        <v>66.666666666666657</v>
      </c>
      <c r="U6" s="10">
        <v>26.666666666666668</v>
      </c>
      <c r="V6" s="10">
        <v>0</v>
      </c>
      <c r="W6" s="10">
        <v>6.666666666666667</v>
      </c>
      <c r="X6" s="10">
        <v>0</v>
      </c>
    </row>
    <row r="7" spans="1:30" ht="19.899999999999999" customHeight="1" x14ac:dyDescent="0.15">
      <c r="Q7" s="8" t="s">
        <v>21</v>
      </c>
      <c r="R7" s="8">
        <v>90</v>
      </c>
      <c r="S7" s="9" t="str">
        <f t="shared" si="0"/>
        <v>20～29歳(n=90)</v>
      </c>
      <c r="T7" s="10">
        <v>46.666666666666664</v>
      </c>
      <c r="U7" s="10">
        <v>32.222222222222221</v>
      </c>
      <c r="V7" s="10">
        <v>15.555555555555555</v>
      </c>
      <c r="W7" s="10">
        <v>4.4444444444444446</v>
      </c>
      <c r="X7" s="10">
        <v>1.1111111111111112</v>
      </c>
    </row>
    <row r="8" spans="1:30" ht="19.899999999999999" customHeight="1" x14ac:dyDescent="0.15">
      <c r="Q8" s="8" t="s">
        <v>22</v>
      </c>
      <c r="R8" s="8">
        <v>165</v>
      </c>
      <c r="S8" s="9" t="str">
        <f t="shared" si="0"/>
        <v>30～39歳(n=165)</v>
      </c>
      <c r="T8" s="10">
        <v>46.060606060606062</v>
      </c>
      <c r="U8" s="10">
        <v>36.363636363636367</v>
      </c>
      <c r="V8" s="10">
        <v>9.6969696969696972</v>
      </c>
      <c r="W8" s="10">
        <v>7.2727272727272725</v>
      </c>
      <c r="X8" s="10">
        <v>0.60606060606060608</v>
      </c>
    </row>
    <row r="9" spans="1:30" ht="19.899999999999999" customHeight="1" x14ac:dyDescent="0.15">
      <c r="Q9" s="8" t="s">
        <v>23</v>
      </c>
      <c r="R9" s="8">
        <v>212</v>
      </c>
      <c r="S9" s="9" t="str">
        <f t="shared" si="0"/>
        <v>40～49歳(n=212)</v>
      </c>
      <c r="T9" s="10">
        <v>44.339622641509436</v>
      </c>
      <c r="U9" s="10">
        <v>41.037735849056602</v>
      </c>
      <c r="V9" s="10">
        <v>11.320754716981133</v>
      </c>
      <c r="W9" s="10">
        <v>3.3018867924528301</v>
      </c>
      <c r="X9" s="10">
        <v>0</v>
      </c>
    </row>
    <row r="10" spans="1:30" ht="19.899999999999999" customHeight="1" x14ac:dyDescent="0.15">
      <c r="Q10" s="8" t="s">
        <v>24</v>
      </c>
      <c r="R10" s="8">
        <v>270</v>
      </c>
      <c r="S10" s="9" t="str">
        <f t="shared" si="0"/>
        <v>50～59歳(n=270)</v>
      </c>
      <c r="T10" s="10">
        <v>51.851851851851848</v>
      </c>
      <c r="U10" s="10">
        <v>37.407407407407405</v>
      </c>
      <c r="V10" s="10">
        <v>7.7777777777777777</v>
      </c>
      <c r="W10" s="10">
        <v>2.5925925925925926</v>
      </c>
      <c r="X10" s="10">
        <v>0.37037037037037041</v>
      </c>
    </row>
    <row r="11" spans="1:30" ht="19.899999999999999" customHeight="1" x14ac:dyDescent="0.15">
      <c r="Q11" s="8" t="s">
        <v>25</v>
      </c>
      <c r="R11" s="8">
        <v>125</v>
      </c>
      <c r="S11" s="9" t="str">
        <f t="shared" si="0"/>
        <v>60～64歳(n=125)</v>
      </c>
      <c r="T11" s="10">
        <v>45.6</v>
      </c>
      <c r="U11" s="10">
        <v>43.2</v>
      </c>
      <c r="V11" s="10">
        <v>7.1999999999999993</v>
      </c>
      <c r="W11" s="10">
        <v>1.6</v>
      </c>
      <c r="X11" s="10">
        <v>2.4</v>
      </c>
    </row>
    <row r="12" spans="1:30" ht="19.899999999999999" customHeight="1" x14ac:dyDescent="0.15">
      <c r="Q12" s="8" t="s">
        <v>26</v>
      </c>
      <c r="R12" s="8">
        <v>103</v>
      </c>
      <c r="S12" s="9" t="str">
        <f t="shared" si="0"/>
        <v>65～69歳(n=103)</v>
      </c>
      <c r="T12" s="10">
        <v>58.252427184466015</v>
      </c>
      <c r="U12" s="10">
        <v>32.038834951456316</v>
      </c>
      <c r="V12" s="10">
        <v>5.825242718446602</v>
      </c>
      <c r="W12" s="10">
        <v>3.8834951456310676</v>
      </c>
      <c r="X12" s="10">
        <v>0</v>
      </c>
    </row>
    <row r="13" spans="1:30" ht="19.899999999999999" customHeight="1" x14ac:dyDescent="0.15">
      <c r="Q13" s="8" t="s">
        <v>27</v>
      </c>
      <c r="R13" s="8">
        <v>172</v>
      </c>
      <c r="S13" s="9" t="str">
        <f t="shared" si="0"/>
        <v>70～74歳(n=172)</v>
      </c>
      <c r="T13" s="10">
        <v>41.860465116279073</v>
      </c>
      <c r="U13" s="10">
        <v>47.674418604651166</v>
      </c>
      <c r="V13" s="10">
        <v>5.2325581395348841</v>
      </c>
      <c r="W13" s="10">
        <v>4.0697674418604652</v>
      </c>
      <c r="X13" s="10">
        <v>1.1627906976744187</v>
      </c>
    </row>
    <row r="14" spans="1:30" ht="19.899999999999999" customHeight="1" x14ac:dyDescent="0.15">
      <c r="Q14" s="8" t="s">
        <v>28</v>
      </c>
      <c r="R14" s="8">
        <v>193</v>
      </c>
      <c r="S14" s="9" t="str">
        <f t="shared" si="0"/>
        <v>75歳以上(n=193)</v>
      </c>
      <c r="T14" s="10">
        <v>42.487046632124354</v>
      </c>
      <c r="U14" s="10">
        <v>41.450777202072537</v>
      </c>
      <c r="V14" s="10">
        <v>5.6994818652849739</v>
      </c>
      <c r="W14" s="10">
        <v>8.2901554404145088</v>
      </c>
      <c r="X14" s="10">
        <v>2.0725388601036272</v>
      </c>
    </row>
    <row r="15" spans="1:30" ht="19.899999999999999" customHeight="1" x14ac:dyDescent="0.15">
      <c r="Q15" s="8" t="s">
        <v>5</v>
      </c>
      <c r="R15" s="8">
        <v>10</v>
      </c>
      <c r="S15" s="9" t="str">
        <f t="shared" si="0"/>
        <v>（無効回答）(n=10)</v>
      </c>
      <c r="T15" s="10">
        <v>60</v>
      </c>
      <c r="U15" s="10">
        <v>30</v>
      </c>
      <c r="V15" s="10">
        <v>0</v>
      </c>
      <c r="W15" s="10">
        <v>0</v>
      </c>
      <c r="X15" s="10">
        <v>10</v>
      </c>
      <c r="Y15" s="11"/>
      <c r="Z15" s="11"/>
      <c r="AA15" s="11"/>
      <c r="AB15" s="11"/>
      <c r="AC15" s="11"/>
      <c r="AD15" s="11"/>
    </row>
  </sheetData>
  <phoneticPr fontId="9"/>
  <pageMargins left="0" right="0" top="0.39370078740157483" bottom="0" header="0.31496062992125984" footer="0.31496062992125984"/>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1:P11"/>
  <sheetViews>
    <sheetView zoomScaleNormal="100" zoomScaleSheetLayoutView="100" workbookViewId="0">
      <selection activeCell="N13" sqref="N13"/>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281</v>
      </c>
    </row>
    <row r="4" spans="3:16" ht="19.899999999999999" customHeight="1" x14ac:dyDescent="0.15">
      <c r="M4" s="14" t="s">
        <v>49</v>
      </c>
      <c r="N4" s="15" t="s">
        <v>51</v>
      </c>
      <c r="O4" s="16">
        <v>247</v>
      </c>
      <c r="P4" s="17">
        <f>O4/O$9*100</f>
        <v>18.029197080291969</v>
      </c>
    </row>
    <row r="5" spans="3:16" ht="19.899999999999999" customHeight="1" x14ac:dyDescent="0.15">
      <c r="M5" s="14" t="s">
        <v>30</v>
      </c>
      <c r="N5" s="15" t="s">
        <v>52</v>
      </c>
      <c r="O5" s="16">
        <v>580</v>
      </c>
      <c r="P5" s="17">
        <f t="shared" ref="P5:P9" si="0">O5/O$9*100</f>
        <v>42.335766423357661</v>
      </c>
    </row>
    <row r="6" spans="3:16" ht="19.899999999999999" customHeight="1" x14ac:dyDescent="0.15">
      <c r="M6" s="14" t="s">
        <v>31</v>
      </c>
      <c r="N6" s="21" t="s">
        <v>199</v>
      </c>
      <c r="O6" s="16">
        <v>387</v>
      </c>
      <c r="P6" s="17">
        <f t="shared" si="0"/>
        <v>28.248175182481749</v>
      </c>
    </row>
    <row r="7" spans="3:16" ht="19.899999999999999" customHeight="1" x14ac:dyDescent="0.15">
      <c r="M7" s="14" t="s">
        <v>32</v>
      </c>
      <c r="N7" s="15" t="s">
        <v>53</v>
      </c>
      <c r="O7" s="16">
        <v>146</v>
      </c>
      <c r="P7" s="17">
        <f t="shared" si="0"/>
        <v>10.656934306569344</v>
      </c>
    </row>
    <row r="8" spans="3:16" ht="19.899999999999999" customHeight="1" x14ac:dyDescent="0.15">
      <c r="M8" s="14" t="s">
        <v>33</v>
      </c>
      <c r="N8" s="15" t="s">
        <v>5</v>
      </c>
      <c r="O8" s="16">
        <v>10</v>
      </c>
      <c r="P8" s="17">
        <f t="shared" si="0"/>
        <v>0.72992700729927007</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5"/>
  <sheetViews>
    <sheetView zoomScaleNormal="100" zoomScaleSheetLayoutView="100" workbookViewId="0">
      <selection activeCell="S20" sqref="S20"/>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281</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177</v>
      </c>
      <c r="S5" s="3" t="s">
        <v>2</v>
      </c>
      <c r="T5" s="7" t="s">
        <v>54</v>
      </c>
      <c r="U5" s="7" t="s">
        <v>55</v>
      </c>
      <c r="V5" s="7" t="s">
        <v>176</v>
      </c>
      <c r="W5" s="7" t="s">
        <v>56</v>
      </c>
      <c r="X5" s="7" t="s">
        <v>5</v>
      </c>
    </row>
    <row r="6" spans="1:27" ht="19.899999999999999" customHeight="1" x14ac:dyDescent="0.15">
      <c r="Q6" s="8" t="s">
        <v>12</v>
      </c>
      <c r="R6" s="8">
        <v>1367</v>
      </c>
      <c r="S6" s="9" t="str">
        <f t="shared" ref="S6:S10" si="0">Q6&amp;"(n="&amp;TEXT(R6,"#,##0")&amp;")"</f>
        <v>R1(n=1,367)</v>
      </c>
      <c r="T6" s="10">
        <v>12.9</v>
      </c>
      <c r="U6" s="10">
        <v>42.9</v>
      </c>
      <c r="V6" s="10">
        <v>30.4</v>
      </c>
      <c r="W6" s="10">
        <v>12.4</v>
      </c>
      <c r="X6" s="10">
        <v>1.4</v>
      </c>
      <c r="Y6" s="13"/>
      <c r="Z6" s="13"/>
      <c r="AA6" s="13"/>
    </row>
    <row r="7" spans="1:27" ht="19.899999999999999" customHeight="1" x14ac:dyDescent="0.15">
      <c r="Q7" s="8" t="s">
        <v>175</v>
      </c>
      <c r="R7" s="8">
        <v>1378</v>
      </c>
      <c r="S7" s="9" t="str">
        <f t="shared" si="0"/>
        <v>R2(n=1,378)</v>
      </c>
      <c r="T7" s="10">
        <v>14.4</v>
      </c>
      <c r="U7" s="10">
        <v>38.299999999999997</v>
      </c>
      <c r="V7" s="10">
        <v>23.7</v>
      </c>
      <c r="W7" s="10">
        <v>13</v>
      </c>
      <c r="X7" s="10">
        <v>10.7</v>
      </c>
      <c r="Y7" s="13"/>
      <c r="Z7" s="13"/>
      <c r="AA7" s="13"/>
    </row>
    <row r="8" spans="1:27" ht="19.899999999999999" customHeight="1" x14ac:dyDescent="0.15">
      <c r="Q8" s="8" t="s">
        <v>174</v>
      </c>
      <c r="R8" s="8">
        <v>1105</v>
      </c>
      <c r="S8" s="9" t="str">
        <f t="shared" si="0"/>
        <v>R3(n=1,105)</v>
      </c>
      <c r="T8" s="10">
        <v>16.2</v>
      </c>
      <c r="U8" s="10">
        <v>36.200000000000003</v>
      </c>
      <c r="V8" s="10">
        <v>24.7</v>
      </c>
      <c r="W8" s="10">
        <v>10.1</v>
      </c>
      <c r="X8" s="10">
        <v>12.8</v>
      </c>
      <c r="Y8" s="13"/>
      <c r="Z8" s="13"/>
      <c r="AA8" s="13"/>
    </row>
    <row r="9" spans="1:27" ht="19.899999999999999" customHeight="1" x14ac:dyDescent="0.15">
      <c r="Q9" s="8" t="s">
        <v>169</v>
      </c>
      <c r="R9" s="8">
        <v>1193</v>
      </c>
      <c r="S9" s="9" t="str">
        <f t="shared" si="0"/>
        <v>R4(n=1,193)</v>
      </c>
      <c r="T9" s="10">
        <v>16.3</v>
      </c>
      <c r="U9" s="10">
        <v>39.799999999999997</v>
      </c>
      <c r="V9" s="10">
        <v>29.7</v>
      </c>
      <c r="W9" s="10">
        <v>12.5</v>
      </c>
      <c r="X9" s="10">
        <v>1.7</v>
      </c>
      <c r="Y9" s="13"/>
      <c r="Z9" s="13"/>
      <c r="AA9" s="13"/>
    </row>
    <row r="10" spans="1:27" ht="19.899999999999999" customHeight="1" x14ac:dyDescent="0.15">
      <c r="Q10" s="8" t="s">
        <v>238</v>
      </c>
      <c r="R10" s="8">
        <v>1211</v>
      </c>
      <c r="S10" s="9" t="str">
        <f t="shared" si="0"/>
        <v>R5(n=1,211)</v>
      </c>
      <c r="T10" s="10">
        <v>15.4</v>
      </c>
      <c r="U10" s="10">
        <v>40.6</v>
      </c>
      <c r="V10" s="10">
        <v>28.6</v>
      </c>
      <c r="W10" s="10">
        <v>13.2</v>
      </c>
      <c r="X10" s="10">
        <v>2.1</v>
      </c>
      <c r="Y10" s="13"/>
      <c r="Z10" s="13"/>
      <c r="AA10" s="13"/>
    </row>
    <row r="11" spans="1:27" ht="19.899999999999999" customHeight="1" x14ac:dyDescent="0.15">
      <c r="Q11" s="8" t="s">
        <v>277</v>
      </c>
      <c r="R11" s="8">
        <v>1210</v>
      </c>
      <c r="S11" s="9" t="str">
        <f t="shared" ref="S11" si="1">Q11&amp;"(n="&amp;TEXT(R11,"#,##0")&amp;")"</f>
        <v>R6(n=1,210)</v>
      </c>
      <c r="T11" s="10">
        <v>16.2</v>
      </c>
      <c r="U11" s="10">
        <v>45.2</v>
      </c>
      <c r="V11" s="10">
        <v>29.6</v>
      </c>
      <c r="W11" s="10">
        <v>8.3000000000000007</v>
      </c>
      <c r="X11" s="10">
        <v>0.7</v>
      </c>
      <c r="Y11" s="13"/>
      <c r="Z11" s="13"/>
      <c r="AA11" s="13"/>
    </row>
    <row r="12" spans="1:27" ht="19.899999999999999" customHeight="1" x14ac:dyDescent="0.15">
      <c r="Q12" s="8" t="s">
        <v>329</v>
      </c>
      <c r="R12" s="8">
        <v>1370</v>
      </c>
      <c r="S12" s="9" t="str">
        <f t="shared" ref="S12" si="2">Q12&amp;"(n="&amp;TEXT(R12,"#,##0")&amp;")"</f>
        <v>R7(n=1,370)</v>
      </c>
      <c r="T12" s="10">
        <v>18.029197080291969</v>
      </c>
      <c r="U12" s="10">
        <v>42.335766423357661</v>
      </c>
      <c r="V12" s="10">
        <v>28.248175182481749</v>
      </c>
      <c r="W12" s="10">
        <v>10.656934306569344</v>
      </c>
      <c r="X12" s="10">
        <v>0.72992700729927007</v>
      </c>
      <c r="Y12" s="13"/>
      <c r="Z12" s="13"/>
      <c r="AA12" s="13"/>
    </row>
    <row r="13" spans="1:27" ht="19.899999999999999" customHeight="1" x14ac:dyDescent="0.15">
      <c r="Q13" s="12"/>
      <c r="Y13" s="13"/>
      <c r="Z13" s="13"/>
      <c r="AA13" s="13"/>
    </row>
    <row r="14" spans="1:27" ht="19.899999999999999" customHeight="1" x14ac:dyDescent="0.15">
      <c r="Y14" s="13"/>
      <c r="Z14" s="13"/>
      <c r="AA14" s="13"/>
    </row>
    <row r="15" spans="1:27" ht="19.899999999999999" customHeight="1" x14ac:dyDescent="0.15">
      <c r="Y15" s="13"/>
    </row>
  </sheetData>
  <phoneticPr fontId="9"/>
  <pageMargins left="0" right="0" top="0.39370078740157483" bottom="0" header="0.31496062992125984" footer="0.31496062992125984"/>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zoomScaleNormal="100" zoomScaleSheetLayoutView="100" workbookViewId="0">
      <selection activeCell="AC13" sqref="AC13"/>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393</v>
      </c>
    </row>
    <row r="4" spans="1:30" ht="19.899999999999999" customHeight="1" x14ac:dyDescent="0.15">
      <c r="Q4" s="3"/>
      <c r="R4" s="4"/>
      <c r="S4" s="5" t="s">
        <v>0</v>
      </c>
      <c r="T4" s="6">
        <v>1</v>
      </c>
      <c r="U4" s="6">
        <v>1</v>
      </c>
      <c r="V4" s="6">
        <v>1</v>
      </c>
      <c r="W4" s="6">
        <v>1</v>
      </c>
      <c r="X4" s="6">
        <v>1</v>
      </c>
    </row>
    <row r="5" spans="1:30" ht="19.899999999999999" customHeight="1" x14ac:dyDescent="0.15">
      <c r="Q5" s="3" t="s">
        <v>1</v>
      </c>
      <c r="R5" s="4" t="s">
        <v>3</v>
      </c>
      <c r="S5" s="3" t="s">
        <v>34</v>
      </c>
      <c r="T5" s="7" t="s">
        <v>197</v>
      </c>
      <c r="U5" s="7" t="s">
        <v>198</v>
      </c>
      <c r="V5" s="7" t="s">
        <v>199</v>
      </c>
      <c r="W5" s="7" t="s">
        <v>200</v>
      </c>
      <c r="X5" s="7" t="s">
        <v>5</v>
      </c>
    </row>
    <row r="6" spans="1:30" ht="19.899999999999999" customHeight="1" x14ac:dyDescent="0.15">
      <c r="Q6" s="8" t="s">
        <v>20</v>
      </c>
      <c r="R6" s="8">
        <v>30</v>
      </c>
      <c r="S6" s="9" t="str">
        <f t="shared" ref="S6:S15" si="0">Q6&amp;"(n="&amp;R6&amp;")"</f>
        <v>16～19歳(n=30)</v>
      </c>
      <c r="T6" s="10">
        <v>3.3333333333333335</v>
      </c>
      <c r="U6" s="10">
        <v>33.333333333333329</v>
      </c>
      <c r="V6" s="10">
        <v>36.666666666666664</v>
      </c>
      <c r="W6" s="10">
        <v>26.666666666666668</v>
      </c>
      <c r="X6" s="10">
        <v>0</v>
      </c>
      <c r="Y6" s="77"/>
      <c r="Z6" s="77"/>
    </row>
    <row r="7" spans="1:30" ht="19.899999999999999" customHeight="1" x14ac:dyDescent="0.15">
      <c r="Q7" s="8" t="s">
        <v>21</v>
      </c>
      <c r="R7" s="8">
        <v>90</v>
      </c>
      <c r="S7" s="9" t="str">
        <f t="shared" si="0"/>
        <v>20～29歳(n=90)</v>
      </c>
      <c r="T7" s="10">
        <v>10</v>
      </c>
      <c r="U7" s="10">
        <v>21.111111111111111</v>
      </c>
      <c r="V7" s="10">
        <v>42.222222222222221</v>
      </c>
      <c r="W7" s="10">
        <v>25.555555555555554</v>
      </c>
      <c r="X7" s="10">
        <v>1.1111111111111112</v>
      </c>
      <c r="Y7" s="77"/>
      <c r="Z7" s="77"/>
    </row>
    <row r="8" spans="1:30" ht="19.899999999999999" customHeight="1" x14ac:dyDescent="0.15">
      <c r="Q8" s="8" t="s">
        <v>22</v>
      </c>
      <c r="R8" s="8">
        <v>165</v>
      </c>
      <c r="S8" s="9" t="str">
        <f t="shared" si="0"/>
        <v>30～39歳(n=165)</v>
      </c>
      <c r="T8" s="10">
        <v>15.757575757575756</v>
      </c>
      <c r="U8" s="10">
        <v>38.181818181818187</v>
      </c>
      <c r="V8" s="10">
        <v>28.484848484848484</v>
      </c>
      <c r="W8" s="10">
        <v>16.969696969696972</v>
      </c>
      <c r="X8" s="10">
        <v>0.60606060606060608</v>
      </c>
      <c r="Y8" s="77"/>
      <c r="Z8" s="77"/>
    </row>
    <row r="9" spans="1:30" ht="19.899999999999999" customHeight="1" x14ac:dyDescent="0.15">
      <c r="Q9" s="8" t="s">
        <v>23</v>
      </c>
      <c r="R9" s="8">
        <v>212</v>
      </c>
      <c r="S9" s="9" t="str">
        <f t="shared" si="0"/>
        <v>40～49歳(n=212)</v>
      </c>
      <c r="T9" s="10">
        <v>21.226415094339622</v>
      </c>
      <c r="U9" s="10">
        <v>45.754716981132077</v>
      </c>
      <c r="V9" s="10">
        <v>23.113207547169811</v>
      </c>
      <c r="W9" s="10">
        <v>9.9056603773584904</v>
      </c>
      <c r="X9" s="10">
        <v>0</v>
      </c>
      <c r="Y9" s="77"/>
      <c r="Z9" s="77"/>
    </row>
    <row r="10" spans="1:30" ht="19.899999999999999" customHeight="1" x14ac:dyDescent="0.15">
      <c r="Q10" s="8" t="s">
        <v>24</v>
      </c>
      <c r="R10" s="8">
        <v>270</v>
      </c>
      <c r="S10" s="9" t="str">
        <f t="shared" si="0"/>
        <v>50～59歳(n=270)</v>
      </c>
      <c r="T10" s="10">
        <v>19.25925925925926</v>
      </c>
      <c r="U10" s="10">
        <v>45.925925925925924</v>
      </c>
      <c r="V10" s="10">
        <v>27.037037037037038</v>
      </c>
      <c r="W10" s="10">
        <v>7.4074074074074066</v>
      </c>
      <c r="X10" s="10">
        <v>0.37037037037037041</v>
      </c>
      <c r="Y10" s="77"/>
      <c r="Z10" s="77"/>
    </row>
    <row r="11" spans="1:30" ht="19.899999999999999" customHeight="1" x14ac:dyDescent="0.15">
      <c r="Q11" s="8" t="s">
        <v>25</v>
      </c>
      <c r="R11" s="8">
        <v>125</v>
      </c>
      <c r="S11" s="9" t="str">
        <f t="shared" si="0"/>
        <v>60～64歳(n=125)</v>
      </c>
      <c r="T11" s="10">
        <v>17.599999999999998</v>
      </c>
      <c r="U11" s="10">
        <v>39.200000000000003</v>
      </c>
      <c r="V11" s="10">
        <v>35.199999999999996</v>
      </c>
      <c r="W11" s="10">
        <v>7.1999999999999993</v>
      </c>
      <c r="X11" s="10">
        <v>0.8</v>
      </c>
      <c r="Y11" s="77"/>
      <c r="Z11" s="77"/>
    </row>
    <row r="12" spans="1:30" ht="19.899999999999999" customHeight="1" x14ac:dyDescent="0.15">
      <c r="Q12" s="8" t="s">
        <v>26</v>
      </c>
      <c r="R12" s="8">
        <v>103</v>
      </c>
      <c r="S12" s="9" t="str">
        <f t="shared" si="0"/>
        <v>65～69歳(n=103)</v>
      </c>
      <c r="T12" s="10">
        <v>17.475728155339805</v>
      </c>
      <c r="U12" s="10">
        <v>38.834951456310677</v>
      </c>
      <c r="V12" s="10">
        <v>32.038834951456316</v>
      </c>
      <c r="W12" s="10">
        <v>11.650485436893204</v>
      </c>
      <c r="X12" s="10">
        <v>0</v>
      </c>
      <c r="Y12" s="77"/>
      <c r="Z12" s="77"/>
    </row>
    <row r="13" spans="1:30" ht="19.899999999999999" customHeight="1" x14ac:dyDescent="0.15">
      <c r="Q13" s="8" t="s">
        <v>27</v>
      </c>
      <c r="R13" s="8">
        <v>172</v>
      </c>
      <c r="S13" s="9" t="str">
        <f t="shared" si="0"/>
        <v>70～74歳(n=172)</v>
      </c>
      <c r="T13" s="10">
        <v>16.86046511627907</v>
      </c>
      <c r="U13" s="10">
        <v>47.674418604651166</v>
      </c>
      <c r="V13" s="10">
        <v>27.325581395348834</v>
      </c>
      <c r="W13" s="10">
        <v>7.5581395348837201</v>
      </c>
      <c r="X13" s="10">
        <v>0.58139534883720934</v>
      </c>
      <c r="Y13" s="77"/>
      <c r="Z13" s="77"/>
    </row>
    <row r="14" spans="1:30" ht="19.899999999999999" customHeight="1" x14ac:dyDescent="0.15">
      <c r="Q14" s="8" t="s">
        <v>28</v>
      </c>
      <c r="R14" s="8">
        <v>193</v>
      </c>
      <c r="S14" s="9" t="str">
        <f t="shared" si="0"/>
        <v>75歳以上(n=193)</v>
      </c>
      <c r="T14" s="10">
        <v>22.797927461139896</v>
      </c>
      <c r="U14" s="10">
        <v>48.186528497409327</v>
      </c>
      <c r="V14" s="10">
        <v>21.243523316062177</v>
      </c>
      <c r="W14" s="10">
        <v>5.6994818652849739</v>
      </c>
      <c r="X14" s="10">
        <v>2.0725388601036272</v>
      </c>
      <c r="Y14" s="77"/>
      <c r="Z14" s="77"/>
    </row>
    <row r="15" spans="1:30" ht="19.899999999999999" customHeight="1" x14ac:dyDescent="0.15">
      <c r="Q15" s="8" t="s">
        <v>5</v>
      </c>
      <c r="R15" s="8">
        <v>10</v>
      </c>
      <c r="S15" s="9" t="str">
        <f t="shared" si="0"/>
        <v>（無効回答）(n=10)</v>
      </c>
      <c r="T15" s="10">
        <v>10</v>
      </c>
      <c r="U15" s="10">
        <v>30</v>
      </c>
      <c r="V15" s="10">
        <v>40</v>
      </c>
      <c r="W15" s="10">
        <v>10</v>
      </c>
      <c r="X15" s="10">
        <v>10</v>
      </c>
      <c r="Y15" s="11"/>
      <c r="Z15" s="11"/>
      <c r="AA15" s="11"/>
      <c r="AB15" s="11"/>
      <c r="AC15" s="11"/>
      <c r="AD15" s="11"/>
    </row>
  </sheetData>
  <phoneticPr fontId="9"/>
  <pageMargins left="0" right="0" top="0.39370078740157483" bottom="0" header="0.31496062992125984" footer="0.31496062992125984"/>
  <pageSetup paperSize="9" scale="7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Q1:T14"/>
  <sheetViews>
    <sheetView zoomScaleNormal="100" zoomScaleSheetLayoutView="100" workbookViewId="0">
      <selection activeCell="D2" sqref="D2"/>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1" spans="17:20" ht="16.899999999999999" customHeight="1" x14ac:dyDescent="0.15">
      <c r="Q1" s="2" t="s">
        <v>357</v>
      </c>
    </row>
    <row r="2" spans="17:20" ht="16.899999999999999" customHeight="1" x14ac:dyDescent="0.15">
      <c r="Q2" s="2" t="s">
        <v>321</v>
      </c>
    </row>
    <row r="3" spans="17:20" ht="16.899999999999999" customHeight="1" x14ac:dyDescent="0.15">
      <c r="Q3" s="2" t="s">
        <v>246</v>
      </c>
    </row>
    <row r="4" spans="17:20" ht="16.899999999999999" customHeight="1" x14ac:dyDescent="0.15">
      <c r="Q4" s="14" t="s">
        <v>338</v>
      </c>
      <c r="R4" s="15" t="s">
        <v>43</v>
      </c>
      <c r="S4" s="16">
        <v>971</v>
      </c>
      <c r="T4" s="20">
        <f>S4/S$14*100</f>
        <v>70.87591240875912</v>
      </c>
    </row>
    <row r="5" spans="17:20" ht="16.899999999999999" customHeight="1" x14ac:dyDescent="0.15">
      <c r="Q5" s="14" t="s">
        <v>341</v>
      </c>
      <c r="R5" s="15" t="s">
        <v>244</v>
      </c>
      <c r="S5" s="16">
        <v>735</v>
      </c>
      <c r="T5" s="20">
        <f t="shared" ref="T5:T14" si="0">S5/S$14*100</f>
        <v>53.649635036496349</v>
      </c>
    </row>
    <row r="6" spans="17:20" ht="16.899999999999999" customHeight="1" x14ac:dyDescent="0.15">
      <c r="Q6" s="14" t="s">
        <v>343</v>
      </c>
      <c r="R6" s="15" t="s">
        <v>45</v>
      </c>
      <c r="S6" s="16">
        <v>448</v>
      </c>
      <c r="T6" s="20">
        <f t="shared" si="0"/>
        <v>32.700729927007302</v>
      </c>
    </row>
    <row r="7" spans="17:20" ht="16.899999999999999" customHeight="1" x14ac:dyDescent="0.15">
      <c r="Q7" s="14" t="s">
        <v>340</v>
      </c>
      <c r="R7" s="15" t="s">
        <v>44</v>
      </c>
      <c r="S7" s="16">
        <v>395</v>
      </c>
      <c r="T7" s="20">
        <f t="shared" si="0"/>
        <v>28.832116788321166</v>
      </c>
    </row>
    <row r="8" spans="17:20" ht="16.899999999999999" customHeight="1" x14ac:dyDescent="0.15">
      <c r="Q8" s="14" t="s">
        <v>342</v>
      </c>
      <c r="R8" s="15" t="s">
        <v>47</v>
      </c>
      <c r="S8" s="16">
        <v>376</v>
      </c>
      <c r="T8" s="20">
        <f t="shared" si="0"/>
        <v>27.445255474452559</v>
      </c>
    </row>
    <row r="9" spans="17:20" ht="16.899999999999999" customHeight="1" x14ac:dyDescent="0.15">
      <c r="Q9" s="14" t="s">
        <v>339</v>
      </c>
      <c r="R9" s="15" t="s">
        <v>46</v>
      </c>
      <c r="S9" s="16">
        <v>337</v>
      </c>
      <c r="T9" s="20">
        <f t="shared" si="0"/>
        <v>24.5985401459854</v>
      </c>
    </row>
    <row r="10" spans="17:20" ht="16.899999999999999" customHeight="1" x14ac:dyDescent="0.15">
      <c r="Q10" s="14" t="s">
        <v>41</v>
      </c>
      <c r="R10" s="15" t="s">
        <v>48</v>
      </c>
      <c r="S10" s="16">
        <v>24</v>
      </c>
      <c r="T10" s="20">
        <f t="shared" si="0"/>
        <v>1.7518248175182483</v>
      </c>
    </row>
    <row r="11" spans="17:20" ht="16.899999999999999" customHeight="1" x14ac:dyDescent="0.15">
      <c r="Q11" s="14" t="s">
        <v>42</v>
      </c>
      <c r="R11" s="15" t="s">
        <v>282</v>
      </c>
      <c r="S11" s="16">
        <v>65</v>
      </c>
      <c r="T11" s="20">
        <f t="shared" si="0"/>
        <v>4.7445255474452548</v>
      </c>
    </row>
    <row r="12" spans="17:20" ht="16.899999999999999" customHeight="1" x14ac:dyDescent="0.15">
      <c r="Q12" s="14" t="s">
        <v>78</v>
      </c>
      <c r="R12" s="15" t="s">
        <v>5</v>
      </c>
      <c r="S12" s="16">
        <v>16</v>
      </c>
      <c r="T12" s="20">
        <f t="shared" si="0"/>
        <v>1.167883211678832</v>
      </c>
    </row>
    <row r="13" spans="17:20" ht="16.899999999999999" customHeight="1" x14ac:dyDescent="0.15">
      <c r="Q13" s="18"/>
      <c r="R13" s="19" t="s">
        <v>3</v>
      </c>
      <c r="S13" s="16"/>
      <c r="T13" s="20"/>
    </row>
    <row r="14" spans="17:20" ht="16.899999999999999" customHeight="1" x14ac:dyDescent="0.15">
      <c r="Q14" s="18"/>
      <c r="R14" s="19" t="s">
        <v>50</v>
      </c>
      <c r="S14" s="16">
        <v>1370</v>
      </c>
      <c r="T14" s="20">
        <f t="shared" si="0"/>
        <v>100</v>
      </c>
    </row>
  </sheetData>
  <sortState xmlns:xlrd2="http://schemas.microsoft.com/office/spreadsheetml/2017/richdata2" ref="Q18:S23">
    <sortCondition descending="1" ref="S18:S23"/>
  </sortState>
  <phoneticPr fontId="9"/>
  <pageMargins left="0.7" right="0.7" top="0.75" bottom="0.75" header="0.3" footer="0.3"/>
  <pageSetup paperSize="9" scale="72" orientation="portrait" r:id="rId1"/>
  <colBreaks count="1" manualBreakCount="1">
    <brk id="15" min="1" max="5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86"/>
  <sheetViews>
    <sheetView zoomScaleNormal="100" workbookViewId="0">
      <selection activeCell="M13" sqref="M13"/>
    </sheetView>
  </sheetViews>
  <sheetFormatPr defaultColWidth="9" defaultRowHeight="14.25" x14ac:dyDescent="0.15"/>
  <cols>
    <col min="1" max="2" width="9" style="55"/>
    <col min="3" max="3" width="32.625" style="55" customWidth="1"/>
    <col min="4" max="13" width="8.875" style="55" customWidth="1"/>
    <col min="14" max="14" width="9" style="55"/>
    <col min="15" max="15" width="8.875" style="55" customWidth="1"/>
    <col min="16" max="16384" width="9" style="55"/>
  </cols>
  <sheetData>
    <row r="1" spans="1:15" x14ac:dyDescent="0.15">
      <c r="C1" s="54" t="s">
        <v>357</v>
      </c>
    </row>
    <row r="2" spans="1:15" x14ac:dyDescent="0.15">
      <c r="C2" s="54" t="s">
        <v>320</v>
      </c>
    </row>
    <row r="3" spans="1:15" x14ac:dyDescent="0.15">
      <c r="C3" s="55" t="s">
        <v>245</v>
      </c>
    </row>
    <row r="5" spans="1:15" ht="57" customHeight="1" thickBot="1" x14ac:dyDescent="0.2">
      <c r="C5" s="56" t="s">
        <v>35</v>
      </c>
      <c r="D5" s="57" t="s">
        <v>36</v>
      </c>
      <c r="E5" s="75" t="s">
        <v>414</v>
      </c>
      <c r="F5" s="76" t="s">
        <v>21</v>
      </c>
      <c r="G5" s="76" t="s">
        <v>22</v>
      </c>
      <c r="H5" s="76" t="s">
        <v>23</v>
      </c>
      <c r="I5" s="76" t="s">
        <v>24</v>
      </c>
      <c r="J5" s="76" t="s">
        <v>25</v>
      </c>
      <c r="K5" s="76" t="s">
        <v>26</v>
      </c>
      <c r="L5" s="76" t="s">
        <v>27</v>
      </c>
      <c r="M5" s="76" t="s">
        <v>310</v>
      </c>
      <c r="O5" s="58" t="s">
        <v>5</v>
      </c>
    </row>
    <row r="6" spans="1:15" ht="17.100000000000001" customHeight="1" x14ac:dyDescent="0.15">
      <c r="A6" s="55">
        <v>1</v>
      </c>
      <c r="C6" s="168" t="s">
        <v>291</v>
      </c>
      <c r="D6" s="59">
        <f>VLOOKUP($A6,$B$76:$Q$89,D$75,FALSE)</f>
        <v>1370</v>
      </c>
      <c r="E6" s="60">
        <f t="shared" ref="E6:O6" si="0">VLOOKUP($A6,$B$76:$Q$89,E$75,FALSE)</f>
        <v>30</v>
      </c>
      <c r="F6" s="61">
        <f t="shared" si="0"/>
        <v>90</v>
      </c>
      <c r="G6" s="61">
        <f t="shared" si="0"/>
        <v>165</v>
      </c>
      <c r="H6" s="61">
        <f t="shared" si="0"/>
        <v>212</v>
      </c>
      <c r="I6" s="61">
        <f t="shared" si="0"/>
        <v>270</v>
      </c>
      <c r="J6" s="61">
        <f t="shared" si="0"/>
        <v>125</v>
      </c>
      <c r="K6" s="61">
        <f t="shared" si="0"/>
        <v>103</v>
      </c>
      <c r="L6" s="61">
        <f t="shared" si="0"/>
        <v>172</v>
      </c>
      <c r="M6" s="61">
        <f t="shared" si="0"/>
        <v>193</v>
      </c>
      <c r="O6" s="61">
        <f t="shared" si="0"/>
        <v>10</v>
      </c>
    </row>
    <row r="7" spans="1:15" ht="17.100000000000001" customHeight="1" thickBot="1" x14ac:dyDescent="0.2">
      <c r="C7" s="169"/>
      <c r="D7" s="71">
        <v>100</v>
      </c>
      <c r="E7" s="72">
        <v>100</v>
      </c>
      <c r="F7" s="73">
        <v>100</v>
      </c>
      <c r="G7" s="73">
        <v>100</v>
      </c>
      <c r="H7" s="73">
        <v>100</v>
      </c>
      <c r="I7" s="73">
        <v>100</v>
      </c>
      <c r="J7" s="73">
        <v>100</v>
      </c>
      <c r="K7" s="73">
        <v>100</v>
      </c>
      <c r="L7" s="73">
        <v>100</v>
      </c>
      <c r="M7" s="73">
        <v>100</v>
      </c>
      <c r="N7" s="74"/>
      <c r="O7" s="73">
        <v>100</v>
      </c>
    </row>
    <row r="8" spans="1:15" ht="17.100000000000001" customHeight="1" x14ac:dyDescent="0.15">
      <c r="A8" s="55">
        <v>2</v>
      </c>
      <c r="C8" s="170" t="str">
        <f t="shared" ref="C8:O24" si="1">VLOOKUP($A8,$B$76:$Q$89,C$75,FALSE)</f>
        <v>地場産農産物が手に入る（直売所など）</v>
      </c>
      <c r="D8" s="62">
        <f t="shared" si="1"/>
        <v>971</v>
      </c>
      <c r="E8" s="63">
        <f t="shared" si="1"/>
        <v>21</v>
      </c>
      <c r="F8" s="64">
        <f t="shared" si="1"/>
        <v>53</v>
      </c>
      <c r="G8" s="64">
        <f t="shared" si="1"/>
        <v>123</v>
      </c>
      <c r="H8" s="64">
        <f t="shared" si="1"/>
        <v>139</v>
      </c>
      <c r="I8" s="64">
        <f t="shared" si="1"/>
        <v>189</v>
      </c>
      <c r="J8" s="64">
        <f t="shared" si="1"/>
        <v>90</v>
      </c>
      <c r="K8" s="64">
        <f t="shared" si="1"/>
        <v>65</v>
      </c>
      <c r="L8" s="64">
        <f t="shared" si="1"/>
        <v>134</v>
      </c>
      <c r="M8" s="64">
        <f t="shared" si="1"/>
        <v>149</v>
      </c>
      <c r="O8" s="64">
        <f t="shared" si="1"/>
        <v>8</v>
      </c>
    </row>
    <row r="9" spans="1:15" ht="17.100000000000001" customHeight="1" x14ac:dyDescent="0.15">
      <c r="C9" s="166" t="e">
        <f t="shared" si="1"/>
        <v>#N/A</v>
      </c>
      <c r="D9" s="65">
        <f>D8/D$6*100</f>
        <v>70.87591240875912</v>
      </c>
      <c r="E9" s="66">
        <f t="shared" ref="E9:O9" si="2">E8/E$6*100</f>
        <v>70</v>
      </c>
      <c r="F9" s="67">
        <f t="shared" si="2"/>
        <v>58.888888888888893</v>
      </c>
      <c r="G9" s="67">
        <f t="shared" si="2"/>
        <v>74.545454545454547</v>
      </c>
      <c r="H9" s="67">
        <f t="shared" si="2"/>
        <v>65.566037735849065</v>
      </c>
      <c r="I9" s="67">
        <f t="shared" si="2"/>
        <v>70</v>
      </c>
      <c r="J9" s="67">
        <f t="shared" si="2"/>
        <v>72</v>
      </c>
      <c r="K9" s="67">
        <f t="shared" si="2"/>
        <v>63.10679611650486</v>
      </c>
      <c r="L9" s="67">
        <f t="shared" si="2"/>
        <v>77.906976744186053</v>
      </c>
      <c r="M9" s="67">
        <f t="shared" si="2"/>
        <v>77.202072538860094</v>
      </c>
      <c r="O9" s="67">
        <f t="shared" si="2"/>
        <v>80</v>
      </c>
    </row>
    <row r="10" spans="1:15" ht="17.100000000000001" customHeight="1" x14ac:dyDescent="0.15">
      <c r="A10" s="55">
        <v>3</v>
      </c>
      <c r="C10" s="165" t="str">
        <f t="shared" si="1"/>
        <v>防災の面で有効である</v>
      </c>
      <c r="D10" s="68">
        <f t="shared" si="1"/>
        <v>337</v>
      </c>
      <c r="E10" s="69">
        <f t="shared" si="1"/>
        <v>5</v>
      </c>
      <c r="F10" s="70">
        <f t="shared" si="1"/>
        <v>14</v>
      </c>
      <c r="G10" s="70">
        <f t="shared" si="1"/>
        <v>26</v>
      </c>
      <c r="H10" s="70">
        <f t="shared" si="1"/>
        <v>47</v>
      </c>
      <c r="I10" s="70">
        <f t="shared" si="1"/>
        <v>62</v>
      </c>
      <c r="J10" s="70">
        <f t="shared" si="1"/>
        <v>35</v>
      </c>
      <c r="K10" s="70">
        <f t="shared" si="1"/>
        <v>34</v>
      </c>
      <c r="L10" s="70">
        <f t="shared" si="1"/>
        <v>51</v>
      </c>
      <c r="M10" s="70">
        <f t="shared" si="1"/>
        <v>60</v>
      </c>
      <c r="O10" s="70">
        <f t="shared" si="1"/>
        <v>3</v>
      </c>
    </row>
    <row r="11" spans="1:15" ht="17.100000000000001" customHeight="1" x14ac:dyDescent="0.15">
      <c r="C11" s="166" t="e">
        <f t="shared" si="1"/>
        <v>#N/A</v>
      </c>
      <c r="D11" s="65">
        <f t="shared" ref="D11" si="3">D10/D$6*100</f>
        <v>24.5985401459854</v>
      </c>
      <c r="E11" s="66">
        <f t="shared" ref="E11" si="4">E10/E$6*100</f>
        <v>16.666666666666664</v>
      </c>
      <c r="F11" s="67">
        <f t="shared" ref="F11" si="5">F10/F$6*100</f>
        <v>15.555555555555555</v>
      </c>
      <c r="G11" s="67">
        <f t="shared" ref="G11" si="6">G10/G$6*100</f>
        <v>15.757575757575756</v>
      </c>
      <c r="H11" s="67">
        <f t="shared" ref="H11" si="7">H10/H$6*100</f>
        <v>22.169811320754718</v>
      </c>
      <c r="I11" s="67">
        <f t="shared" ref="I11" si="8">I10/I$6*100</f>
        <v>22.962962962962962</v>
      </c>
      <c r="J11" s="67">
        <f t="shared" ref="J11" si="9">J10/J$6*100</f>
        <v>28.000000000000004</v>
      </c>
      <c r="K11" s="67">
        <f t="shared" ref="K11" si="10">K10/K$6*100</f>
        <v>33.009708737864081</v>
      </c>
      <c r="L11" s="67">
        <f t="shared" ref="L11" si="11">L10/L$6*100</f>
        <v>29.651162790697676</v>
      </c>
      <c r="M11" s="67">
        <f t="shared" ref="M11" si="12">M10/M$6*100</f>
        <v>31.088082901554404</v>
      </c>
      <c r="O11" s="67">
        <f t="shared" ref="O11" si="13">O10/O$6*100</f>
        <v>30</v>
      </c>
    </row>
    <row r="12" spans="1:15" ht="17.100000000000001" customHeight="1" x14ac:dyDescent="0.15">
      <c r="A12" s="55">
        <v>4</v>
      </c>
      <c r="C12" s="165" t="str">
        <f t="shared" si="1"/>
        <v>良好な景観が保全される</v>
      </c>
      <c r="D12" s="68">
        <f t="shared" si="1"/>
        <v>395</v>
      </c>
      <c r="E12" s="69">
        <f t="shared" si="1"/>
        <v>4</v>
      </c>
      <c r="F12" s="70">
        <f t="shared" si="1"/>
        <v>18</v>
      </c>
      <c r="G12" s="70">
        <f t="shared" si="1"/>
        <v>35</v>
      </c>
      <c r="H12" s="70">
        <f t="shared" si="1"/>
        <v>57</v>
      </c>
      <c r="I12" s="70">
        <f t="shared" si="1"/>
        <v>72</v>
      </c>
      <c r="J12" s="70">
        <f t="shared" si="1"/>
        <v>45</v>
      </c>
      <c r="K12" s="70">
        <f t="shared" si="1"/>
        <v>36</v>
      </c>
      <c r="L12" s="70">
        <f t="shared" si="1"/>
        <v>58</v>
      </c>
      <c r="M12" s="70">
        <f t="shared" si="1"/>
        <v>66</v>
      </c>
      <c r="O12" s="70">
        <f t="shared" si="1"/>
        <v>4</v>
      </c>
    </row>
    <row r="13" spans="1:15" ht="17.100000000000001" customHeight="1" x14ac:dyDescent="0.15">
      <c r="C13" s="166" t="e">
        <f t="shared" si="1"/>
        <v>#N/A</v>
      </c>
      <c r="D13" s="65">
        <f t="shared" ref="D13" si="14">D12/D$6*100</f>
        <v>28.832116788321166</v>
      </c>
      <c r="E13" s="66">
        <f t="shared" ref="E13" si="15">E12/E$6*100</f>
        <v>13.333333333333334</v>
      </c>
      <c r="F13" s="67">
        <f t="shared" ref="F13" si="16">F12/F$6*100</f>
        <v>20</v>
      </c>
      <c r="G13" s="67">
        <f t="shared" ref="G13" si="17">G12/G$6*100</f>
        <v>21.212121212121211</v>
      </c>
      <c r="H13" s="67">
        <f t="shared" ref="H13" si="18">H12/H$6*100</f>
        <v>26.886792452830189</v>
      </c>
      <c r="I13" s="67">
        <f t="shared" ref="I13" si="19">I12/I$6*100</f>
        <v>26.666666666666668</v>
      </c>
      <c r="J13" s="67">
        <f t="shared" ref="J13" si="20">J12/J$6*100</f>
        <v>36</v>
      </c>
      <c r="K13" s="67">
        <f t="shared" ref="K13" si="21">K12/K$6*100</f>
        <v>34.95145631067961</v>
      </c>
      <c r="L13" s="67">
        <f t="shared" ref="L13" si="22">L12/L$6*100</f>
        <v>33.720930232558139</v>
      </c>
      <c r="M13" s="67">
        <f t="shared" ref="M13" si="23">M12/M$6*100</f>
        <v>34.196891191709845</v>
      </c>
      <c r="O13" s="67">
        <f t="shared" ref="O13" si="24">O12/O$6*100</f>
        <v>40</v>
      </c>
    </row>
    <row r="14" spans="1:15" ht="17.100000000000001" customHeight="1" x14ac:dyDescent="0.15">
      <c r="A14" s="55">
        <v>5</v>
      </c>
      <c r="C14" s="165" t="str">
        <f t="shared" si="1"/>
        <v>緑が保全・創出され，自然環境が保護される</v>
      </c>
      <c r="D14" s="68">
        <f t="shared" si="1"/>
        <v>735</v>
      </c>
      <c r="E14" s="69">
        <f t="shared" si="1"/>
        <v>8</v>
      </c>
      <c r="F14" s="70">
        <f t="shared" si="1"/>
        <v>28</v>
      </c>
      <c r="G14" s="70">
        <f t="shared" si="1"/>
        <v>69</v>
      </c>
      <c r="H14" s="70">
        <f t="shared" si="1"/>
        <v>106</v>
      </c>
      <c r="I14" s="70">
        <f t="shared" si="1"/>
        <v>147</v>
      </c>
      <c r="J14" s="70">
        <f t="shared" si="1"/>
        <v>71</v>
      </c>
      <c r="K14" s="70">
        <f t="shared" si="1"/>
        <v>68</v>
      </c>
      <c r="L14" s="70">
        <f t="shared" si="1"/>
        <v>114</v>
      </c>
      <c r="M14" s="70">
        <f t="shared" si="1"/>
        <v>118</v>
      </c>
      <c r="O14" s="70">
        <f t="shared" si="1"/>
        <v>6</v>
      </c>
    </row>
    <row r="15" spans="1:15" ht="17.100000000000001" customHeight="1" x14ac:dyDescent="0.15">
      <c r="C15" s="166" t="e">
        <f t="shared" si="1"/>
        <v>#N/A</v>
      </c>
      <c r="D15" s="65">
        <f t="shared" ref="D15" si="25">D14/D$6*100</f>
        <v>53.649635036496349</v>
      </c>
      <c r="E15" s="66">
        <f t="shared" ref="E15" si="26">E14/E$6*100</f>
        <v>26.666666666666668</v>
      </c>
      <c r="F15" s="67">
        <f t="shared" ref="F15" si="27">F14/F$6*100</f>
        <v>31.111111111111111</v>
      </c>
      <c r="G15" s="67">
        <f t="shared" ref="G15" si="28">G14/G$6*100</f>
        <v>41.818181818181813</v>
      </c>
      <c r="H15" s="67">
        <f t="shared" ref="H15" si="29">H14/H$6*100</f>
        <v>50</v>
      </c>
      <c r="I15" s="67">
        <f t="shared" ref="I15" si="30">I14/I$6*100</f>
        <v>54.444444444444443</v>
      </c>
      <c r="J15" s="67">
        <f t="shared" ref="J15" si="31">J14/J$6*100</f>
        <v>56.8</v>
      </c>
      <c r="K15" s="67">
        <f t="shared" ref="K15" si="32">K14/K$6*100</f>
        <v>66.019417475728162</v>
      </c>
      <c r="L15" s="67">
        <f t="shared" ref="L15" si="33">L14/L$6*100</f>
        <v>66.279069767441854</v>
      </c>
      <c r="M15" s="67">
        <f t="shared" ref="M15" si="34">M14/M$6*100</f>
        <v>61.139896373056992</v>
      </c>
      <c r="O15" s="67">
        <f t="shared" ref="O15" si="35">O14/O$6*100</f>
        <v>60</v>
      </c>
    </row>
    <row r="16" spans="1:15" ht="17.100000000000001" customHeight="1" x14ac:dyDescent="0.15">
      <c r="A16" s="55">
        <v>6</v>
      </c>
      <c r="C16" s="165" t="str">
        <f t="shared" si="1"/>
        <v>農体験や交流の場となる（市民農園など）</v>
      </c>
      <c r="D16" s="68">
        <f t="shared" si="1"/>
        <v>376</v>
      </c>
      <c r="E16" s="69">
        <f t="shared" si="1"/>
        <v>9</v>
      </c>
      <c r="F16" s="70">
        <f t="shared" si="1"/>
        <v>23</v>
      </c>
      <c r="G16" s="70">
        <f t="shared" si="1"/>
        <v>47</v>
      </c>
      <c r="H16" s="70">
        <f t="shared" si="1"/>
        <v>74</v>
      </c>
      <c r="I16" s="70">
        <f t="shared" si="1"/>
        <v>74</v>
      </c>
      <c r="J16" s="70">
        <f t="shared" si="1"/>
        <v>31</v>
      </c>
      <c r="K16" s="70">
        <f t="shared" si="1"/>
        <v>25</v>
      </c>
      <c r="L16" s="70">
        <f t="shared" si="1"/>
        <v>43</v>
      </c>
      <c r="M16" s="70">
        <f t="shared" si="1"/>
        <v>46</v>
      </c>
      <c r="O16" s="70">
        <f t="shared" si="1"/>
        <v>4</v>
      </c>
    </row>
    <row r="17" spans="1:15" ht="17.100000000000001" customHeight="1" x14ac:dyDescent="0.15">
      <c r="C17" s="166" t="e">
        <f t="shared" si="1"/>
        <v>#N/A</v>
      </c>
      <c r="D17" s="65">
        <f t="shared" ref="D17" si="36">D16/D$6*100</f>
        <v>27.445255474452559</v>
      </c>
      <c r="E17" s="66">
        <f t="shared" ref="E17" si="37">E16/E$6*100</f>
        <v>30</v>
      </c>
      <c r="F17" s="67">
        <f t="shared" ref="F17" si="38">F16/F$6*100</f>
        <v>25.555555555555554</v>
      </c>
      <c r="G17" s="67">
        <f t="shared" ref="G17" si="39">G16/G$6*100</f>
        <v>28.484848484848484</v>
      </c>
      <c r="H17" s="67">
        <f t="shared" ref="H17" si="40">H16/H$6*100</f>
        <v>34.905660377358487</v>
      </c>
      <c r="I17" s="67">
        <f t="shared" ref="I17" si="41">I16/I$6*100</f>
        <v>27.407407407407408</v>
      </c>
      <c r="J17" s="67">
        <f t="shared" ref="J17" si="42">J16/J$6*100</f>
        <v>24.8</v>
      </c>
      <c r="K17" s="67">
        <f t="shared" ref="K17" si="43">K16/K$6*100</f>
        <v>24.271844660194176</v>
      </c>
      <c r="L17" s="67">
        <f t="shared" ref="L17" si="44">L16/L$6*100</f>
        <v>25</v>
      </c>
      <c r="M17" s="67">
        <f t="shared" ref="M17" si="45">M16/M$6*100</f>
        <v>23.834196891191709</v>
      </c>
      <c r="O17" s="67">
        <f t="shared" ref="O17" si="46">O16/O$6*100</f>
        <v>40</v>
      </c>
    </row>
    <row r="18" spans="1:15" ht="17.100000000000001" customHeight="1" x14ac:dyDescent="0.15">
      <c r="A18" s="55">
        <v>7</v>
      </c>
      <c r="C18" s="165" t="str">
        <f t="shared" si="1"/>
        <v>農や食を通じた教育に役立つ（食育）</v>
      </c>
      <c r="D18" s="68">
        <f t="shared" si="1"/>
        <v>448</v>
      </c>
      <c r="E18" s="69">
        <f t="shared" si="1"/>
        <v>10</v>
      </c>
      <c r="F18" s="70">
        <f t="shared" si="1"/>
        <v>30</v>
      </c>
      <c r="G18" s="70">
        <f t="shared" si="1"/>
        <v>56</v>
      </c>
      <c r="H18" s="70">
        <f t="shared" si="1"/>
        <v>88</v>
      </c>
      <c r="I18" s="70">
        <f t="shared" si="1"/>
        <v>91</v>
      </c>
      <c r="J18" s="70">
        <f t="shared" si="1"/>
        <v>31</v>
      </c>
      <c r="K18" s="70">
        <f t="shared" si="1"/>
        <v>34</v>
      </c>
      <c r="L18" s="70">
        <f t="shared" si="1"/>
        <v>51</v>
      </c>
      <c r="M18" s="70">
        <f t="shared" si="1"/>
        <v>52</v>
      </c>
      <c r="O18" s="70">
        <f t="shared" si="1"/>
        <v>5</v>
      </c>
    </row>
    <row r="19" spans="1:15" ht="17.100000000000001" customHeight="1" x14ac:dyDescent="0.15">
      <c r="C19" s="166" t="e">
        <f t="shared" si="1"/>
        <v>#N/A</v>
      </c>
      <c r="D19" s="65">
        <f t="shared" ref="D19" si="47">D18/D$6*100</f>
        <v>32.700729927007302</v>
      </c>
      <c r="E19" s="66">
        <f t="shared" ref="E19" si="48">E18/E$6*100</f>
        <v>33.333333333333329</v>
      </c>
      <c r="F19" s="67">
        <f t="shared" ref="F19" si="49">F18/F$6*100</f>
        <v>33.333333333333329</v>
      </c>
      <c r="G19" s="67">
        <f t="shared" ref="G19" si="50">G18/G$6*100</f>
        <v>33.939393939393945</v>
      </c>
      <c r="H19" s="67">
        <f t="shared" ref="H19" si="51">H18/H$6*100</f>
        <v>41.509433962264154</v>
      </c>
      <c r="I19" s="67">
        <f t="shared" ref="I19" si="52">I18/I$6*100</f>
        <v>33.703703703703702</v>
      </c>
      <c r="J19" s="67">
        <f t="shared" ref="J19" si="53">J18/J$6*100</f>
        <v>24.8</v>
      </c>
      <c r="K19" s="67">
        <f t="shared" ref="K19" si="54">K18/K$6*100</f>
        <v>33.009708737864081</v>
      </c>
      <c r="L19" s="67">
        <f t="shared" ref="L19" si="55">L18/L$6*100</f>
        <v>29.651162790697676</v>
      </c>
      <c r="M19" s="67">
        <f t="shared" ref="M19" si="56">M18/M$6*100</f>
        <v>26.94300518134715</v>
      </c>
      <c r="O19" s="67">
        <f t="shared" ref="O19" si="57">O18/O$6*100</f>
        <v>50</v>
      </c>
    </row>
    <row r="20" spans="1:15" ht="17.100000000000001" customHeight="1" x14ac:dyDescent="0.15">
      <c r="A20" s="55">
        <v>8</v>
      </c>
      <c r="C20" s="165" t="str">
        <f t="shared" si="1"/>
        <v>その他</v>
      </c>
      <c r="D20" s="68">
        <f t="shared" si="1"/>
        <v>24</v>
      </c>
      <c r="E20" s="69">
        <f t="shared" si="1"/>
        <v>0</v>
      </c>
      <c r="F20" s="70">
        <f t="shared" si="1"/>
        <v>1</v>
      </c>
      <c r="G20" s="70">
        <f t="shared" si="1"/>
        <v>4</v>
      </c>
      <c r="H20" s="70">
        <f t="shared" si="1"/>
        <v>5</v>
      </c>
      <c r="I20" s="70">
        <f t="shared" si="1"/>
        <v>3</v>
      </c>
      <c r="J20" s="70">
        <f t="shared" si="1"/>
        <v>3</v>
      </c>
      <c r="K20" s="70">
        <f t="shared" si="1"/>
        <v>3</v>
      </c>
      <c r="L20" s="70">
        <f t="shared" si="1"/>
        <v>4</v>
      </c>
      <c r="M20" s="70">
        <f t="shared" si="1"/>
        <v>1</v>
      </c>
      <c r="O20" s="70">
        <f t="shared" si="1"/>
        <v>0</v>
      </c>
    </row>
    <row r="21" spans="1:15" ht="17.100000000000001" customHeight="1" x14ac:dyDescent="0.15">
      <c r="C21" s="166" t="e">
        <f t="shared" si="1"/>
        <v>#N/A</v>
      </c>
      <c r="D21" s="65">
        <f t="shared" ref="D21" si="58">D20/D$6*100</f>
        <v>1.7518248175182483</v>
      </c>
      <c r="E21" s="66">
        <f t="shared" ref="E21" si="59">E20/E$6*100</f>
        <v>0</v>
      </c>
      <c r="F21" s="67">
        <f t="shared" ref="F21" si="60">F20/F$6*100</f>
        <v>1.1111111111111112</v>
      </c>
      <c r="G21" s="67">
        <f t="shared" ref="G21" si="61">G20/G$6*100</f>
        <v>2.4242424242424243</v>
      </c>
      <c r="H21" s="67">
        <f t="shared" ref="H21" si="62">H20/H$6*100</f>
        <v>2.358490566037736</v>
      </c>
      <c r="I21" s="67">
        <f t="shared" ref="I21" si="63">I20/I$6*100</f>
        <v>1.1111111111111112</v>
      </c>
      <c r="J21" s="67">
        <f t="shared" ref="J21" si="64">J20/J$6*100</f>
        <v>2.4</v>
      </c>
      <c r="K21" s="67">
        <f t="shared" ref="K21" si="65">K20/K$6*100</f>
        <v>2.912621359223301</v>
      </c>
      <c r="L21" s="67">
        <f t="shared" ref="L21" si="66">L20/L$6*100</f>
        <v>2.3255813953488373</v>
      </c>
      <c r="M21" s="67">
        <f t="shared" ref="M21" si="67">M20/M$6*100</f>
        <v>0.5181347150259068</v>
      </c>
      <c r="O21" s="67">
        <f t="shared" ref="O21" si="68">O20/O$6*100</f>
        <v>0</v>
      </c>
    </row>
    <row r="22" spans="1:15" ht="17.100000000000001" customHeight="1" x14ac:dyDescent="0.15">
      <c r="A22" s="55">
        <v>9</v>
      </c>
      <c r="C22" s="165" t="str">
        <f t="shared" si="1"/>
        <v>市内に農地が必要だと思わない</v>
      </c>
      <c r="D22" s="68">
        <f t="shared" si="1"/>
        <v>65</v>
      </c>
      <c r="E22" s="69">
        <f t="shared" si="1"/>
        <v>3</v>
      </c>
      <c r="F22" s="70">
        <f t="shared" si="1"/>
        <v>10</v>
      </c>
      <c r="G22" s="70">
        <f t="shared" si="1"/>
        <v>11</v>
      </c>
      <c r="H22" s="70">
        <f t="shared" si="1"/>
        <v>14</v>
      </c>
      <c r="I22" s="70">
        <f t="shared" si="1"/>
        <v>12</v>
      </c>
      <c r="J22" s="70">
        <f t="shared" si="1"/>
        <v>4</v>
      </c>
      <c r="K22" s="70">
        <f t="shared" si="1"/>
        <v>2</v>
      </c>
      <c r="L22" s="70">
        <f t="shared" si="1"/>
        <v>6</v>
      </c>
      <c r="M22" s="70">
        <f t="shared" si="1"/>
        <v>3</v>
      </c>
      <c r="O22" s="70">
        <f t="shared" si="1"/>
        <v>0</v>
      </c>
    </row>
    <row r="23" spans="1:15" ht="17.100000000000001" customHeight="1" x14ac:dyDescent="0.15">
      <c r="C23" s="166" t="e">
        <f t="shared" si="1"/>
        <v>#N/A</v>
      </c>
      <c r="D23" s="65">
        <f t="shared" ref="D23" si="69">D22/D$6*100</f>
        <v>4.7445255474452548</v>
      </c>
      <c r="E23" s="66">
        <f t="shared" ref="E23" si="70">E22/E$6*100</f>
        <v>10</v>
      </c>
      <c r="F23" s="67">
        <f t="shared" ref="F23" si="71">F22/F$6*100</f>
        <v>11.111111111111111</v>
      </c>
      <c r="G23" s="67">
        <f t="shared" ref="G23" si="72">G22/G$6*100</f>
        <v>6.666666666666667</v>
      </c>
      <c r="H23" s="67">
        <f t="shared" ref="H23" si="73">H22/H$6*100</f>
        <v>6.6037735849056602</v>
      </c>
      <c r="I23" s="67">
        <f t="shared" ref="I23" si="74">I22/I$6*100</f>
        <v>4.4444444444444446</v>
      </c>
      <c r="J23" s="67">
        <f t="shared" ref="J23" si="75">J22/J$6*100</f>
        <v>3.2</v>
      </c>
      <c r="K23" s="67">
        <f t="shared" ref="K23" si="76">K22/K$6*100</f>
        <v>1.9417475728155338</v>
      </c>
      <c r="L23" s="67">
        <f t="shared" ref="L23" si="77">L22/L$6*100</f>
        <v>3.4883720930232558</v>
      </c>
      <c r="M23" s="67">
        <f t="shared" ref="M23" si="78">M22/M$6*100</f>
        <v>1.5544041450777202</v>
      </c>
      <c r="O23" s="67">
        <f t="shared" ref="O23" si="79">O22/O$6*100</f>
        <v>0</v>
      </c>
    </row>
    <row r="24" spans="1:15" ht="17.100000000000001" customHeight="1" x14ac:dyDescent="0.15">
      <c r="A24" s="55">
        <v>10</v>
      </c>
      <c r="C24" s="167" t="s">
        <v>292</v>
      </c>
      <c r="D24" s="68">
        <f t="shared" si="1"/>
        <v>16</v>
      </c>
      <c r="E24" s="69">
        <f t="shared" si="1"/>
        <v>0</v>
      </c>
      <c r="F24" s="70">
        <f t="shared" si="1"/>
        <v>2</v>
      </c>
      <c r="G24" s="70">
        <f t="shared" si="1"/>
        <v>2</v>
      </c>
      <c r="H24" s="70">
        <f t="shared" si="1"/>
        <v>0</v>
      </c>
      <c r="I24" s="70">
        <f t="shared" si="1"/>
        <v>2</v>
      </c>
      <c r="J24" s="70">
        <f t="shared" si="1"/>
        <v>1</v>
      </c>
      <c r="K24" s="70">
        <f t="shared" si="1"/>
        <v>1</v>
      </c>
      <c r="L24" s="70">
        <f t="shared" si="1"/>
        <v>1</v>
      </c>
      <c r="M24" s="70">
        <f t="shared" si="1"/>
        <v>6</v>
      </c>
      <c r="O24" s="70">
        <f t="shared" si="1"/>
        <v>1</v>
      </c>
    </row>
    <row r="25" spans="1:15" ht="17.100000000000001" customHeight="1" x14ac:dyDescent="0.15">
      <c r="C25" s="167"/>
      <c r="D25" s="65">
        <f t="shared" ref="D25" si="80">D24/D$6*100</f>
        <v>1.167883211678832</v>
      </c>
      <c r="E25" s="66">
        <f t="shared" ref="E25" si="81">E24/E$6*100</f>
        <v>0</v>
      </c>
      <c r="F25" s="67">
        <f t="shared" ref="F25" si="82">F24/F$6*100</f>
        <v>2.2222222222222223</v>
      </c>
      <c r="G25" s="67">
        <f t="shared" ref="G25" si="83">G24/G$6*100</f>
        <v>1.2121212121212122</v>
      </c>
      <c r="H25" s="67">
        <f t="shared" ref="H25" si="84">H24/H$6*100</f>
        <v>0</v>
      </c>
      <c r="I25" s="67">
        <f t="shared" ref="I25" si="85">I24/I$6*100</f>
        <v>0.74074074074074081</v>
      </c>
      <c r="J25" s="67">
        <f t="shared" ref="J25" si="86">J24/J$6*100</f>
        <v>0.8</v>
      </c>
      <c r="K25" s="67">
        <f t="shared" ref="K25" si="87">K24/K$6*100</f>
        <v>0.97087378640776689</v>
      </c>
      <c r="L25" s="67">
        <f t="shared" ref="L25" si="88">L24/L$6*100</f>
        <v>0.58139534883720934</v>
      </c>
      <c r="M25" s="67">
        <f t="shared" ref="M25" si="89">M24/M$6*100</f>
        <v>3.1088082901554404</v>
      </c>
      <c r="O25" s="67">
        <f t="shared" ref="O25" si="90">O24/O$6*100</f>
        <v>10</v>
      </c>
    </row>
    <row r="26" spans="1:15" ht="17.100000000000001" customHeight="1" thickBot="1" x14ac:dyDescent="0.2">
      <c r="C26" s="78"/>
      <c r="D26" s="78"/>
      <c r="E26" s="78"/>
      <c r="F26" s="79"/>
      <c r="G26" s="80"/>
      <c r="H26" s="81"/>
      <c r="I26" s="81"/>
      <c r="J26" s="81"/>
      <c r="K26" s="81"/>
      <c r="L26" s="81"/>
      <c r="M26" s="82" t="s">
        <v>37</v>
      </c>
    </row>
    <row r="27" spans="1:15" ht="17.100000000000001" customHeight="1" thickBot="1" x14ac:dyDescent="0.2">
      <c r="C27" s="78"/>
      <c r="D27" s="78"/>
      <c r="E27" s="78"/>
      <c r="F27" s="79"/>
      <c r="G27" s="83" t="s">
        <v>38</v>
      </c>
      <c r="H27" s="84"/>
      <c r="I27" s="79"/>
      <c r="J27" s="79"/>
      <c r="K27" s="79"/>
      <c r="L27" s="83" t="s">
        <v>39</v>
      </c>
      <c r="M27" s="85"/>
    </row>
    <row r="70" spans="2:21" s="119" customFormat="1" x14ac:dyDescent="0.15">
      <c r="D70" s="162"/>
      <c r="E70" s="162"/>
      <c r="F70" s="162"/>
      <c r="G70" s="162"/>
      <c r="H70" s="162"/>
      <c r="I70" s="162"/>
      <c r="J70" s="162"/>
      <c r="K70" s="162"/>
      <c r="L70" s="162"/>
      <c r="M70" s="162"/>
      <c r="N70" s="162"/>
      <c r="O70" s="162"/>
      <c r="P70" s="162"/>
      <c r="Q70" s="162"/>
      <c r="R70" s="162"/>
      <c r="S70" s="162"/>
      <c r="T70" s="162"/>
      <c r="U70" s="162"/>
    </row>
    <row r="71" spans="2:21" s="119" customFormat="1" x14ac:dyDescent="0.15">
      <c r="C71" s="119" t="s">
        <v>408</v>
      </c>
      <c r="D71" s="162">
        <f>MAX(D8,D10,D12,D14,D16,D18)</f>
        <v>971</v>
      </c>
      <c r="E71" s="162">
        <f t="shared" ref="E71:M72" si="91">MAX(E8,E10,E12,E14,E16,E18,E20,E22)</f>
        <v>21</v>
      </c>
      <c r="F71" s="162">
        <f t="shared" si="91"/>
        <v>53</v>
      </c>
      <c r="G71" s="162">
        <f t="shared" si="91"/>
        <v>123</v>
      </c>
      <c r="H71" s="162">
        <f t="shared" si="91"/>
        <v>139</v>
      </c>
      <c r="I71" s="162">
        <f t="shared" si="91"/>
        <v>189</v>
      </c>
      <c r="J71" s="162">
        <f t="shared" si="91"/>
        <v>90</v>
      </c>
      <c r="K71" s="162">
        <f t="shared" si="91"/>
        <v>68</v>
      </c>
      <c r="L71" s="162">
        <f t="shared" si="91"/>
        <v>134</v>
      </c>
      <c r="M71" s="162">
        <f t="shared" si="91"/>
        <v>149</v>
      </c>
      <c r="N71" s="162">
        <v>1</v>
      </c>
      <c r="O71" s="162">
        <f t="shared" ref="O71:O72" si="92">MAX(O8,O10,O12,O14,O16,O18,O20,O22)</f>
        <v>8</v>
      </c>
      <c r="P71" s="162"/>
      <c r="Q71" s="162"/>
      <c r="R71" s="162"/>
      <c r="S71" s="162"/>
      <c r="T71" s="162"/>
      <c r="U71" s="162"/>
    </row>
    <row r="72" spans="2:21" s="119" customFormat="1" x14ac:dyDescent="0.15">
      <c r="C72" s="119" t="s">
        <v>409</v>
      </c>
      <c r="D72" s="162">
        <f>MAX(D9,D11,D13,D15,D17,D19,D21,D23)</f>
        <v>70.87591240875912</v>
      </c>
      <c r="E72" s="162">
        <f t="shared" si="91"/>
        <v>70</v>
      </c>
      <c r="F72" s="162">
        <f t="shared" si="91"/>
        <v>58.888888888888893</v>
      </c>
      <c r="G72" s="162">
        <f t="shared" si="91"/>
        <v>74.545454545454547</v>
      </c>
      <c r="H72" s="162">
        <f t="shared" si="91"/>
        <v>65.566037735849065</v>
      </c>
      <c r="I72" s="162">
        <f t="shared" si="91"/>
        <v>70</v>
      </c>
      <c r="J72" s="162">
        <f t="shared" si="91"/>
        <v>72</v>
      </c>
      <c r="K72" s="162">
        <f t="shared" si="91"/>
        <v>66.019417475728162</v>
      </c>
      <c r="L72" s="162">
        <f t="shared" si="91"/>
        <v>77.906976744186053</v>
      </c>
      <c r="M72" s="162">
        <f t="shared" si="91"/>
        <v>77.202072538860094</v>
      </c>
      <c r="N72" s="162">
        <v>1</v>
      </c>
      <c r="O72" s="162">
        <f t="shared" si="92"/>
        <v>80</v>
      </c>
      <c r="P72" s="162"/>
      <c r="Q72" s="162"/>
      <c r="R72" s="162"/>
      <c r="S72" s="162"/>
      <c r="T72" s="162"/>
      <c r="U72" s="162"/>
    </row>
    <row r="73" spans="2:21" s="119" customFormat="1" x14ac:dyDescent="0.15">
      <c r="C73" s="119" t="s">
        <v>410</v>
      </c>
      <c r="D73" s="162">
        <f>LARGE(_xlfn.VSTACK(D8,D10,D12,D14,D16,D18,D20,D22),2)</f>
        <v>735</v>
      </c>
      <c r="E73" s="162">
        <f t="shared" ref="E73:M74" si="93">LARGE(_xlfn.VSTACK(E8,E10,E12,E14,E16,E18,E20,E22),2)</f>
        <v>10</v>
      </c>
      <c r="F73" s="162">
        <f t="shared" si="93"/>
        <v>30</v>
      </c>
      <c r="G73" s="162">
        <f t="shared" si="93"/>
        <v>69</v>
      </c>
      <c r="H73" s="162">
        <f t="shared" si="93"/>
        <v>106</v>
      </c>
      <c r="I73" s="162">
        <f t="shared" si="93"/>
        <v>147</v>
      </c>
      <c r="J73" s="162">
        <f t="shared" si="93"/>
        <v>71</v>
      </c>
      <c r="K73" s="162">
        <f t="shared" si="93"/>
        <v>65</v>
      </c>
      <c r="L73" s="162">
        <f t="shared" si="93"/>
        <v>114</v>
      </c>
      <c r="M73" s="162">
        <f t="shared" si="93"/>
        <v>118</v>
      </c>
      <c r="N73" s="162">
        <v>1</v>
      </c>
      <c r="O73" s="162">
        <f t="shared" ref="O73:O74" si="94">LARGE(_xlfn.VSTACK(O8,O10,O12,O14,O16,O18,O20,O22),2)</f>
        <v>6</v>
      </c>
      <c r="P73" s="162"/>
      <c r="Q73" s="162"/>
      <c r="R73" s="162"/>
      <c r="S73" s="162"/>
      <c r="T73" s="162"/>
      <c r="U73" s="162"/>
    </row>
    <row r="74" spans="2:21" s="119" customFormat="1" x14ac:dyDescent="0.15">
      <c r="C74" s="119" t="s">
        <v>409</v>
      </c>
      <c r="D74" s="162">
        <f>LARGE(_xlfn.VSTACK(D9,D11,D13,D15,D17,D19,D21,D23),2)</f>
        <v>53.649635036496349</v>
      </c>
      <c r="E74" s="162">
        <f t="shared" si="93"/>
        <v>33.333333333333329</v>
      </c>
      <c r="F74" s="162">
        <f t="shared" si="93"/>
        <v>33.333333333333329</v>
      </c>
      <c r="G74" s="162">
        <f t="shared" si="93"/>
        <v>41.818181818181813</v>
      </c>
      <c r="H74" s="162">
        <f t="shared" si="93"/>
        <v>50</v>
      </c>
      <c r="I74" s="162">
        <f t="shared" si="93"/>
        <v>54.444444444444443</v>
      </c>
      <c r="J74" s="162">
        <f t="shared" si="93"/>
        <v>56.8</v>
      </c>
      <c r="K74" s="162">
        <f t="shared" si="93"/>
        <v>63.10679611650486</v>
      </c>
      <c r="L74" s="162">
        <f t="shared" si="93"/>
        <v>66.279069767441854</v>
      </c>
      <c r="M74" s="162">
        <f t="shared" si="93"/>
        <v>61.139896373056992</v>
      </c>
      <c r="N74" s="162">
        <v>1</v>
      </c>
      <c r="O74" s="162">
        <f t="shared" si="94"/>
        <v>60</v>
      </c>
      <c r="P74" s="162"/>
      <c r="Q74" s="162"/>
      <c r="R74" s="162"/>
      <c r="S74" s="162"/>
      <c r="T74" s="162"/>
      <c r="U74" s="162"/>
    </row>
    <row r="75" spans="2:21" s="119" customFormat="1" x14ac:dyDescent="0.15">
      <c r="C75" s="119">
        <v>2</v>
      </c>
      <c r="D75" s="119">
        <v>3</v>
      </c>
      <c r="E75" s="119">
        <v>4</v>
      </c>
      <c r="F75" s="119">
        <v>5</v>
      </c>
      <c r="G75" s="119">
        <v>6</v>
      </c>
      <c r="H75" s="119">
        <v>7</v>
      </c>
      <c r="I75" s="119">
        <v>8</v>
      </c>
      <c r="J75" s="119">
        <v>9</v>
      </c>
      <c r="K75" s="119">
        <v>10</v>
      </c>
      <c r="L75" s="119">
        <v>11</v>
      </c>
      <c r="M75" s="119">
        <v>12</v>
      </c>
      <c r="N75" s="162">
        <v>1</v>
      </c>
      <c r="O75" s="119">
        <v>14</v>
      </c>
    </row>
    <row r="76" spans="2:21" s="163" customFormat="1" x14ac:dyDescent="0.15">
      <c r="D76" s="163" t="s">
        <v>411</v>
      </c>
      <c r="E76" s="163" t="s">
        <v>20</v>
      </c>
      <c r="F76" s="163" t="s">
        <v>21</v>
      </c>
      <c r="G76" s="163" t="s">
        <v>22</v>
      </c>
      <c r="H76" s="163" t="s">
        <v>23</v>
      </c>
      <c r="I76" s="163" t="s">
        <v>24</v>
      </c>
      <c r="J76" s="163" t="s">
        <v>25</v>
      </c>
      <c r="K76" s="163" t="s">
        <v>26</v>
      </c>
      <c r="L76" s="163" t="s">
        <v>27</v>
      </c>
      <c r="M76" s="163" t="s">
        <v>28</v>
      </c>
      <c r="O76" s="163" t="s">
        <v>353</v>
      </c>
    </row>
    <row r="77" spans="2:21" x14ac:dyDescent="0.15">
      <c r="B77" s="55">
        <v>1</v>
      </c>
      <c r="C77" s="55" t="s">
        <v>412</v>
      </c>
      <c r="D77" s="55">
        <v>1370</v>
      </c>
      <c r="E77" s="55">
        <v>30</v>
      </c>
      <c r="F77" s="55">
        <v>90</v>
      </c>
      <c r="G77" s="55">
        <v>165</v>
      </c>
      <c r="H77" s="55">
        <v>212</v>
      </c>
      <c r="I77" s="55">
        <v>270</v>
      </c>
      <c r="J77" s="55">
        <v>125</v>
      </c>
      <c r="K77" s="55">
        <v>103</v>
      </c>
      <c r="L77" s="55">
        <v>172</v>
      </c>
      <c r="M77" s="55">
        <v>193</v>
      </c>
      <c r="O77" s="55">
        <v>10</v>
      </c>
    </row>
    <row r="78" spans="2:21" x14ac:dyDescent="0.15">
      <c r="B78" s="55">
        <v>2</v>
      </c>
      <c r="C78" s="55" t="s">
        <v>43</v>
      </c>
      <c r="D78" s="55">
        <v>971</v>
      </c>
      <c r="E78" s="55">
        <v>21</v>
      </c>
      <c r="F78" s="55">
        <v>53</v>
      </c>
      <c r="G78" s="55">
        <v>123</v>
      </c>
      <c r="H78" s="55">
        <v>139</v>
      </c>
      <c r="I78" s="55">
        <v>189</v>
      </c>
      <c r="J78" s="55">
        <v>90</v>
      </c>
      <c r="K78" s="55">
        <v>65</v>
      </c>
      <c r="L78" s="55">
        <v>134</v>
      </c>
      <c r="M78" s="55">
        <v>149</v>
      </c>
      <c r="O78" s="55">
        <v>8</v>
      </c>
    </row>
    <row r="79" spans="2:21" x14ac:dyDescent="0.15">
      <c r="B79" s="55">
        <v>3</v>
      </c>
      <c r="C79" s="55" t="s">
        <v>46</v>
      </c>
      <c r="D79" s="55">
        <v>337</v>
      </c>
      <c r="E79" s="55">
        <v>5</v>
      </c>
      <c r="F79" s="55">
        <v>14</v>
      </c>
      <c r="G79" s="55">
        <v>26</v>
      </c>
      <c r="H79" s="55">
        <v>47</v>
      </c>
      <c r="I79" s="55">
        <v>62</v>
      </c>
      <c r="J79" s="55">
        <v>35</v>
      </c>
      <c r="K79" s="55">
        <v>34</v>
      </c>
      <c r="L79" s="55">
        <v>51</v>
      </c>
      <c r="M79" s="55">
        <v>60</v>
      </c>
      <c r="O79" s="55">
        <v>3</v>
      </c>
    </row>
    <row r="80" spans="2:21" x14ac:dyDescent="0.15">
      <c r="B80" s="55">
        <v>4</v>
      </c>
      <c r="C80" s="55" t="s">
        <v>44</v>
      </c>
      <c r="D80" s="55">
        <v>395</v>
      </c>
      <c r="E80" s="55">
        <v>4</v>
      </c>
      <c r="F80" s="55">
        <v>18</v>
      </c>
      <c r="G80" s="55">
        <v>35</v>
      </c>
      <c r="H80" s="55">
        <v>57</v>
      </c>
      <c r="I80" s="55">
        <v>72</v>
      </c>
      <c r="J80" s="55">
        <v>45</v>
      </c>
      <c r="K80" s="55">
        <v>36</v>
      </c>
      <c r="L80" s="55">
        <v>58</v>
      </c>
      <c r="M80" s="55">
        <v>66</v>
      </c>
      <c r="O80" s="55">
        <v>4</v>
      </c>
    </row>
    <row r="81" spans="2:15" x14ac:dyDescent="0.15">
      <c r="B81" s="55">
        <v>5</v>
      </c>
      <c r="C81" s="55" t="s">
        <v>244</v>
      </c>
      <c r="D81" s="55">
        <v>735</v>
      </c>
      <c r="E81" s="55">
        <v>8</v>
      </c>
      <c r="F81" s="55">
        <v>28</v>
      </c>
      <c r="G81" s="55">
        <v>69</v>
      </c>
      <c r="H81" s="55">
        <v>106</v>
      </c>
      <c r="I81" s="55">
        <v>147</v>
      </c>
      <c r="J81" s="55">
        <v>71</v>
      </c>
      <c r="K81" s="55">
        <v>68</v>
      </c>
      <c r="L81" s="55">
        <v>114</v>
      </c>
      <c r="M81" s="55">
        <v>118</v>
      </c>
      <c r="O81" s="55">
        <v>6</v>
      </c>
    </row>
    <row r="82" spans="2:15" x14ac:dyDescent="0.15">
      <c r="B82" s="55">
        <v>6</v>
      </c>
      <c r="C82" s="55" t="s">
        <v>47</v>
      </c>
      <c r="D82" s="55">
        <v>376</v>
      </c>
      <c r="E82" s="55">
        <v>9</v>
      </c>
      <c r="F82" s="55">
        <v>23</v>
      </c>
      <c r="G82" s="55">
        <v>47</v>
      </c>
      <c r="H82" s="55">
        <v>74</v>
      </c>
      <c r="I82" s="55">
        <v>74</v>
      </c>
      <c r="J82" s="55">
        <v>31</v>
      </c>
      <c r="K82" s="55">
        <v>25</v>
      </c>
      <c r="L82" s="55">
        <v>43</v>
      </c>
      <c r="M82" s="55">
        <v>46</v>
      </c>
      <c r="O82" s="55">
        <v>4</v>
      </c>
    </row>
    <row r="83" spans="2:15" x14ac:dyDescent="0.15">
      <c r="B83" s="55">
        <v>7</v>
      </c>
      <c r="C83" s="55" t="s">
        <v>45</v>
      </c>
      <c r="D83" s="55">
        <v>448</v>
      </c>
      <c r="E83" s="55">
        <v>10</v>
      </c>
      <c r="F83" s="55">
        <v>30</v>
      </c>
      <c r="G83" s="55">
        <v>56</v>
      </c>
      <c r="H83" s="55">
        <v>88</v>
      </c>
      <c r="I83" s="55">
        <v>91</v>
      </c>
      <c r="J83" s="55">
        <v>31</v>
      </c>
      <c r="K83" s="55">
        <v>34</v>
      </c>
      <c r="L83" s="55">
        <v>51</v>
      </c>
      <c r="M83" s="55">
        <v>52</v>
      </c>
      <c r="O83" s="55">
        <v>5</v>
      </c>
    </row>
    <row r="84" spans="2:15" x14ac:dyDescent="0.15">
      <c r="B84" s="55">
        <v>8</v>
      </c>
      <c r="C84" s="55" t="s">
        <v>48</v>
      </c>
      <c r="D84" s="55">
        <v>24</v>
      </c>
      <c r="E84" s="55">
        <v>0</v>
      </c>
      <c r="F84" s="55">
        <v>1</v>
      </c>
      <c r="G84" s="55">
        <v>4</v>
      </c>
      <c r="H84" s="55">
        <v>5</v>
      </c>
      <c r="I84" s="55">
        <v>3</v>
      </c>
      <c r="J84" s="55">
        <v>3</v>
      </c>
      <c r="K84" s="55">
        <v>3</v>
      </c>
      <c r="L84" s="55">
        <v>4</v>
      </c>
      <c r="M84" s="55">
        <v>1</v>
      </c>
      <c r="O84" s="55">
        <v>0</v>
      </c>
    </row>
    <row r="85" spans="2:15" x14ac:dyDescent="0.15">
      <c r="B85" s="55">
        <v>9</v>
      </c>
      <c r="C85" s="55" t="s">
        <v>282</v>
      </c>
      <c r="D85" s="55">
        <v>65</v>
      </c>
      <c r="E85" s="55">
        <v>3</v>
      </c>
      <c r="F85" s="55">
        <v>10</v>
      </c>
      <c r="G85" s="55">
        <v>11</v>
      </c>
      <c r="H85" s="55">
        <v>14</v>
      </c>
      <c r="I85" s="55">
        <v>12</v>
      </c>
      <c r="J85" s="55">
        <v>4</v>
      </c>
      <c r="K85" s="55">
        <v>2</v>
      </c>
      <c r="L85" s="55">
        <v>6</v>
      </c>
      <c r="M85" s="55">
        <v>3</v>
      </c>
      <c r="O85" s="55">
        <v>0</v>
      </c>
    </row>
    <row r="86" spans="2:15" x14ac:dyDescent="0.15">
      <c r="B86" s="55">
        <v>10</v>
      </c>
      <c r="C86" s="55" t="s">
        <v>353</v>
      </c>
      <c r="D86" s="55">
        <v>16</v>
      </c>
      <c r="E86" s="55">
        <v>0</v>
      </c>
      <c r="F86" s="55">
        <v>2</v>
      </c>
      <c r="G86" s="55">
        <v>2</v>
      </c>
      <c r="H86" s="55">
        <v>0</v>
      </c>
      <c r="I86" s="55">
        <v>2</v>
      </c>
      <c r="J86" s="55">
        <v>1</v>
      </c>
      <c r="K86" s="55">
        <v>1</v>
      </c>
      <c r="L86" s="55">
        <v>1</v>
      </c>
      <c r="M86" s="55">
        <v>6</v>
      </c>
      <c r="O86" s="55">
        <v>1</v>
      </c>
    </row>
  </sheetData>
  <mergeCells count="10">
    <mergeCell ref="C18:C19"/>
    <mergeCell ref="C20:C21"/>
    <mergeCell ref="C24:C25"/>
    <mergeCell ref="C6:C7"/>
    <mergeCell ref="C8:C9"/>
    <mergeCell ref="C10:C11"/>
    <mergeCell ref="C12:C13"/>
    <mergeCell ref="C14:C15"/>
    <mergeCell ref="C16:C17"/>
    <mergeCell ref="C22:C23"/>
  </mergeCells>
  <phoneticPr fontId="9"/>
  <conditionalFormatting sqref="D8:O19">
    <cfRule type="cellIs" dxfId="23" priority="1" operator="equal">
      <formula>D$72</formula>
    </cfRule>
    <cfRule type="cellIs" dxfId="22" priority="2" operator="equal">
      <formula>D$71</formula>
    </cfRule>
    <cfRule type="cellIs" dxfId="21" priority="3" operator="equal">
      <formula>D$74</formula>
    </cfRule>
    <cfRule type="cellIs" dxfId="20" priority="4" operator="equal">
      <formula>D$73</formula>
    </cfRule>
  </conditionalFormatting>
  <pageMargins left="0.7" right="0.7" top="0.75" bottom="0.75" header="0.3" footer="0.3"/>
  <ignoredErrors>
    <ignoredError sqref="D11:M25 K9"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M2:P12"/>
  <sheetViews>
    <sheetView zoomScaleNormal="100" zoomScaleSheetLayoutView="100" workbookViewId="0">
      <selection activeCell="P14" sqref="P14"/>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2" spans="13:16" ht="19.899999999999999" customHeight="1" x14ac:dyDescent="0.15">
      <c r="M2" s="2" t="s">
        <v>358</v>
      </c>
    </row>
    <row r="3" spans="13:16" ht="19.899999999999999" customHeight="1" x14ac:dyDescent="0.15">
      <c r="M3" s="2" t="s">
        <v>247</v>
      </c>
    </row>
    <row r="4" spans="13:16" ht="19.899999999999999" customHeight="1" x14ac:dyDescent="0.15">
      <c r="M4" s="14" t="s">
        <v>49</v>
      </c>
      <c r="N4" s="21" t="s">
        <v>250</v>
      </c>
      <c r="O4" s="16">
        <v>130</v>
      </c>
      <c r="P4" s="17">
        <f>O4/O$9*100</f>
        <v>9.4890510948905096</v>
      </c>
    </row>
    <row r="5" spans="13:16" ht="19.899999999999999" customHeight="1" x14ac:dyDescent="0.15">
      <c r="M5" s="14" t="s">
        <v>30</v>
      </c>
      <c r="N5" s="15" t="s">
        <v>251</v>
      </c>
      <c r="O5" s="16">
        <v>537</v>
      </c>
      <c r="P5" s="17">
        <f t="shared" ref="P5:P9" si="0">O5/O$9*100</f>
        <v>39.197080291970806</v>
      </c>
    </row>
    <row r="6" spans="13:16" ht="19.899999999999999" customHeight="1" x14ac:dyDescent="0.15">
      <c r="M6" s="14" t="s">
        <v>31</v>
      </c>
      <c r="N6" s="15" t="s">
        <v>252</v>
      </c>
      <c r="O6" s="16">
        <v>21</v>
      </c>
      <c r="P6" s="17">
        <f t="shared" si="0"/>
        <v>1.5328467153284671</v>
      </c>
    </row>
    <row r="7" spans="13:16" ht="19.899999999999999" customHeight="1" x14ac:dyDescent="0.15">
      <c r="M7" s="14" t="s">
        <v>32</v>
      </c>
      <c r="N7" s="15" t="s">
        <v>57</v>
      </c>
      <c r="O7" s="16">
        <v>656</v>
      </c>
      <c r="P7" s="17">
        <f t="shared" si="0"/>
        <v>47.883211678832119</v>
      </c>
    </row>
    <row r="8" spans="13:16" ht="19.899999999999999" customHeight="1" x14ac:dyDescent="0.15">
      <c r="M8" s="14" t="s">
        <v>33</v>
      </c>
      <c r="N8" s="15" t="s">
        <v>5</v>
      </c>
      <c r="O8" s="16">
        <v>26</v>
      </c>
      <c r="P8" s="17">
        <f t="shared" si="0"/>
        <v>1.8978102189781021</v>
      </c>
    </row>
    <row r="9" spans="13:16" ht="19.899999999999999" customHeight="1" x14ac:dyDescent="0.15">
      <c r="M9" s="18"/>
      <c r="N9" s="19" t="s">
        <v>3</v>
      </c>
      <c r="O9" s="16">
        <v>1370</v>
      </c>
      <c r="P9" s="17">
        <f t="shared" si="0"/>
        <v>100</v>
      </c>
    </row>
    <row r="11" spans="13:16" ht="19.899999999999999" customHeight="1" x14ac:dyDescent="0.15">
      <c r="M11" s="12"/>
    </row>
    <row r="12" spans="13:16" ht="19.899999999999999" customHeight="1" x14ac:dyDescent="0.15">
      <c r="M12" s="12"/>
    </row>
  </sheetData>
  <phoneticPr fontId="9"/>
  <pageMargins left="0" right="0" top="0.39370078740157483" bottom="0"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13"/>
  <sheetViews>
    <sheetView zoomScaleNormal="100" zoomScaleSheetLayoutView="100" workbookViewId="0">
      <selection activeCell="AA17" sqref="AA17"/>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25" ht="19.899999999999999" customHeight="1" x14ac:dyDescent="0.15">
      <c r="A1" s="1"/>
    </row>
    <row r="2" spans="1:25" ht="19.899999999999999" customHeight="1" x14ac:dyDescent="0.15">
      <c r="Q2" s="2" t="s">
        <v>358</v>
      </c>
    </row>
    <row r="3" spans="1:25" ht="19.899999999999999" customHeight="1" x14ac:dyDescent="0.15">
      <c r="Q3" s="2" t="s">
        <v>247</v>
      </c>
    </row>
    <row r="4" spans="1:25" ht="19.899999999999999" customHeight="1" x14ac:dyDescent="0.15">
      <c r="Q4" s="3"/>
      <c r="R4" s="4"/>
      <c r="S4" s="5" t="s">
        <v>0</v>
      </c>
      <c r="T4" s="6">
        <v>1</v>
      </c>
      <c r="U4" s="6">
        <v>1</v>
      </c>
      <c r="V4" s="6">
        <v>1</v>
      </c>
      <c r="W4" s="6">
        <v>1</v>
      </c>
      <c r="X4" s="6">
        <v>1</v>
      </c>
    </row>
    <row r="5" spans="1:25" ht="19.899999999999999" customHeight="1" x14ac:dyDescent="0.15">
      <c r="Q5" s="3" t="s">
        <v>1</v>
      </c>
      <c r="R5" s="4" t="s">
        <v>177</v>
      </c>
      <c r="S5" s="3" t="s">
        <v>34</v>
      </c>
      <c r="T5" s="7" t="s">
        <v>253</v>
      </c>
      <c r="U5" s="7" t="s">
        <v>248</v>
      </c>
      <c r="V5" s="7" t="s">
        <v>249</v>
      </c>
      <c r="W5" s="7" t="s">
        <v>178</v>
      </c>
      <c r="X5" s="7" t="s">
        <v>5</v>
      </c>
    </row>
    <row r="6" spans="1:25" ht="19.899999999999999" customHeight="1" x14ac:dyDescent="0.15">
      <c r="Q6" s="8" t="s">
        <v>12</v>
      </c>
      <c r="R6" s="8">
        <v>1367</v>
      </c>
      <c r="S6" s="9" t="str">
        <f t="shared" ref="S6:S10" si="0">Q6&amp;"(n="&amp;TEXT(R6,"#,##0")&amp;")"</f>
        <v>R1(n=1,367)</v>
      </c>
      <c r="T6" s="10">
        <v>9.3000000000000007</v>
      </c>
      <c r="U6" s="10">
        <v>44.4</v>
      </c>
      <c r="V6" s="10">
        <v>1.2</v>
      </c>
      <c r="W6" s="10">
        <v>43.7</v>
      </c>
      <c r="X6" s="10">
        <v>1.3</v>
      </c>
      <c r="Y6" s="77"/>
    </row>
    <row r="7" spans="1:25" ht="19.899999999999999" customHeight="1" x14ac:dyDescent="0.15">
      <c r="Q7" s="8" t="s">
        <v>175</v>
      </c>
      <c r="R7" s="8">
        <v>1378</v>
      </c>
      <c r="S7" s="9" t="str">
        <f t="shared" si="0"/>
        <v>R2(n=1,378)</v>
      </c>
      <c r="T7" s="10">
        <v>5.5</v>
      </c>
      <c r="U7" s="10">
        <v>31.5</v>
      </c>
      <c r="V7" s="10">
        <v>1.2</v>
      </c>
      <c r="W7" s="10">
        <v>58.9</v>
      </c>
      <c r="X7" s="10">
        <v>3</v>
      </c>
      <c r="Y7" s="77"/>
    </row>
    <row r="8" spans="1:25" ht="19.899999999999999" customHeight="1" x14ac:dyDescent="0.15">
      <c r="Q8" s="8" t="s">
        <v>174</v>
      </c>
      <c r="R8" s="8">
        <v>1105</v>
      </c>
      <c r="S8" s="9" t="str">
        <f t="shared" si="0"/>
        <v>R3(n=1,105)</v>
      </c>
      <c r="T8" s="10">
        <v>6.2</v>
      </c>
      <c r="U8" s="10">
        <v>29.9</v>
      </c>
      <c r="V8" s="10">
        <v>1.3</v>
      </c>
      <c r="W8" s="10">
        <v>59.7</v>
      </c>
      <c r="X8" s="10">
        <v>2.9</v>
      </c>
      <c r="Y8" s="77"/>
    </row>
    <row r="9" spans="1:25" ht="19.899999999999999" customHeight="1" x14ac:dyDescent="0.15">
      <c r="Q9" s="8" t="s">
        <v>169</v>
      </c>
      <c r="R9" s="8">
        <v>1193</v>
      </c>
      <c r="S9" s="9" t="str">
        <f t="shared" si="0"/>
        <v>R4(n=1,193)</v>
      </c>
      <c r="T9" s="10">
        <v>6.6</v>
      </c>
      <c r="U9" s="10">
        <v>38</v>
      </c>
      <c r="V9" s="10">
        <v>0.9</v>
      </c>
      <c r="W9" s="10">
        <v>52.4</v>
      </c>
      <c r="X9" s="10">
        <v>2.1</v>
      </c>
      <c r="Y9" s="77"/>
    </row>
    <row r="10" spans="1:25" ht="19.899999999999999" customHeight="1" x14ac:dyDescent="0.15">
      <c r="Q10" s="8" t="s">
        <v>238</v>
      </c>
      <c r="R10" s="8">
        <v>1211</v>
      </c>
      <c r="S10" s="9" t="str">
        <f t="shared" si="0"/>
        <v>R5(n=1,211)</v>
      </c>
      <c r="T10" s="10">
        <v>7.6</v>
      </c>
      <c r="U10" s="10">
        <v>37.4</v>
      </c>
      <c r="V10" s="10">
        <v>1.7</v>
      </c>
      <c r="W10" s="10">
        <v>50.9</v>
      </c>
      <c r="X10" s="10">
        <v>2.4</v>
      </c>
      <c r="Y10" s="77"/>
    </row>
    <row r="11" spans="1:25" ht="19.899999999999999" customHeight="1" x14ac:dyDescent="0.15">
      <c r="Q11" s="8" t="s">
        <v>277</v>
      </c>
      <c r="R11" s="8">
        <v>1210</v>
      </c>
      <c r="S11" s="9" t="str">
        <f t="shared" ref="S11" si="1">Q11&amp;"(n="&amp;TEXT(R11,"#,##0")&amp;")"</f>
        <v>R6(n=1,210)</v>
      </c>
      <c r="T11" s="10">
        <v>8</v>
      </c>
      <c r="U11" s="10">
        <v>41.9</v>
      </c>
      <c r="V11" s="10">
        <v>0.9</v>
      </c>
      <c r="W11" s="10">
        <v>47</v>
      </c>
      <c r="X11" s="10">
        <v>2.1</v>
      </c>
      <c r="Y11" s="77"/>
    </row>
    <row r="12" spans="1:25" ht="19.899999999999999" customHeight="1" x14ac:dyDescent="0.15">
      <c r="Q12" s="8" t="s">
        <v>329</v>
      </c>
      <c r="R12" s="8">
        <v>1370</v>
      </c>
      <c r="S12" s="9" t="str">
        <f t="shared" ref="S12" si="2">Q12&amp;"(n="&amp;TEXT(R12,"#,##0")&amp;")"</f>
        <v>R7(n=1,370)</v>
      </c>
      <c r="T12" s="10">
        <v>9.4890510948905096</v>
      </c>
      <c r="U12" s="10">
        <v>39.197080291970806</v>
      </c>
      <c r="V12" s="10">
        <v>1.5328467153284671</v>
      </c>
      <c r="W12" s="10">
        <v>47.883211678832119</v>
      </c>
      <c r="X12" s="10">
        <v>1.8978102189781021</v>
      </c>
      <c r="Y12" s="77"/>
    </row>
    <row r="13" spans="1:25" ht="19.899999999999999" customHeight="1" x14ac:dyDescent="0.15">
      <c r="Q13" s="12"/>
    </row>
  </sheetData>
  <phoneticPr fontId="9"/>
  <pageMargins left="0" right="0" top="0.39370078740157483" bottom="0" header="0.31496062992125984" footer="0.31496062992125984"/>
  <pageSetup paperSize="9" scale="7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358</v>
      </c>
    </row>
    <row r="3" spans="1:30" ht="19.899999999999999" customHeight="1" x14ac:dyDescent="0.15">
      <c r="Q3" s="2" t="s">
        <v>247</v>
      </c>
    </row>
    <row r="4" spans="1:30" ht="19.899999999999999" customHeight="1" x14ac:dyDescent="0.15">
      <c r="Q4" s="3"/>
      <c r="R4" s="4"/>
      <c r="S4" s="5" t="s">
        <v>0</v>
      </c>
      <c r="T4" s="6">
        <v>1</v>
      </c>
      <c r="U4" s="6">
        <v>1</v>
      </c>
      <c r="V4" s="6">
        <v>1</v>
      </c>
      <c r="W4" s="6">
        <v>1</v>
      </c>
      <c r="X4" s="6">
        <v>1</v>
      </c>
    </row>
    <row r="5" spans="1:30" ht="19.899999999999999" customHeight="1" x14ac:dyDescent="0.15">
      <c r="Q5" s="3" t="s">
        <v>1</v>
      </c>
      <c r="R5" s="4" t="s">
        <v>3</v>
      </c>
      <c r="S5" s="3" t="s">
        <v>34</v>
      </c>
      <c r="T5" s="7" t="s">
        <v>253</v>
      </c>
      <c r="U5" s="7" t="s">
        <v>248</v>
      </c>
      <c r="V5" s="7" t="s">
        <v>249</v>
      </c>
      <c r="W5" s="7" t="s">
        <v>58</v>
      </c>
      <c r="X5" s="7" t="s">
        <v>5</v>
      </c>
    </row>
    <row r="6" spans="1:30" ht="19.899999999999999" customHeight="1" x14ac:dyDescent="0.15">
      <c r="Q6" s="8" t="s">
        <v>20</v>
      </c>
      <c r="R6" s="8">
        <v>30</v>
      </c>
      <c r="S6" s="9" t="str">
        <f t="shared" ref="S6:S15" si="0">Q6&amp;"(n="&amp;R6&amp;")"</f>
        <v>16～19歳(n=30)</v>
      </c>
      <c r="T6" s="10">
        <v>10</v>
      </c>
      <c r="U6" s="10">
        <v>26.666666666666668</v>
      </c>
      <c r="V6" s="10">
        <v>10</v>
      </c>
      <c r="W6" s="10">
        <v>50</v>
      </c>
      <c r="X6" s="10">
        <v>3.3333333333333335</v>
      </c>
      <c r="Y6" s="77"/>
    </row>
    <row r="7" spans="1:30" ht="19.899999999999999" customHeight="1" x14ac:dyDescent="0.15">
      <c r="Q7" s="8" t="s">
        <v>21</v>
      </c>
      <c r="R7" s="8">
        <v>90</v>
      </c>
      <c r="S7" s="9" t="str">
        <f t="shared" si="0"/>
        <v>20～29歳(n=90)</v>
      </c>
      <c r="T7" s="10">
        <v>14.444444444444443</v>
      </c>
      <c r="U7" s="10">
        <v>37.777777777777779</v>
      </c>
      <c r="V7" s="10">
        <v>3.3333333333333335</v>
      </c>
      <c r="W7" s="10">
        <v>43.333333333333336</v>
      </c>
      <c r="X7" s="10">
        <v>1.1111111111111112</v>
      </c>
      <c r="Y7" s="77"/>
    </row>
    <row r="8" spans="1:30" ht="19.899999999999999" customHeight="1" x14ac:dyDescent="0.15">
      <c r="Q8" s="8" t="s">
        <v>22</v>
      </c>
      <c r="R8" s="8">
        <v>165</v>
      </c>
      <c r="S8" s="9" t="str">
        <f t="shared" si="0"/>
        <v>30～39歳(n=165)</v>
      </c>
      <c r="T8" s="10">
        <v>13.333333333333334</v>
      </c>
      <c r="U8" s="10">
        <v>40</v>
      </c>
      <c r="V8" s="10">
        <v>0.60606060606060608</v>
      </c>
      <c r="W8" s="10">
        <v>45.454545454545453</v>
      </c>
      <c r="X8" s="10">
        <v>0.60606060606060608</v>
      </c>
      <c r="Y8" s="77"/>
    </row>
    <row r="9" spans="1:30" ht="19.899999999999999" customHeight="1" x14ac:dyDescent="0.15">
      <c r="Q9" s="8" t="s">
        <v>23</v>
      </c>
      <c r="R9" s="8">
        <v>212</v>
      </c>
      <c r="S9" s="9" t="str">
        <f t="shared" si="0"/>
        <v>40～49歳(n=212)</v>
      </c>
      <c r="T9" s="10">
        <v>9.9056603773584904</v>
      </c>
      <c r="U9" s="10">
        <v>42.452830188679243</v>
      </c>
      <c r="V9" s="10">
        <v>0.94339622641509435</v>
      </c>
      <c r="W9" s="10">
        <v>46.226415094339622</v>
      </c>
      <c r="X9" s="10">
        <v>0.47169811320754718</v>
      </c>
      <c r="Y9" s="77"/>
    </row>
    <row r="10" spans="1:30" ht="19.899999999999999" customHeight="1" x14ac:dyDescent="0.15">
      <c r="Q10" s="8" t="s">
        <v>24</v>
      </c>
      <c r="R10" s="8">
        <v>270</v>
      </c>
      <c r="S10" s="9" t="str">
        <f t="shared" si="0"/>
        <v>50～59歳(n=270)</v>
      </c>
      <c r="T10" s="10">
        <v>7.4074074074074066</v>
      </c>
      <c r="U10" s="10">
        <v>45.925925925925924</v>
      </c>
      <c r="V10" s="10">
        <v>0.37037037037037041</v>
      </c>
      <c r="W10" s="10">
        <v>45.555555555555557</v>
      </c>
      <c r="X10" s="10">
        <v>0.74074074074074081</v>
      </c>
      <c r="Y10" s="77"/>
    </row>
    <row r="11" spans="1:30" ht="19.899999999999999" customHeight="1" x14ac:dyDescent="0.15">
      <c r="Q11" s="8" t="s">
        <v>25</v>
      </c>
      <c r="R11" s="8">
        <v>125</v>
      </c>
      <c r="S11" s="9" t="str">
        <f t="shared" si="0"/>
        <v>60～64歳(n=125)</v>
      </c>
      <c r="T11" s="10">
        <v>10.4</v>
      </c>
      <c r="U11" s="10">
        <v>40</v>
      </c>
      <c r="V11" s="10">
        <v>1.6</v>
      </c>
      <c r="W11" s="10">
        <v>45.6</v>
      </c>
      <c r="X11" s="10">
        <v>2.4</v>
      </c>
      <c r="Y11" s="77"/>
    </row>
    <row r="12" spans="1:30" ht="19.899999999999999" customHeight="1" x14ac:dyDescent="0.15">
      <c r="Q12" s="8" t="s">
        <v>26</v>
      </c>
      <c r="R12" s="8">
        <v>103</v>
      </c>
      <c r="S12" s="9" t="str">
        <f t="shared" si="0"/>
        <v>65～69歳(n=103)</v>
      </c>
      <c r="T12" s="10">
        <v>7.7669902912621351</v>
      </c>
      <c r="U12" s="10">
        <v>46.601941747572816</v>
      </c>
      <c r="V12" s="10">
        <v>0.97087378640776689</v>
      </c>
      <c r="W12" s="10">
        <v>44.660194174757287</v>
      </c>
      <c r="X12" s="10">
        <v>0</v>
      </c>
      <c r="Y12" s="77"/>
    </row>
    <row r="13" spans="1:30" ht="19.899999999999999" customHeight="1" x14ac:dyDescent="0.15">
      <c r="Q13" s="8" t="s">
        <v>27</v>
      </c>
      <c r="R13" s="8">
        <v>172</v>
      </c>
      <c r="S13" s="9" t="str">
        <f t="shared" si="0"/>
        <v>70～74歳(n=172)</v>
      </c>
      <c r="T13" s="10">
        <v>6.9767441860465116</v>
      </c>
      <c r="U13" s="10">
        <v>36.046511627906973</v>
      </c>
      <c r="V13" s="10">
        <v>0.58139534883720934</v>
      </c>
      <c r="W13" s="10">
        <v>51.162790697674424</v>
      </c>
      <c r="X13" s="10">
        <v>5.2325581395348841</v>
      </c>
      <c r="Y13" s="77"/>
    </row>
    <row r="14" spans="1:30" ht="19.899999999999999" customHeight="1" x14ac:dyDescent="0.15">
      <c r="Q14" s="8" t="s">
        <v>28</v>
      </c>
      <c r="R14" s="8">
        <v>193</v>
      </c>
      <c r="S14" s="9" t="str">
        <f t="shared" si="0"/>
        <v>75歳以上(n=193)</v>
      </c>
      <c r="T14" s="10">
        <v>9.3264248704663206</v>
      </c>
      <c r="U14" s="10">
        <v>26.94300518134715</v>
      </c>
      <c r="V14" s="10">
        <v>3.6269430051813467</v>
      </c>
      <c r="W14" s="10">
        <v>57.512953367875653</v>
      </c>
      <c r="X14" s="10">
        <v>2.5906735751295336</v>
      </c>
      <c r="Y14" s="77"/>
    </row>
    <row r="15" spans="1:30" ht="19.899999999999999" customHeight="1" x14ac:dyDescent="0.15">
      <c r="Q15" s="8" t="s">
        <v>5</v>
      </c>
      <c r="R15" s="8">
        <v>10</v>
      </c>
      <c r="S15" s="9" t="str">
        <f t="shared" si="0"/>
        <v>（無効回答）(n=10)</v>
      </c>
      <c r="T15" s="10">
        <v>0</v>
      </c>
      <c r="U15" s="10">
        <v>30</v>
      </c>
      <c r="V15" s="10">
        <v>0</v>
      </c>
      <c r="W15" s="10">
        <v>40</v>
      </c>
      <c r="X15" s="10">
        <v>30</v>
      </c>
      <c r="Y15" s="11"/>
      <c r="Z15" s="11"/>
      <c r="AA15" s="11"/>
      <c r="AB15" s="11"/>
      <c r="AC15" s="11"/>
      <c r="AD15" s="11"/>
    </row>
  </sheetData>
  <phoneticPr fontId="9"/>
  <pageMargins left="0" right="0" top="0.39370078740157483" bottom="0"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2"/>
  <sheetViews>
    <sheetView zoomScaleNormal="100" zoomScaleSheetLayoutView="100" workbookViewId="0">
      <selection activeCell="L3" sqref="L3"/>
    </sheetView>
  </sheetViews>
  <sheetFormatPr defaultColWidth="8.75" defaultRowHeight="15.95" customHeight="1" x14ac:dyDescent="0.15"/>
  <cols>
    <col min="1" max="2" width="1.75" style="2" customWidth="1"/>
    <col min="3" max="3" width="25.625" style="2" customWidth="1"/>
    <col min="4" max="13" width="9" style="2" customWidth="1"/>
    <col min="14" max="14" width="5.75" style="2" customWidth="1"/>
    <col min="15" max="15" width="1.75" style="2" customWidth="1"/>
    <col min="16" max="16" width="1.625" style="2" customWidth="1"/>
    <col min="17" max="17" width="34.25" style="2" bestFit="1" customWidth="1"/>
    <col min="18" max="18" width="11.875" style="2" bestFit="1" customWidth="1"/>
    <col min="19" max="16384" width="8.75" style="2"/>
  </cols>
  <sheetData>
    <row r="1" spans="1:26" ht="15.95" customHeight="1" x14ac:dyDescent="0.15">
      <c r="A1" s="1"/>
      <c r="C1" s="12"/>
    </row>
    <row r="2" spans="1:26" ht="15.95" customHeight="1" x14ac:dyDescent="0.15">
      <c r="C2" s="11"/>
      <c r="Q2" s="2" t="s">
        <v>331</v>
      </c>
    </row>
    <row r="3" spans="1:26" ht="15.95" customHeight="1" x14ac:dyDescent="0.15">
      <c r="Q3" s="11"/>
    </row>
    <row r="4" spans="1:26" ht="15.95" customHeight="1" x14ac:dyDescent="0.15">
      <c r="Q4" s="4"/>
      <c r="R4" s="5" t="s">
        <v>0</v>
      </c>
      <c r="S4" s="6">
        <v>1</v>
      </c>
      <c r="T4" s="6">
        <v>1</v>
      </c>
      <c r="U4" s="6">
        <v>1</v>
      </c>
      <c r="V4" s="6">
        <v>1</v>
      </c>
      <c r="W4" s="6">
        <v>1</v>
      </c>
    </row>
    <row r="5" spans="1:26" ht="15.95" customHeight="1" x14ac:dyDescent="0.15">
      <c r="Q5" s="4" t="s">
        <v>18</v>
      </c>
      <c r="R5" s="3" t="s">
        <v>19</v>
      </c>
      <c r="S5" s="7" t="s">
        <v>240</v>
      </c>
      <c r="T5" s="7" t="s">
        <v>303</v>
      </c>
      <c r="U5" s="7" t="s">
        <v>305</v>
      </c>
      <c r="V5" s="7" t="s">
        <v>4</v>
      </c>
      <c r="W5" s="7" t="s">
        <v>5</v>
      </c>
    </row>
    <row r="6" spans="1:26" ht="15.95" customHeight="1" x14ac:dyDescent="0.15">
      <c r="Q6" s="8" t="s">
        <v>15</v>
      </c>
      <c r="R6" s="9" t="s">
        <v>13</v>
      </c>
      <c r="S6" s="10">
        <v>76.269956458635704</v>
      </c>
      <c r="T6" s="10">
        <v>7.0391872278664742</v>
      </c>
      <c r="U6" s="10">
        <v>12.119013062409287</v>
      </c>
      <c r="V6" s="10"/>
      <c r="W6" s="10">
        <v>4.5718432510885343</v>
      </c>
      <c r="X6" s="13"/>
      <c r="Y6" s="13"/>
      <c r="Z6" s="13"/>
    </row>
    <row r="7" spans="1:26" ht="15.95" customHeight="1" x14ac:dyDescent="0.15">
      <c r="Q7" s="8"/>
      <c r="R7" s="9" t="s">
        <v>14</v>
      </c>
      <c r="S7" s="10">
        <v>79.899999999999991</v>
      </c>
      <c r="T7" s="10">
        <v>5</v>
      </c>
      <c r="U7" s="10">
        <v>5.5</v>
      </c>
      <c r="V7" s="10">
        <v>7</v>
      </c>
      <c r="W7" s="10">
        <v>2.6</v>
      </c>
      <c r="X7" s="13"/>
      <c r="Y7" s="13"/>
      <c r="Z7" s="13"/>
    </row>
    <row r="8" spans="1:26" ht="15.95" customHeight="1" x14ac:dyDescent="0.15">
      <c r="Q8" s="8"/>
      <c r="R8" s="9" t="s">
        <v>169</v>
      </c>
      <c r="S8" s="10">
        <v>80.3</v>
      </c>
      <c r="T8" s="10">
        <v>4.7</v>
      </c>
      <c r="U8" s="10">
        <v>4.7</v>
      </c>
      <c r="V8" s="10">
        <v>8.5</v>
      </c>
      <c r="W8" s="10">
        <v>1.9</v>
      </c>
      <c r="X8" s="13"/>
      <c r="Y8" s="13"/>
      <c r="Z8" s="13"/>
    </row>
    <row r="9" spans="1:26" ht="15.95" customHeight="1" x14ac:dyDescent="0.15">
      <c r="Q9" s="8"/>
      <c r="R9" s="9" t="s">
        <v>238</v>
      </c>
      <c r="S9" s="10">
        <v>80.2</v>
      </c>
      <c r="T9" s="10">
        <v>5.9</v>
      </c>
      <c r="U9" s="10">
        <v>4.4000000000000004</v>
      </c>
      <c r="V9" s="10">
        <v>6.1</v>
      </c>
      <c r="W9" s="10">
        <v>3.4</v>
      </c>
      <c r="X9" s="13"/>
      <c r="Y9" s="13"/>
      <c r="Z9" s="13"/>
    </row>
    <row r="10" spans="1:26" ht="15.95" customHeight="1" x14ac:dyDescent="0.15">
      <c r="Q10" s="8"/>
      <c r="R10" s="9" t="s">
        <v>277</v>
      </c>
      <c r="S10" s="10">
        <v>84</v>
      </c>
      <c r="T10" s="10">
        <v>4.5</v>
      </c>
      <c r="U10" s="10">
        <v>3.8</v>
      </c>
      <c r="V10" s="10">
        <v>5</v>
      </c>
      <c r="W10" s="10">
        <v>2.7</v>
      </c>
      <c r="X10" s="13"/>
      <c r="Y10" s="13"/>
      <c r="Z10" s="13"/>
    </row>
    <row r="11" spans="1:26" ht="15.95" customHeight="1" x14ac:dyDescent="0.15">
      <c r="Q11" s="8"/>
      <c r="R11" s="9" t="s">
        <v>330</v>
      </c>
      <c r="S11" s="10">
        <f>0.861313868613139*100</f>
        <v>86.131386861313899</v>
      </c>
      <c r="T11" s="10">
        <f>0.0430656934306569*100</f>
        <v>4.3065693430656902</v>
      </c>
      <c r="U11" s="10">
        <f>0.0211678832116788*100</f>
        <v>2.11678832116788</v>
      </c>
      <c r="V11" s="10">
        <f>0.054014598540146*100</f>
        <v>5.4014598540146004</v>
      </c>
      <c r="W11" s="10">
        <f>0.0204379562043796*100</f>
        <v>2.0437956204379599</v>
      </c>
      <c r="X11" s="13"/>
      <c r="Y11" s="13"/>
      <c r="Z11" s="13"/>
    </row>
    <row r="12" spans="1:26" ht="15.95" customHeight="1" x14ac:dyDescent="0.15">
      <c r="Q12" s="8"/>
      <c r="R12" s="9"/>
      <c r="S12" s="10"/>
      <c r="T12" s="10"/>
      <c r="U12" s="10"/>
      <c r="V12" s="10"/>
      <c r="W12" s="10"/>
      <c r="X12" s="13"/>
      <c r="Y12" s="13"/>
      <c r="Z12" s="13"/>
    </row>
    <row r="13" spans="1:26" ht="15.95" customHeight="1" x14ac:dyDescent="0.15">
      <c r="Q13" s="29" t="s">
        <v>170</v>
      </c>
      <c r="R13" s="9" t="s">
        <v>13</v>
      </c>
      <c r="S13" s="10">
        <v>62.119013062409287</v>
      </c>
      <c r="T13" s="10">
        <v>18.142235123367197</v>
      </c>
      <c r="U13" s="10">
        <v>15.965166908563136</v>
      </c>
      <c r="V13" s="10"/>
      <c r="W13" s="10">
        <v>3.7735849056603774</v>
      </c>
      <c r="X13" s="45"/>
      <c r="Y13" s="13"/>
      <c r="Z13" s="13"/>
    </row>
    <row r="14" spans="1:26" ht="15.95" customHeight="1" x14ac:dyDescent="0.15">
      <c r="Q14" s="8"/>
      <c r="R14" s="9" t="s">
        <v>14</v>
      </c>
      <c r="S14" s="10">
        <v>63.6</v>
      </c>
      <c r="T14" s="10">
        <v>17</v>
      </c>
      <c r="U14" s="10">
        <v>11</v>
      </c>
      <c r="V14" s="10">
        <v>4.7</v>
      </c>
      <c r="W14" s="10">
        <v>3.7</v>
      </c>
      <c r="X14" s="13"/>
      <c r="Y14" s="13"/>
      <c r="Z14" s="13"/>
    </row>
    <row r="15" spans="1:26" ht="15.95" customHeight="1" x14ac:dyDescent="0.15">
      <c r="Q15" s="8"/>
      <c r="R15" s="9" t="s">
        <v>169</v>
      </c>
      <c r="S15" s="10">
        <v>39.5</v>
      </c>
      <c r="T15" s="10">
        <v>21</v>
      </c>
      <c r="U15" s="10">
        <v>19.5</v>
      </c>
      <c r="V15" s="10">
        <v>17.600000000000001</v>
      </c>
      <c r="W15" s="10">
        <v>2.2999999999999998</v>
      </c>
    </row>
    <row r="16" spans="1:26" ht="15.95" customHeight="1" x14ac:dyDescent="0.15">
      <c r="Q16" s="8"/>
      <c r="R16" s="9" t="s">
        <v>238</v>
      </c>
      <c r="S16" s="10">
        <v>42.6</v>
      </c>
      <c r="T16" s="10">
        <v>19.5</v>
      </c>
      <c r="U16" s="10">
        <v>16.100000000000001</v>
      </c>
      <c r="V16" s="10">
        <v>17.7</v>
      </c>
      <c r="W16" s="10">
        <v>4.2</v>
      </c>
    </row>
    <row r="17" spans="17:23" ht="15.95" customHeight="1" x14ac:dyDescent="0.15">
      <c r="Q17" s="8"/>
      <c r="R17" s="9" t="s">
        <v>277</v>
      </c>
      <c r="S17" s="10">
        <v>47</v>
      </c>
      <c r="T17" s="10">
        <v>19.2</v>
      </c>
      <c r="U17" s="10">
        <v>14</v>
      </c>
      <c r="V17" s="10">
        <v>15.5</v>
      </c>
      <c r="W17" s="10">
        <v>4.2</v>
      </c>
    </row>
    <row r="18" spans="17:23" ht="15.95" customHeight="1" x14ac:dyDescent="0.15">
      <c r="Q18" s="8"/>
      <c r="R18" s="9" t="s">
        <v>330</v>
      </c>
      <c r="S18" s="10">
        <f>0.433576642335766*100</f>
        <v>43.3576642335766</v>
      </c>
      <c r="T18" s="10">
        <f>0.235036496350365*100</f>
        <v>23.503649635036499</v>
      </c>
      <c r="U18" s="10">
        <f>0.145255474452555*100</f>
        <v>14.5255474452555</v>
      </c>
      <c r="V18" s="10">
        <f>0.158394160583942*100</f>
        <v>15.839416058394201</v>
      </c>
      <c r="W18" s="10">
        <f>0.0277372262773723*100</f>
        <v>2.77372262773723</v>
      </c>
    </row>
    <row r="19" spans="17:23" ht="15.95" customHeight="1" x14ac:dyDescent="0.15">
      <c r="Q19" s="8"/>
      <c r="R19" s="9"/>
      <c r="S19" s="10"/>
      <c r="T19" s="10"/>
      <c r="U19" s="10"/>
      <c r="V19" s="10"/>
      <c r="W19" s="10"/>
    </row>
    <row r="20" spans="17:23" ht="15.95" customHeight="1" x14ac:dyDescent="0.15">
      <c r="Q20" s="8" t="s">
        <v>16</v>
      </c>
      <c r="R20" s="9" t="s">
        <v>13</v>
      </c>
      <c r="S20" s="10">
        <v>50.072568940493468</v>
      </c>
      <c r="T20" s="10">
        <v>26.705370101596515</v>
      </c>
      <c r="U20" s="10">
        <v>18.287373004354137</v>
      </c>
      <c r="V20" s="10"/>
      <c r="W20" s="10">
        <v>4.9346879535558781</v>
      </c>
    </row>
    <row r="21" spans="17:23" ht="15.95" customHeight="1" x14ac:dyDescent="0.15">
      <c r="Q21" s="8"/>
      <c r="R21" s="9" t="s">
        <v>14</v>
      </c>
      <c r="S21" s="10">
        <v>44.8</v>
      </c>
      <c r="T21" s="10">
        <v>29</v>
      </c>
      <c r="U21" s="10">
        <v>14.3</v>
      </c>
      <c r="V21" s="10">
        <v>7.7</v>
      </c>
      <c r="W21" s="10">
        <v>4.2</v>
      </c>
    </row>
    <row r="22" spans="17:23" ht="15.95" customHeight="1" x14ac:dyDescent="0.15">
      <c r="Q22" s="8"/>
      <c r="R22" s="9" t="s">
        <v>169</v>
      </c>
      <c r="S22" s="10">
        <v>52.900000000000006</v>
      </c>
      <c r="T22" s="10">
        <v>24.8</v>
      </c>
      <c r="U22" s="10">
        <v>12.2</v>
      </c>
      <c r="V22" s="10">
        <v>7.5</v>
      </c>
      <c r="W22" s="10">
        <v>2.6</v>
      </c>
    </row>
    <row r="23" spans="17:23" ht="15.95" customHeight="1" x14ac:dyDescent="0.15">
      <c r="Q23" s="8"/>
      <c r="R23" s="9" t="s">
        <v>238</v>
      </c>
      <c r="S23" s="10">
        <v>59.5</v>
      </c>
      <c r="T23" s="10">
        <v>16.899999999999999</v>
      </c>
      <c r="U23" s="10">
        <v>11.1</v>
      </c>
      <c r="V23" s="10">
        <v>8.3000000000000007</v>
      </c>
      <c r="W23" s="10">
        <v>4.0999999999999996</v>
      </c>
    </row>
    <row r="24" spans="17:23" ht="15.95" customHeight="1" x14ac:dyDescent="0.15">
      <c r="Q24" s="8"/>
      <c r="R24" s="9" t="s">
        <v>277</v>
      </c>
      <c r="S24" s="10">
        <v>62.2</v>
      </c>
      <c r="T24" s="10">
        <v>17.399999999999999</v>
      </c>
      <c r="U24" s="10">
        <v>10.9</v>
      </c>
      <c r="V24" s="10">
        <v>6</v>
      </c>
      <c r="W24" s="10">
        <v>3.5</v>
      </c>
    </row>
    <row r="25" spans="17:23" ht="15.95" customHeight="1" x14ac:dyDescent="0.15">
      <c r="Q25" s="8"/>
      <c r="R25" s="9" t="s">
        <v>330</v>
      </c>
      <c r="S25" s="10">
        <f>0.656204379562044*100</f>
        <v>65.620437956204398</v>
      </c>
      <c r="T25" s="10">
        <f>0.181751824817518*100</f>
        <v>18.175182481751801</v>
      </c>
      <c r="U25" s="10">
        <f>0.0788321167883212*100</f>
        <v>7.8832116788321196</v>
      </c>
      <c r="V25" s="10">
        <f>0.0569343065693431*100</f>
        <v>5.6934306569343098</v>
      </c>
      <c r="W25" s="10">
        <f>0.0262773722627737*100</f>
        <v>2.6277372262773699</v>
      </c>
    </row>
    <row r="26" spans="17:23" ht="15.95" customHeight="1" x14ac:dyDescent="0.15">
      <c r="Q26" s="8"/>
      <c r="R26" s="9"/>
      <c r="S26" s="10"/>
      <c r="T26" s="10"/>
      <c r="U26" s="10"/>
      <c r="V26" s="10"/>
      <c r="W26" s="10"/>
    </row>
    <row r="27" spans="17:23" ht="15.95" customHeight="1" x14ac:dyDescent="0.15">
      <c r="Q27" s="8" t="s">
        <v>17</v>
      </c>
      <c r="R27" s="9" t="s">
        <v>13</v>
      </c>
      <c r="S27" s="10">
        <v>17.126269956458636</v>
      </c>
      <c r="T27" s="10">
        <v>33.962264150943398</v>
      </c>
      <c r="U27" s="10">
        <v>43.323657474600871</v>
      </c>
      <c r="V27" s="10"/>
      <c r="W27" s="10">
        <v>5.5878084179970973</v>
      </c>
    </row>
    <row r="28" spans="17:23" ht="15.95" customHeight="1" x14ac:dyDescent="0.15">
      <c r="Q28" s="8"/>
      <c r="R28" s="9" t="s">
        <v>14</v>
      </c>
      <c r="S28" s="10">
        <v>14.799999999999999</v>
      </c>
      <c r="T28" s="10">
        <v>31</v>
      </c>
      <c r="U28" s="10">
        <v>36.1</v>
      </c>
      <c r="V28" s="10">
        <v>12.6</v>
      </c>
      <c r="W28" s="10">
        <v>5.5</v>
      </c>
    </row>
    <row r="29" spans="17:23" ht="15.95" customHeight="1" x14ac:dyDescent="0.15">
      <c r="Q29" s="8"/>
      <c r="R29" s="9" t="s">
        <v>169</v>
      </c>
      <c r="S29" s="10">
        <v>22.299999999999997</v>
      </c>
      <c r="T29" s="10">
        <v>26.4</v>
      </c>
      <c r="U29" s="10">
        <v>34</v>
      </c>
      <c r="V29" s="10">
        <v>14.5</v>
      </c>
      <c r="W29" s="10">
        <v>2.7</v>
      </c>
    </row>
    <row r="30" spans="17:23" ht="15.95" customHeight="1" x14ac:dyDescent="0.15">
      <c r="Q30" s="8"/>
      <c r="R30" s="9" t="s">
        <v>238</v>
      </c>
      <c r="S30" s="10">
        <v>26.299999999999997</v>
      </c>
      <c r="T30" s="10">
        <v>26.3</v>
      </c>
      <c r="U30" s="10">
        <v>25.4</v>
      </c>
      <c r="V30" s="10">
        <v>16.7</v>
      </c>
      <c r="W30" s="10">
        <v>5.3</v>
      </c>
    </row>
    <row r="31" spans="17:23" ht="15.95" customHeight="1" x14ac:dyDescent="0.15">
      <c r="Q31" s="8"/>
      <c r="R31" s="9" t="s">
        <v>277</v>
      </c>
      <c r="S31" s="10">
        <v>30</v>
      </c>
      <c r="T31" s="10">
        <v>24.5</v>
      </c>
      <c r="U31" s="10">
        <v>29.4</v>
      </c>
      <c r="V31" s="10">
        <v>12.1</v>
      </c>
      <c r="W31" s="10">
        <v>4</v>
      </c>
    </row>
    <row r="32" spans="17:23" ht="15.95" customHeight="1" x14ac:dyDescent="0.15">
      <c r="Q32" s="8"/>
      <c r="R32" s="9" t="s">
        <v>330</v>
      </c>
      <c r="S32" s="10">
        <f>0.304379562043796*100</f>
        <v>30.437956204379603</v>
      </c>
      <c r="T32" s="10">
        <f>0.254014598540146*100</f>
        <v>25.4014598540146</v>
      </c>
      <c r="U32" s="10">
        <f>0.27956204379562*100</f>
        <v>27.956204379561999</v>
      </c>
      <c r="V32" s="10">
        <f>0.130656934306569*100</f>
        <v>13.0656934306569</v>
      </c>
      <c r="W32" s="10">
        <f>0.0313868613138686*100</f>
        <v>3.1386861313868599</v>
      </c>
    </row>
  </sheetData>
  <phoneticPr fontId="9"/>
  <pageMargins left="0" right="0" top="0.39370078740157483" bottom="0"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Q3:T11"/>
  <sheetViews>
    <sheetView zoomScaleNormal="100" zoomScaleSheetLayoutView="100" workbookViewId="0">
      <selection activeCell="M26" sqref="M26"/>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359</v>
      </c>
    </row>
    <row r="4" spans="17:20" ht="16.899999999999999" customHeight="1" x14ac:dyDescent="0.15">
      <c r="Q4" s="14" t="s">
        <v>338</v>
      </c>
      <c r="R4" s="15" t="s">
        <v>61</v>
      </c>
      <c r="S4" s="16">
        <v>293</v>
      </c>
      <c r="T4" s="20">
        <f>S4/S$11*100</f>
        <v>42.587209302325576</v>
      </c>
    </row>
    <row r="5" spans="17:20" ht="16.899999999999999" customHeight="1" x14ac:dyDescent="0.15">
      <c r="Q5" s="14" t="s">
        <v>341</v>
      </c>
      <c r="R5" s="15" t="s">
        <v>62</v>
      </c>
      <c r="S5" s="16">
        <v>236</v>
      </c>
      <c r="T5" s="20">
        <f t="shared" ref="T5:T11" si="0">S5/S$11*100</f>
        <v>34.302325581395351</v>
      </c>
    </row>
    <row r="6" spans="17:20" ht="16.899999999999999" customHeight="1" x14ac:dyDescent="0.15">
      <c r="Q6" s="14" t="s">
        <v>340</v>
      </c>
      <c r="R6" s="15" t="s">
        <v>60</v>
      </c>
      <c r="S6" s="16">
        <v>103</v>
      </c>
      <c r="T6" s="20">
        <f t="shared" si="0"/>
        <v>14.970930232558139</v>
      </c>
    </row>
    <row r="7" spans="17:20" ht="16.899999999999999" customHeight="1" x14ac:dyDescent="0.15">
      <c r="Q7" s="14" t="s">
        <v>339</v>
      </c>
      <c r="R7" s="21" t="s">
        <v>360</v>
      </c>
      <c r="S7" s="16">
        <v>59</v>
      </c>
      <c r="T7" s="20">
        <f t="shared" si="0"/>
        <v>8.5755813953488378</v>
      </c>
    </row>
    <row r="8" spans="17:20" ht="16.899999999999999" customHeight="1" x14ac:dyDescent="0.15">
      <c r="Q8" s="173" t="s">
        <v>342</v>
      </c>
      <c r="R8" s="8" t="s">
        <v>48</v>
      </c>
      <c r="S8" s="8">
        <v>78</v>
      </c>
      <c r="T8" s="20">
        <f t="shared" si="0"/>
        <v>11.337209302325581</v>
      </c>
    </row>
    <row r="9" spans="17:20" ht="16.899999999999999" customHeight="1" x14ac:dyDescent="0.15">
      <c r="Q9" s="14"/>
      <c r="R9" s="15" t="s">
        <v>5</v>
      </c>
      <c r="S9" s="16">
        <v>50</v>
      </c>
      <c r="T9" s="20">
        <f t="shared" si="0"/>
        <v>7.2674418604651168</v>
      </c>
    </row>
    <row r="10" spans="17:20" ht="16.899999999999999" customHeight="1" x14ac:dyDescent="0.15">
      <c r="Q10" s="18"/>
      <c r="R10" s="19" t="s">
        <v>3</v>
      </c>
      <c r="S10" s="16"/>
      <c r="T10" s="20">
        <f t="shared" si="0"/>
        <v>0</v>
      </c>
    </row>
    <row r="11" spans="17:20" ht="16.899999999999999" customHeight="1" x14ac:dyDescent="0.15">
      <c r="Q11" s="18"/>
      <c r="R11" s="19" t="s">
        <v>50</v>
      </c>
      <c r="S11" s="16">
        <v>688</v>
      </c>
      <c r="T11" s="20">
        <f t="shared" si="0"/>
        <v>100</v>
      </c>
    </row>
  </sheetData>
  <sortState xmlns:xlrd2="http://schemas.microsoft.com/office/spreadsheetml/2017/richdata2" ref="Q14:S17">
    <sortCondition descending="1" ref="S14:S17"/>
  </sortState>
  <phoneticPr fontId="9"/>
  <pageMargins left="0.7" right="0.7" top="0.75" bottom="0.75" header="0.3" footer="0.3"/>
  <pageSetup paperSize="9" scale="72" orientation="portrait" r:id="rId1"/>
  <colBreaks count="1" manualBreakCount="1">
    <brk id="15" min="1" max="53"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P2:X22"/>
  <sheetViews>
    <sheetView zoomScaleNormal="100" zoomScaleSheetLayoutView="100" workbookViewId="0">
      <selection activeCell="V18" sqref="V18"/>
    </sheetView>
  </sheetViews>
  <sheetFormatPr defaultColWidth="9" defaultRowHeight="20.100000000000001" customHeight="1" x14ac:dyDescent="0.15"/>
  <cols>
    <col min="1" max="2" width="1.75" style="2" customWidth="1"/>
    <col min="3" max="13" width="9" style="2"/>
    <col min="14" max="15" width="1.75" style="2" customWidth="1"/>
    <col min="16" max="17" width="9.125" style="2" bestFit="1" customWidth="1"/>
    <col min="18" max="18" width="20.75" style="2" customWidth="1"/>
    <col min="19" max="19" width="10.25" style="2" bestFit="1" customWidth="1"/>
    <col min="20" max="20" width="10.125" style="2" bestFit="1" customWidth="1"/>
    <col min="21" max="21" width="10.25" style="2" bestFit="1" customWidth="1"/>
    <col min="22" max="22" width="10.125" style="2" bestFit="1" customWidth="1"/>
    <col min="23" max="23" width="10.125" style="2" customWidth="1"/>
    <col min="24" max="28" width="10.125" style="2" bestFit="1" customWidth="1"/>
    <col min="29" max="16384" width="9" style="2"/>
  </cols>
  <sheetData>
    <row r="2" spans="16:24" ht="20.100000000000001" customHeight="1" x14ac:dyDescent="0.15">
      <c r="P2" s="2" t="s">
        <v>359</v>
      </c>
    </row>
    <row r="4" spans="16:24" ht="20.100000000000001" customHeight="1" x14ac:dyDescent="0.15">
      <c r="S4" s="29" t="s">
        <v>161</v>
      </c>
      <c r="T4" s="8" t="s">
        <v>62</v>
      </c>
      <c r="U4" s="8" t="s">
        <v>60</v>
      </c>
      <c r="V4" s="29" t="s">
        <v>59</v>
      </c>
      <c r="W4" s="29" t="s">
        <v>407</v>
      </c>
      <c r="X4" s="8" t="s">
        <v>5</v>
      </c>
    </row>
    <row r="5" spans="16:24" ht="20.100000000000001" customHeight="1" x14ac:dyDescent="0.15">
      <c r="P5" s="8" t="s">
        <v>179</v>
      </c>
      <c r="Q5" s="8">
        <v>751</v>
      </c>
      <c r="R5" s="23" t="str">
        <f t="shared" ref="R5:R9" si="0">P5&amp;"(n="&amp;TEXT(Q5,"#,##0")&amp;")"</f>
        <v>R１(n=751)</v>
      </c>
      <c r="S5" s="27">
        <v>45.938748335552596</v>
      </c>
      <c r="T5" s="27">
        <v>40.745672436750993</v>
      </c>
      <c r="U5" s="27">
        <v>22.503328894806923</v>
      </c>
      <c r="V5" s="27">
        <v>6.5246338215712383</v>
      </c>
      <c r="W5" s="27"/>
      <c r="X5" s="27">
        <v>7.4567243675099872</v>
      </c>
    </row>
    <row r="6" spans="16:24" ht="20.100000000000001" customHeight="1" x14ac:dyDescent="0.15">
      <c r="P6" s="8" t="s">
        <v>65</v>
      </c>
      <c r="Q6" s="8">
        <v>526</v>
      </c>
      <c r="R6" s="23" t="str">
        <f t="shared" si="0"/>
        <v>R２(n=526)</v>
      </c>
      <c r="S6" s="27">
        <v>31.368821292775667</v>
      </c>
      <c r="T6" s="27">
        <v>40.684410646387832</v>
      </c>
      <c r="U6" s="27">
        <v>22.243346007604561</v>
      </c>
      <c r="V6" s="27">
        <v>11.216730038022813</v>
      </c>
      <c r="W6" s="27"/>
      <c r="X6" s="27">
        <v>5.5133079847908748</v>
      </c>
    </row>
    <row r="7" spans="16:24" ht="20.100000000000001" customHeight="1" x14ac:dyDescent="0.15">
      <c r="P7" s="8" t="s">
        <v>64</v>
      </c>
      <c r="Q7" s="8">
        <v>413</v>
      </c>
      <c r="R7" s="23" t="str">
        <f t="shared" si="0"/>
        <v>R３(n=413)</v>
      </c>
      <c r="S7" s="27">
        <v>38</v>
      </c>
      <c r="T7" s="27">
        <v>42.4</v>
      </c>
      <c r="U7" s="27">
        <v>21.5</v>
      </c>
      <c r="V7" s="27">
        <v>11.9</v>
      </c>
      <c r="W7" s="27"/>
      <c r="X7" s="27">
        <v>3.1</v>
      </c>
    </row>
    <row r="8" spans="16:24" ht="20.100000000000001" customHeight="1" x14ac:dyDescent="0.15">
      <c r="P8" s="8" t="s">
        <v>180</v>
      </c>
      <c r="Q8" s="8">
        <v>543</v>
      </c>
      <c r="R8" s="23" t="str">
        <f t="shared" si="0"/>
        <v>R４(n=543)</v>
      </c>
      <c r="S8" s="27">
        <v>33.5</v>
      </c>
      <c r="T8" s="27">
        <v>48.3</v>
      </c>
      <c r="U8" s="27">
        <v>18</v>
      </c>
      <c r="V8" s="27">
        <v>11.2</v>
      </c>
      <c r="W8" s="27"/>
      <c r="X8" s="27">
        <v>3.9</v>
      </c>
    </row>
    <row r="9" spans="16:24" ht="20.100000000000001" customHeight="1" x14ac:dyDescent="0.15">
      <c r="P9" s="8" t="s">
        <v>263</v>
      </c>
      <c r="Q9" s="8">
        <v>566</v>
      </c>
      <c r="R9" s="23" t="str">
        <f t="shared" si="0"/>
        <v>R５(n=566)</v>
      </c>
      <c r="S9" s="27">
        <v>43.8</v>
      </c>
      <c r="T9" s="27">
        <v>47.7</v>
      </c>
      <c r="U9" s="27">
        <v>14.7</v>
      </c>
      <c r="V9" s="27">
        <v>9.9</v>
      </c>
      <c r="W9" s="27"/>
      <c r="X9" s="27">
        <v>4.2</v>
      </c>
    </row>
    <row r="10" spans="16:24" ht="20.100000000000001" customHeight="1" x14ac:dyDescent="0.15">
      <c r="P10" s="8" t="s">
        <v>280</v>
      </c>
      <c r="Q10" s="8">
        <v>615</v>
      </c>
      <c r="R10" s="23" t="str">
        <f t="shared" ref="R10" si="1">P10&amp;"(n="&amp;TEXT(Q10,"#,##0")&amp;")"</f>
        <v>R６(n=615)</v>
      </c>
      <c r="S10" s="27">
        <v>43.9</v>
      </c>
      <c r="T10" s="27">
        <v>44.4</v>
      </c>
      <c r="U10" s="27">
        <v>18.899999999999999</v>
      </c>
      <c r="V10" s="27">
        <v>5.9</v>
      </c>
      <c r="W10" s="27"/>
      <c r="X10" s="27">
        <v>3.4</v>
      </c>
    </row>
    <row r="11" spans="16:24" ht="20.100000000000001" customHeight="1" x14ac:dyDescent="0.15">
      <c r="P11" s="8" t="s">
        <v>361</v>
      </c>
      <c r="Q11" s="8">
        <v>688</v>
      </c>
      <c r="R11" s="23" t="str">
        <f t="shared" ref="R11" si="2">P11&amp;"(n="&amp;TEXT(Q11,"#,##0")&amp;")"</f>
        <v>R７(n=688)</v>
      </c>
      <c r="S11" s="27">
        <v>42.587209302325576</v>
      </c>
      <c r="T11" s="27">
        <v>34.302325581395351</v>
      </c>
      <c r="U11" s="27">
        <v>14.970930232558139</v>
      </c>
      <c r="V11" s="27">
        <v>8.5755813953488378</v>
      </c>
      <c r="W11" s="27">
        <v>11.3</v>
      </c>
      <c r="X11" s="27">
        <v>7.2674418604651168</v>
      </c>
    </row>
    <row r="12" spans="16:24" ht="20.100000000000001" customHeight="1" x14ac:dyDescent="0.15">
      <c r="P12" s="26" t="s">
        <v>63</v>
      </c>
    </row>
    <row r="13" spans="16:24" ht="20.100000000000001" customHeight="1" x14ac:dyDescent="0.15">
      <c r="P13" s="25"/>
      <c r="Q13" s="24" t="str">
        <f>"凡例"&amp;CHAR(10)&amp;R6&amp;CHAR(10)&amp;R7&amp;CHAR(10)&amp;R8&amp;CHAR(10)&amp;R9&amp;CHAR(10)&amp;R10&amp;CHAR(10)&amp;R11</f>
        <v>凡例
R２(n=526)
R３(n=413)
R４(n=543)
R５(n=566)
R６(n=615)
R７(n=688)</v>
      </c>
    </row>
    <row r="14" spans="16:24" ht="20.100000000000001" customHeight="1" x14ac:dyDescent="0.15">
      <c r="P14" s="23"/>
      <c r="Q14" s="23"/>
    </row>
    <row r="15" spans="16:24" ht="20.100000000000001" customHeight="1" x14ac:dyDescent="0.15">
      <c r="P15" s="23"/>
      <c r="Q15" s="22">
        <v>1</v>
      </c>
    </row>
    <row r="16" spans="16:24" ht="20.100000000000001" customHeight="1" x14ac:dyDescent="0.15">
      <c r="P16" s="23"/>
      <c r="Q16" s="22">
        <v>1</v>
      </c>
    </row>
    <row r="17" spans="16:17" ht="20.100000000000001" customHeight="1" x14ac:dyDescent="0.15">
      <c r="P17" s="23"/>
      <c r="Q17" s="22">
        <v>1</v>
      </c>
    </row>
    <row r="18" spans="16:17" ht="20.100000000000001" customHeight="1" x14ac:dyDescent="0.15">
      <c r="P18" s="23"/>
      <c r="Q18" s="22">
        <v>1</v>
      </c>
    </row>
    <row r="19" spans="16:17" ht="20.100000000000001" customHeight="1" x14ac:dyDescent="0.15">
      <c r="P19" s="23"/>
      <c r="Q19" s="22">
        <v>1</v>
      </c>
    </row>
    <row r="20" spans="16:17" ht="20.100000000000001" customHeight="1" x14ac:dyDescent="0.15">
      <c r="P20" s="23"/>
      <c r="Q20" s="22">
        <v>1</v>
      </c>
    </row>
    <row r="22" spans="16:17" ht="20.100000000000001" customHeight="1" x14ac:dyDescent="0.15">
      <c r="P22" s="50"/>
    </row>
  </sheetData>
  <phoneticPr fontId="9"/>
  <pageMargins left="0.7" right="0.7" top="0.75" bottom="0.75" header="0.3" footer="0.3"/>
  <pageSetup paperSize="9" scale="80" orientation="portrait" r:id="rId1"/>
  <rowBreaks count="2" manualBreakCount="2">
    <brk id="35" min="1" max="13" man="1"/>
    <brk id="94" min="1" max="1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84"/>
  <sheetViews>
    <sheetView zoomScaleNormal="100" workbookViewId="0">
      <selection activeCell="N14" sqref="N14"/>
    </sheetView>
  </sheetViews>
  <sheetFormatPr defaultColWidth="9" defaultRowHeight="14.25" x14ac:dyDescent="0.15"/>
  <cols>
    <col min="1" max="2" width="9" style="88"/>
    <col min="3" max="3" width="32.625" style="88" customWidth="1"/>
    <col min="4" max="13" width="8.875" style="88" customWidth="1"/>
    <col min="14" max="14" width="9" style="88"/>
    <col min="15" max="15" width="8.875" style="88" customWidth="1"/>
    <col min="16" max="16384" width="9" style="88"/>
  </cols>
  <sheetData>
    <row r="1" spans="1:15" x14ac:dyDescent="0.15">
      <c r="C1" s="87" t="s">
        <v>283</v>
      </c>
    </row>
    <row r="4" spans="1:15" ht="57" customHeight="1" thickBot="1" x14ac:dyDescent="0.2">
      <c r="C4" s="89" t="s">
        <v>35</v>
      </c>
      <c r="D4" s="90" t="s">
        <v>36</v>
      </c>
      <c r="E4" s="104" t="s">
        <v>414</v>
      </c>
      <c r="F4" s="105" t="s">
        <v>21</v>
      </c>
      <c r="G4" s="105" t="s">
        <v>22</v>
      </c>
      <c r="H4" s="105" t="s">
        <v>23</v>
      </c>
      <c r="I4" s="105" t="s">
        <v>24</v>
      </c>
      <c r="J4" s="105" t="s">
        <v>25</v>
      </c>
      <c r="K4" s="105" t="s">
        <v>26</v>
      </c>
      <c r="L4" s="105" t="s">
        <v>27</v>
      </c>
      <c r="M4" s="105" t="s">
        <v>310</v>
      </c>
      <c r="O4" s="91" t="s">
        <v>5</v>
      </c>
    </row>
    <row r="5" spans="1:15" ht="17.100000000000001" customHeight="1" x14ac:dyDescent="0.15">
      <c r="A5" s="88">
        <v>1</v>
      </c>
      <c r="C5" s="168" t="s">
        <v>291</v>
      </c>
      <c r="D5" s="92">
        <f>VLOOKUP($A5,$B$78:$Q$95,D$76,FALSE)</f>
        <v>688</v>
      </c>
      <c r="E5" s="93">
        <f t="shared" ref="E5:M5" si="0">VLOOKUP($A5,$B$78:$Q$95,E$76,FALSE)</f>
        <v>14</v>
      </c>
      <c r="F5" s="94">
        <f t="shared" si="0"/>
        <v>50</v>
      </c>
      <c r="G5" s="94">
        <f t="shared" si="0"/>
        <v>89</v>
      </c>
      <c r="H5" s="94">
        <f t="shared" si="0"/>
        <v>113</v>
      </c>
      <c r="I5" s="94">
        <f t="shared" si="0"/>
        <v>145</v>
      </c>
      <c r="J5" s="94">
        <f t="shared" si="0"/>
        <v>65</v>
      </c>
      <c r="K5" s="94">
        <f t="shared" si="0"/>
        <v>57</v>
      </c>
      <c r="L5" s="94">
        <f t="shared" si="0"/>
        <v>75</v>
      </c>
      <c r="M5" s="94">
        <f t="shared" si="0"/>
        <v>77</v>
      </c>
      <c r="O5" s="94">
        <f>VLOOKUP($A5,$B$78:$Q$95,O$76,FALSE)</f>
        <v>3</v>
      </c>
    </row>
    <row r="6" spans="1:15" ht="17.100000000000001" customHeight="1" thickBot="1" x14ac:dyDescent="0.2">
      <c r="C6" s="169"/>
      <c r="D6" s="106">
        <v>100</v>
      </c>
      <c r="E6" s="107">
        <v>100</v>
      </c>
      <c r="F6" s="108">
        <v>100</v>
      </c>
      <c r="G6" s="108">
        <v>100</v>
      </c>
      <c r="H6" s="108">
        <v>100</v>
      </c>
      <c r="I6" s="108">
        <v>100</v>
      </c>
      <c r="J6" s="108">
        <v>100</v>
      </c>
      <c r="K6" s="108">
        <v>100</v>
      </c>
      <c r="L6" s="108">
        <v>100</v>
      </c>
      <c r="M6" s="108">
        <v>100</v>
      </c>
      <c r="O6" s="108">
        <v>100</v>
      </c>
    </row>
    <row r="7" spans="1:15" ht="17.100000000000001" customHeight="1" x14ac:dyDescent="0.15">
      <c r="A7" s="88">
        <v>2</v>
      </c>
      <c r="C7" s="171" t="str">
        <f t="shared" ref="C7:M7" si="1">VLOOKUP($A7,$B$78:$Q$107,C$76,FALSE)</f>
        <v>文化会館たづくり・グリーンホール・せんがわ劇場</v>
      </c>
      <c r="D7" s="95">
        <f t="shared" si="1"/>
        <v>293</v>
      </c>
      <c r="E7" s="96">
        <f t="shared" si="1"/>
        <v>4</v>
      </c>
      <c r="F7" s="97">
        <f t="shared" si="1"/>
        <v>16</v>
      </c>
      <c r="G7" s="97">
        <f t="shared" si="1"/>
        <v>30</v>
      </c>
      <c r="H7" s="97">
        <f t="shared" si="1"/>
        <v>44</v>
      </c>
      <c r="I7" s="97">
        <f t="shared" si="1"/>
        <v>48</v>
      </c>
      <c r="J7" s="97">
        <f t="shared" si="1"/>
        <v>27</v>
      </c>
      <c r="K7" s="97">
        <f t="shared" si="1"/>
        <v>24</v>
      </c>
      <c r="L7" s="97">
        <f t="shared" si="1"/>
        <v>43</v>
      </c>
      <c r="M7" s="97">
        <f t="shared" si="1"/>
        <v>56</v>
      </c>
      <c r="O7" s="97">
        <f>VLOOKUP($A7,$B$78:$Q$107,O$76,FALSE)</f>
        <v>1</v>
      </c>
    </row>
    <row r="8" spans="1:15" ht="17.100000000000001" customHeight="1" x14ac:dyDescent="0.15">
      <c r="C8" s="167"/>
      <c r="D8" s="98">
        <f>D7/D$5*100</f>
        <v>42.587209302325576</v>
      </c>
      <c r="E8" s="99">
        <f t="shared" ref="E8:O8" si="2">E7/E$5*100</f>
        <v>28.571428571428569</v>
      </c>
      <c r="F8" s="100">
        <f t="shared" si="2"/>
        <v>32</v>
      </c>
      <c r="G8" s="100">
        <f t="shared" si="2"/>
        <v>33.707865168539328</v>
      </c>
      <c r="H8" s="100">
        <f t="shared" si="2"/>
        <v>38.938053097345133</v>
      </c>
      <c r="I8" s="100">
        <f t="shared" si="2"/>
        <v>33.103448275862071</v>
      </c>
      <c r="J8" s="100">
        <f t="shared" si="2"/>
        <v>41.53846153846154</v>
      </c>
      <c r="K8" s="100">
        <f t="shared" si="2"/>
        <v>42.105263157894733</v>
      </c>
      <c r="L8" s="100">
        <f t="shared" si="2"/>
        <v>57.333333333333336</v>
      </c>
      <c r="M8" s="100">
        <f t="shared" si="2"/>
        <v>72.727272727272734</v>
      </c>
      <c r="O8" s="100">
        <f t="shared" si="2"/>
        <v>33.333333333333329</v>
      </c>
    </row>
    <row r="9" spans="1:15" ht="17.100000000000001" customHeight="1" x14ac:dyDescent="0.15">
      <c r="A9" s="88">
        <v>3</v>
      </c>
      <c r="C9" s="167" t="str">
        <f t="shared" ref="C9:M9" si="3">VLOOKUP($A9,$B$78:$Q$107,C$76,FALSE)</f>
        <v>「文化会館たづくり・グリーンホール・せんがわ劇場」以外の市内公共施設</v>
      </c>
      <c r="D9" s="101">
        <f t="shared" si="3"/>
        <v>59</v>
      </c>
      <c r="E9" s="102">
        <f t="shared" si="3"/>
        <v>0</v>
      </c>
      <c r="F9" s="103">
        <f t="shared" si="3"/>
        <v>9</v>
      </c>
      <c r="G9" s="103">
        <f t="shared" si="3"/>
        <v>6</v>
      </c>
      <c r="H9" s="103">
        <f t="shared" si="3"/>
        <v>9</v>
      </c>
      <c r="I9" s="103">
        <f t="shared" si="3"/>
        <v>17</v>
      </c>
      <c r="J9" s="103">
        <f t="shared" si="3"/>
        <v>3</v>
      </c>
      <c r="K9" s="103">
        <f t="shared" si="3"/>
        <v>8</v>
      </c>
      <c r="L9" s="103">
        <f t="shared" si="3"/>
        <v>5</v>
      </c>
      <c r="M9" s="103">
        <f t="shared" si="3"/>
        <v>2</v>
      </c>
      <c r="O9" s="103">
        <f>VLOOKUP($A9,$B$78:$Q$107,O$76,FALSE)</f>
        <v>0</v>
      </c>
    </row>
    <row r="10" spans="1:15" ht="17.100000000000001" customHeight="1" x14ac:dyDescent="0.15">
      <c r="C10" s="167"/>
      <c r="D10" s="98">
        <f t="shared" ref="D10:M10" si="4">D9/D$5*100</f>
        <v>8.5755813953488378</v>
      </c>
      <c r="E10" s="99">
        <f t="shared" si="4"/>
        <v>0</v>
      </c>
      <c r="F10" s="100">
        <f t="shared" si="4"/>
        <v>18</v>
      </c>
      <c r="G10" s="100">
        <f t="shared" si="4"/>
        <v>6.7415730337078648</v>
      </c>
      <c r="H10" s="100">
        <f t="shared" si="4"/>
        <v>7.9646017699115044</v>
      </c>
      <c r="I10" s="100">
        <f t="shared" si="4"/>
        <v>11.724137931034482</v>
      </c>
      <c r="J10" s="100">
        <f t="shared" si="4"/>
        <v>4.6153846153846159</v>
      </c>
      <c r="K10" s="100">
        <f t="shared" si="4"/>
        <v>14.035087719298245</v>
      </c>
      <c r="L10" s="100">
        <f t="shared" si="4"/>
        <v>6.666666666666667</v>
      </c>
      <c r="M10" s="100">
        <f t="shared" si="4"/>
        <v>2.5974025974025974</v>
      </c>
      <c r="O10" s="100">
        <f t="shared" ref="O10" si="5">O9/O$5*100</f>
        <v>0</v>
      </c>
    </row>
    <row r="11" spans="1:15" ht="17.100000000000001" customHeight="1" x14ac:dyDescent="0.15">
      <c r="A11" s="88">
        <v>4</v>
      </c>
      <c r="C11" s="167" t="str">
        <f t="shared" ref="C11:M11" si="6">VLOOKUP($A11,$B$78:$Q$107,C$76,FALSE)</f>
        <v>市内民間施設</v>
      </c>
      <c r="D11" s="101">
        <f t="shared" si="6"/>
        <v>103</v>
      </c>
      <c r="E11" s="102">
        <f t="shared" si="6"/>
        <v>2</v>
      </c>
      <c r="F11" s="103">
        <f t="shared" si="6"/>
        <v>7</v>
      </c>
      <c r="G11" s="103">
        <f t="shared" si="6"/>
        <v>16</v>
      </c>
      <c r="H11" s="103">
        <f t="shared" si="6"/>
        <v>16</v>
      </c>
      <c r="I11" s="103">
        <f t="shared" si="6"/>
        <v>27</v>
      </c>
      <c r="J11" s="103">
        <f t="shared" si="6"/>
        <v>11</v>
      </c>
      <c r="K11" s="103">
        <f t="shared" si="6"/>
        <v>8</v>
      </c>
      <c r="L11" s="103">
        <f t="shared" si="6"/>
        <v>11</v>
      </c>
      <c r="M11" s="103">
        <f t="shared" si="6"/>
        <v>5</v>
      </c>
      <c r="O11" s="103">
        <f>VLOOKUP($A11,$B$78:$Q$107,O$76,FALSE)</f>
        <v>0</v>
      </c>
    </row>
    <row r="12" spans="1:15" ht="17.100000000000001" customHeight="1" x14ac:dyDescent="0.15">
      <c r="C12" s="167"/>
      <c r="D12" s="98">
        <f t="shared" ref="D12:M12" si="7">D11/D$5*100</f>
        <v>14.970930232558139</v>
      </c>
      <c r="E12" s="99">
        <f t="shared" si="7"/>
        <v>14.285714285714285</v>
      </c>
      <c r="F12" s="100">
        <f t="shared" si="7"/>
        <v>14.000000000000002</v>
      </c>
      <c r="G12" s="100">
        <f t="shared" si="7"/>
        <v>17.977528089887642</v>
      </c>
      <c r="H12" s="100">
        <f t="shared" si="7"/>
        <v>14.159292035398231</v>
      </c>
      <c r="I12" s="100">
        <f t="shared" si="7"/>
        <v>18.620689655172416</v>
      </c>
      <c r="J12" s="100">
        <f t="shared" si="7"/>
        <v>16.923076923076923</v>
      </c>
      <c r="K12" s="100">
        <f t="shared" si="7"/>
        <v>14.035087719298245</v>
      </c>
      <c r="L12" s="100">
        <f t="shared" si="7"/>
        <v>14.666666666666666</v>
      </c>
      <c r="M12" s="100">
        <f t="shared" si="7"/>
        <v>6.4935064935064926</v>
      </c>
      <c r="O12" s="100">
        <f t="shared" ref="O12" si="8">O11/O$5*100</f>
        <v>0</v>
      </c>
    </row>
    <row r="13" spans="1:15" ht="17.100000000000001" customHeight="1" x14ac:dyDescent="0.15">
      <c r="A13" s="88">
        <v>5</v>
      </c>
      <c r="C13" s="167" t="str">
        <f t="shared" ref="C13:M13" si="9">VLOOKUP($A13,$B$78:$Q$107,C$76,FALSE)</f>
        <v>市外の公共・民間施設</v>
      </c>
      <c r="D13" s="101">
        <f t="shared" si="9"/>
        <v>236</v>
      </c>
      <c r="E13" s="102">
        <f t="shared" si="9"/>
        <v>5</v>
      </c>
      <c r="F13" s="103">
        <f t="shared" si="9"/>
        <v>23</v>
      </c>
      <c r="G13" s="103">
        <f t="shared" si="9"/>
        <v>43</v>
      </c>
      <c r="H13" s="103">
        <f t="shared" si="9"/>
        <v>38</v>
      </c>
      <c r="I13" s="103">
        <f t="shared" si="9"/>
        <v>55</v>
      </c>
      <c r="J13" s="103">
        <f t="shared" si="9"/>
        <v>24</v>
      </c>
      <c r="K13" s="103">
        <f t="shared" si="9"/>
        <v>19</v>
      </c>
      <c r="L13" s="103">
        <f t="shared" si="9"/>
        <v>15</v>
      </c>
      <c r="M13" s="103">
        <f t="shared" si="9"/>
        <v>13</v>
      </c>
      <c r="O13" s="103">
        <f>VLOOKUP($A13,$B$78:$Q$107,O$76,FALSE)</f>
        <v>1</v>
      </c>
    </row>
    <row r="14" spans="1:15" ht="17.100000000000001" customHeight="1" x14ac:dyDescent="0.15">
      <c r="C14" s="167"/>
      <c r="D14" s="98">
        <f t="shared" ref="D14:M14" si="10">D13/D$5*100</f>
        <v>34.302325581395351</v>
      </c>
      <c r="E14" s="99">
        <f t="shared" si="10"/>
        <v>35.714285714285715</v>
      </c>
      <c r="F14" s="100">
        <f t="shared" si="10"/>
        <v>46</v>
      </c>
      <c r="G14" s="100">
        <f t="shared" si="10"/>
        <v>48.314606741573037</v>
      </c>
      <c r="H14" s="100">
        <f t="shared" si="10"/>
        <v>33.628318584070797</v>
      </c>
      <c r="I14" s="100">
        <f t="shared" si="10"/>
        <v>37.931034482758619</v>
      </c>
      <c r="J14" s="100">
        <f t="shared" si="10"/>
        <v>36.923076923076927</v>
      </c>
      <c r="K14" s="100">
        <f t="shared" si="10"/>
        <v>33.333333333333329</v>
      </c>
      <c r="L14" s="100">
        <f t="shared" si="10"/>
        <v>20</v>
      </c>
      <c r="M14" s="100">
        <f t="shared" si="10"/>
        <v>16.883116883116884</v>
      </c>
      <c r="O14" s="100">
        <f t="shared" ref="O14:O16" si="11">O13/O$5*100</f>
        <v>33.333333333333329</v>
      </c>
    </row>
    <row r="15" spans="1:15" ht="17.100000000000001" customHeight="1" x14ac:dyDescent="0.15">
      <c r="A15" s="88">
        <v>6</v>
      </c>
      <c r="C15" s="167" t="str">
        <f t="shared" ref="C15:M15" si="12">VLOOKUP($A15,$B$78:$Q$107,C$76,FALSE)</f>
        <v>その他</v>
      </c>
      <c r="D15" s="101">
        <f t="shared" si="12"/>
        <v>78</v>
      </c>
      <c r="E15" s="102">
        <f t="shared" si="12"/>
        <v>2</v>
      </c>
      <c r="F15" s="103">
        <f t="shared" si="12"/>
        <v>7</v>
      </c>
      <c r="G15" s="103">
        <f t="shared" si="12"/>
        <v>9</v>
      </c>
      <c r="H15" s="103">
        <f t="shared" si="12"/>
        <v>21</v>
      </c>
      <c r="I15" s="103">
        <f t="shared" si="12"/>
        <v>17</v>
      </c>
      <c r="J15" s="103">
        <f t="shared" si="12"/>
        <v>9</v>
      </c>
      <c r="K15" s="103">
        <f t="shared" si="12"/>
        <v>4</v>
      </c>
      <c r="L15" s="103">
        <f t="shared" si="12"/>
        <v>7</v>
      </c>
      <c r="M15" s="103">
        <f t="shared" si="12"/>
        <v>1</v>
      </c>
      <c r="O15" s="103">
        <f>VLOOKUP($A15,$B$78:$Q$107,O$76,FALSE)</f>
        <v>1</v>
      </c>
    </row>
    <row r="16" spans="1:15" ht="17.100000000000001" customHeight="1" x14ac:dyDescent="0.15">
      <c r="C16" s="167"/>
      <c r="D16" s="98">
        <f t="shared" ref="D16" si="13">D15/D$5*100</f>
        <v>11.337209302325581</v>
      </c>
      <c r="E16" s="99">
        <f t="shared" ref="E16" si="14">E15/E$5*100</f>
        <v>14.285714285714285</v>
      </c>
      <c r="F16" s="100">
        <f t="shared" ref="F16" si="15">F15/F$5*100</f>
        <v>14.000000000000002</v>
      </c>
      <c r="G16" s="100">
        <f t="shared" ref="G16" si="16">G15/G$5*100</f>
        <v>10.112359550561797</v>
      </c>
      <c r="H16" s="100">
        <f t="shared" ref="H16" si="17">H15/H$5*100</f>
        <v>18.584070796460178</v>
      </c>
      <c r="I16" s="100">
        <f t="shared" ref="I16" si="18">I15/I$5*100</f>
        <v>11.724137931034482</v>
      </c>
      <c r="J16" s="100">
        <f t="shared" ref="J16" si="19">J15/J$5*100</f>
        <v>13.846153846153847</v>
      </c>
      <c r="K16" s="100">
        <f t="shared" ref="K16" si="20">K15/K$5*100</f>
        <v>7.0175438596491224</v>
      </c>
      <c r="L16" s="100">
        <f t="shared" ref="L16" si="21">L15/L$5*100</f>
        <v>9.3333333333333339</v>
      </c>
      <c r="M16" s="100">
        <f t="shared" ref="M16" si="22">M15/M$5*100</f>
        <v>1.2987012987012987</v>
      </c>
      <c r="O16" s="100">
        <f t="shared" si="11"/>
        <v>33.333333333333329</v>
      </c>
    </row>
    <row r="17" spans="1:15" ht="17.100000000000001" customHeight="1" x14ac:dyDescent="0.15">
      <c r="A17" s="88">
        <v>7</v>
      </c>
      <c r="C17" s="167" t="s">
        <v>292</v>
      </c>
      <c r="D17" s="101">
        <v>21</v>
      </c>
      <c r="E17" s="102">
        <v>0</v>
      </c>
      <c r="F17" s="103">
        <v>3</v>
      </c>
      <c r="G17" s="103">
        <v>4</v>
      </c>
      <c r="H17" s="103">
        <v>0</v>
      </c>
      <c r="I17" s="103">
        <v>2</v>
      </c>
      <c r="J17" s="103">
        <v>4</v>
      </c>
      <c r="K17" s="103">
        <v>1</v>
      </c>
      <c r="L17" s="103">
        <v>5</v>
      </c>
      <c r="M17" s="103">
        <v>2</v>
      </c>
      <c r="O17" s="103">
        <v>0</v>
      </c>
    </row>
    <row r="18" spans="1:15" ht="17.100000000000001" customHeight="1" x14ac:dyDescent="0.15">
      <c r="C18" s="167"/>
      <c r="D18" s="98">
        <v>3.4</v>
      </c>
      <c r="E18" s="99">
        <v>0</v>
      </c>
      <c r="F18" s="100">
        <v>7.7</v>
      </c>
      <c r="G18" s="100">
        <v>6.8</v>
      </c>
      <c r="H18" s="100">
        <v>0</v>
      </c>
      <c r="I18" s="100">
        <v>1.6</v>
      </c>
      <c r="J18" s="100">
        <v>7.1</v>
      </c>
      <c r="K18" s="100">
        <v>2.4</v>
      </c>
      <c r="L18" s="100">
        <v>5.6</v>
      </c>
      <c r="M18" s="100">
        <v>2.9</v>
      </c>
      <c r="O18" s="100">
        <v>0</v>
      </c>
    </row>
    <row r="19" spans="1:15" ht="17.100000000000001" customHeight="1" thickBot="1" x14ac:dyDescent="0.2">
      <c r="C19" s="109"/>
      <c r="D19" s="109"/>
      <c r="E19" s="109"/>
      <c r="F19" s="110"/>
      <c r="G19" s="111"/>
      <c r="H19" s="112"/>
      <c r="I19" s="112"/>
      <c r="J19" s="112"/>
      <c r="K19" s="112"/>
      <c r="L19" s="112"/>
      <c r="M19" s="113" t="s">
        <v>37</v>
      </c>
    </row>
    <row r="20" spans="1:15" ht="17.100000000000001" customHeight="1" thickBot="1" x14ac:dyDescent="0.2">
      <c r="C20" s="109"/>
      <c r="D20" s="109"/>
      <c r="E20" s="109"/>
      <c r="F20" s="110"/>
      <c r="G20" s="114" t="s">
        <v>38</v>
      </c>
      <c r="H20" s="115"/>
      <c r="I20" s="110"/>
      <c r="J20" s="110"/>
      <c r="K20" s="110"/>
      <c r="L20" s="114" t="s">
        <v>39</v>
      </c>
      <c r="M20" s="116"/>
    </row>
    <row r="72" spans="2:21" s="119" customFormat="1" x14ac:dyDescent="0.15">
      <c r="C72" s="119" t="s">
        <v>408</v>
      </c>
      <c r="D72" s="162">
        <f>MAX(D7,D9,D11,D13)</f>
        <v>293</v>
      </c>
      <c r="E72" s="162">
        <f t="shared" ref="E72:M72" si="23">MAX(E7,E9,E11,E13)</f>
        <v>5</v>
      </c>
      <c r="F72" s="162">
        <f t="shared" si="23"/>
        <v>23</v>
      </c>
      <c r="G72" s="162">
        <f t="shared" si="23"/>
        <v>43</v>
      </c>
      <c r="H72" s="162">
        <f t="shared" si="23"/>
        <v>44</v>
      </c>
      <c r="I72" s="162">
        <f t="shared" si="23"/>
        <v>55</v>
      </c>
      <c r="J72" s="162">
        <f t="shared" si="23"/>
        <v>27</v>
      </c>
      <c r="K72" s="162">
        <f t="shared" si="23"/>
        <v>24</v>
      </c>
      <c r="L72" s="162">
        <f t="shared" si="23"/>
        <v>43</v>
      </c>
      <c r="M72" s="162">
        <f t="shared" si="23"/>
        <v>56</v>
      </c>
      <c r="N72" s="162">
        <v>1</v>
      </c>
      <c r="O72" s="162">
        <f>MAX(O7,O9,O11,O13)</f>
        <v>1</v>
      </c>
      <c r="P72" s="162">
        <f t="shared" ref="P72:U72" si="24">MAX(P7,P9,P11,P13,P17,P19,P21,P23,P25,P27,P29,P31,P33,P35,P37,P39,P41,P43,P45,P47,P49,P51,P53,P55,P57,P59)</f>
        <v>0</v>
      </c>
      <c r="Q72" s="162">
        <f t="shared" si="24"/>
        <v>0</v>
      </c>
      <c r="R72" s="162">
        <f t="shared" si="24"/>
        <v>0</v>
      </c>
      <c r="S72" s="162">
        <f t="shared" si="24"/>
        <v>0</v>
      </c>
      <c r="T72" s="162">
        <f t="shared" si="24"/>
        <v>0</v>
      </c>
      <c r="U72" s="162">
        <f t="shared" si="24"/>
        <v>0</v>
      </c>
    </row>
    <row r="73" spans="2:21" s="119" customFormat="1" x14ac:dyDescent="0.15">
      <c r="C73" s="119" t="s">
        <v>409</v>
      </c>
      <c r="D73" s="162">
        <f>MAX(D8,D10,D12,D14)</f>
        <v>42.587209302325576</v>
      </c>
      <c r="E73" s="162">
        <f t="shared" ref="E73:M73" si="25">MAX(E8,E10,E12,E14)</f>
        <v>35.714285714285715</v>
      </c>
      <c r="F73" s="162">
        <f t="shared" si="25"/>
        <v>46</v>
      </c>
      <c r="G73" s="162">
        <f t="shared" si="25"/>
        <v>48.314606741573037</v>
      </c>
      <c r="H73" s="162">
        <f t="shared" si="25"/>
        <v>38.938053097345133</v>
      </c>
      <c r="I73" s="162">
        <f t="shared" si="25"/>
        <v>37.931034482758619</v>
      </c>
      <c r="J73" s="162">
        <f t="shared" si="25"/>
        <v>41.53846153846154</v>
      </c>
      <c r="K73" s="162">
        <f t="shared" si="25"/>
        <v>42.105263157894733</v>
      </c>
      <c r="L73" s="162">
        <f t="shared" si="25"/>
        <v>57.333333333333336</v>
      </c>
      <c r="M73" s="162">
        <f t="shared" si="25"/>
        <v>72.727272727272734</v>
      </c>
      <c r="N73" s="162">
        <v>1</v>
      </c>
      <c r="O73" s="162">
        <f>MAX(O8,O10,O12,O14)</f>
        <v>33.333333333333329</v>
      </c>
      <c r="P73" s="162">
        <f t="shared" ref="P73:U73" si="26">MAX(P33,P35,P37,P39,P41,P43,P45,P47,P49,P51,P53,P55,P57,P59)</f>
        <v>0</v>
      </c>
      <c r="Q73" s="162">
        <f t="shared" si="26"/>
        <v>0</v>
      </c>
      <c r="R73" s="162">
        <f t="shared" si="26"/>
        <v>0</v>
      </c>
      <c r="S73" s="162">
        <f t="shared" si="26"/>
        <v>0</v>
      </c>
      <c r="T73" s="162">
        <f t="shared" si="26"/>
        <v>0</v>
      </c>
      <c r="U73" s="162">
        <f t="shared" si="26"/>
        <v>0</v>
      </c>
    </row>
    <row r="74" spans="2:21" s="119" customFormat="1" x14ac:dyDescent="0.15">
      <c r="C74" s="119" t="s">
        <v>410</v>
      </c>
      <c r="D74" s="162">
        <f>LARGE(_xlfn.VSTACK(D7,D9,D11,D13),2)</f>
        <v>236</v>
      </c>
      <c r="E74" s="162">
        <f t="shared" ref="E74:M74" si="27">LARGE(_xlfn.VSTACK(E7,E9,E11,E13),2)</f>
        <v>4</v>
      </c>
      <c r="F74" s="162">
        <f t="shared" si="27"/>
        <v>16</v>
      </c>
      <c r="G74" s="162">
        <f t="shared" si="27"/>
        <v>30</v>
      </c>
      <c r="H74" s="162">
        <f t="shared" si="27"/>
        <v>38</v>
      </c>
      <c r="I74" s="162">
        <f t="shared" si="27"/>
        <v>48</v>
      </c>
      <c r="J74" s="162">
        <f t="shared" si="27"/>
        <v>24</v>
      </c>
      <c r="K74" s="162">
        <f t="shared" si="27"/>
        <v>19</v>
      </c>
      <c r="L74" s="162">
        <f t="shared" si="27"/>
        <v>15</v>
      </c>
      <c r="M74" s="162">
        <f t="shared" si="27"/>
        <v>13</v>
      </c>
      <c r="N74" s="162">
        <v>1</v>
      </c>
      <c r="O74" s="162">
        <f>LARGE(_xlfn.VSTACK(O7,O9,O11,O13),2)</f>
        <v>1</v>
      </c>
      <c r="P74" s="162" t="e">
        <f t="shared" ref="P74:U75" si="28">LARGE(_xlfn.VSTACK(P32,P34,P36,P38,P40,P42,P44,P46,P48,P50,P52,P54,P56,P58),2)</f>
        <v>#NUM!</v>
      </c>
      <c r="Q74" s="162" t="e">
        <f t="shared" si="28"/>
        <v>#NUM!</v>
      </c>
      <c r="R74" s="162" t="e">
        <f t="shared" si="28"/>
        <v>#NUM!</v>
      </c>
      <c r="S74" s="162" t="e">
        <f t="shared" si="28"/>
        <v>#NUM!</v>
      </c>
      <c r="T74" s="162" t="e">
        <f t="shared" si="28"/>
        <v>#NUM!</v>
      </c>
      <c r="U74" s="162" t="e">
        <f t="shared" si="28"/>
        <v>#NUM!</v>
      </c>
    </row>
    <row r="75" spans="2:21" s="119" customFormat="1" x14ac:dyDescent="0.15">
      <c r="C75" s="119" t="s">
        <v>409</v>
      </c>
      <c r="D75" s="162">
        <f>LARGE(_xlfn.VSTACK(D8,D10,D12,D14),2)</f>
        <v>34.302325581395351</v>
      </c>
      <c r="E75" s="162">
        <f t="shared" ref="E75:M75" si="29">LARGE(_xlfn.VSTACK(E8,E10,E12,E14),2)</f>
        <v>28.571428571428569</v>
      </c>
      <c r="F75" s="162">
        <f t="shared" si="29"/>
        <v>32</v>
      </c>
      <c r="G75" s="162">
        <f t="shared" si="29"/>
        <v>33.707865168539328</v>
      </c>
      <c r="H75" s="162">
        <f t="shared" si="29"/>
        <v>33.628318584070797</v>
      </c>
      <c r="I75" s="162">
        <f t="shared" si="29"/>
        <v>33.103448275862071</v>
      </c>
      <c r="J75" s="162">
        <f t="shared" si="29"/>
        <v>36.923076923076927</v>
      </c>
      <c r="K75" s="162">
        <f t="shared" si="29"/>
        <v>33.333333333333329</v>
      </c>
      <c r="L75" s="162">
        <f t="shared" si="29"/>
        <v>20</v>
      </c>
      <c r="M75" s="162">
        <f t="shared" si="29"/>
        <v>16.883116883116884</v>
      </c>
      <c r="N75" s="162">
        <v>1</v>
      </c>
      <c r="O75" s="162">
        <f>LARGE(_xlfn.VSTACK(O8,O10,O12,O14),2)</f>
        <v>33.333333333333329</v>
      </c>
      <c r="P75" s="162" t="e">
        <f t="shared" si="28"/>
        <v>#NUM!</v>
      </c>
      <c r="Q75" s="162" t="e">
        <f t="shared" si="28"/>
        <v>#NUM!</v>
      </c>
      <c r="R75" s="162" t="e">
        <f t="shared" si="28"/>
        <v>#NUM!</v>
      </c>
      <c r="S75" s="162" t="e">
        <f t="shared" si="28"/>
        <v>#NUM!</v>
      </c>
      <c r="T75" s="162" t="e">
        <f t="shared" si="28"/>
        <v>#NUM!</v>
      </c>
      <c r="U75" s="162" t="e">
        <f t="shared" si="28"/>
        <v>#NUM!</v>
      </c>
    </row>
    <row r="76" spans="2:21" s="119" customFormat="1" x14ac:dyDescent="0.15">
      <c r="C76" s="119">
        <v>2</v>
      </c>
      <c r="D76" s="119">
        <v>3</v>
      </c>
      <c r="E76" s="119">
        <v>4</v>
      </c>
      <c r="F76" s="119">
        <v>5</v>
      </c>
      <c r="G76" s="119">
        <v>6</v>
      </c>
      <c r="H76" s="119">
        <v>7</v>
      </c>
      <c r="I76" s="119">
        <v>8</v>
      </c>
      <c r="J76" s="119">
        <v>9</v>
      </c>
      <c r="K76" s="119">
        <v>10</v>
      </c>
      <c r="L76" s="119">
        <v>11</v>
      </c>
      <c r="M76" s="119">
        <v>12</v>
      </c>
      <c r="N76" s="162">
        <v>1</v>
      </c>
      <c r="O76" s="119">
        <v>14</v>
      </c>
      <c r="P76" s="119">
        <v>15</v>
      </c>
      <c r="Q76" s="119">
        <v>16</v>
      </c>
      <c r="R76" s="119">
        <v>17</v>
      </c>
      <c r="S76" s="119">
        <v>18</v>
      </c>
    </row>
    <row r="77" spans="2:21" s="163" customFormat="1" x14ac:dyDescent="0.15">
      <c r="D77" s="163" t="s">
        <v>411</v>
      </c>
      <c r="E77" s="163" t="s">
        <v>20</v>
      </c>
      <c r="F77" s="163" t="s">
        <v>21</v>
      </c>
      <c r="G77" s="163" t="s">
        <v>22</v>
      </c>
      <c r="H77" s="163" t="s">
        <v>23</v>
      </c>
      <c r="I77" s="163" t="s">
        <v>24</v>
      </c>
      <c r="J77" s="163" t="s">
        <v>25</v>
      </c>
      <c r="K77" s="163" t="s">
        <v>26</v>
      </c>
      <c r="L77" s="163" t="s">
        <v>27</v>
      </c>
      <c r="M77" s="163" t="s">
        <v>28</v>
      </c>
      <c r="O77" s="163" t="s">
        <v>353</v>
      </c>
    </row>
    <row r="78" spans="2:21" x14ac:dyDescent="0.15">
      <c r="B78" s="88">
        <v>1</v>
      </c>
      <c r="C78" s="88" t="s">
        <v>412</v>
      </c>
      <c r="D78" s="88">
        <v>688</v>
      </c>
      <c r="E78" s="88">
        <v>14</v>
      </c>
      <c r="F78" s="88">
        <v>50</v>
      </c>
      <c r="G78" s="88">
        <v>89</v>
      </c>
      <c r="H78" s="88">
        <v>113</v>
      </c>
      <c r="I78" s="88">
        <v>145</v>
      </c>
      <c r="J78" s="88">
        <v>65</v>
      </c>
      <c r="K78" s="88">
        <v>57</v>
      </c>
      <c r="L78" s="88">
        <v>75</v>
      </c>
      <c r="M78" s="88">
        <v>77</v>
      </c>
      <c r="O78" s="88">
        <v>3</v>
      </c>
    </row>
    <row r="79" spans="2:21" x14ac:dyDescent="0.15">
      <c r="B79" s="88">
        <v>2</v>
      </c>
      <c r="C79" s="88" t="s">
        <v>61</v>
      </c>
      <c r="D79" s="88">
        <v>293</v>
      </c>
      <c r="E79" s="88">
        <v>4</v>
      </c>
      <c r="F79" s="88">
        <v>16</v>
      </c>
      <c r="G79" s="88">
        <v>30</v>
      </c>
      <c r="H79" s="88">
        <v>44</v>
      </c>
      <c r="I79" s="88">
        <v>48</v>
      </c>
      <c r="J79" s="88">
        <v>27</v>
      </c>
      <c r="K79" s="88">
        <v>24</v>
      </c>
      <c r="L79" s="88">
        <v>43</v>
      </c>
      <c r="M79" s="88">
        <v>56</v>
      </c>
      <c r="O79" s="88">
        <v>1</v>
      </c>
    </row>
    <row r="80" spans="2:21" x14ac:dyDescent="0.15">
      <c r="B80" s="88">
        <v>3</v>
      </c>
      <c r="C80" s="88" t="s">
        <v>413</v>
      </c>
      <c r="D80" s="88">
        <v>59</v>
      </c>
      <c r="E80" s="88">
        <v>0</v>
      </c>
      <c r="F80" s="88">
        <v>9</v>
      </c>
      <c r="G80" s="88">
        <v>6</v>
      </c>
      <c r="H80" s="88">
        <v>9</v>
      </c>
      <c r="I80" s="88">
        <v>17</v>
      </c>
      <c r="J80" s="88">
        <v>3</v>
      </c>
      <c r="K80" s="88">
        <v>8</v>
      </c>
      <c r="L80" s="88">
        <v>5</v>
      </c>
      <c r="M80" s="88">
        <v>2</v>
      </c>
      <c r="O80" s="88">
        <v>0</v>
      </c>
    </row>
    <row r="81" spans="2:15" x14ac:dyDescent="0.15">
      <c r="B81" s="88">
        <v>4</v>
      </c>
      <c r="C81" s="88" t="s">
        <v>60</v>
      </c>
      <c r="D81" s="88">
        <v>103</v>
      </c>
      <c r="E81" s="88">
        <v>2</v>
      </c>
      <c r="F81" s="88">
        <v>7</v>
      </c>
      <c r="G81" s="88">
        <v>16</v>
      </c>
      <c r="H81" s="88">
        <v>16</v>
      </c>
      <c r="I81" s="88">
        <v>27</v>
      </c>
      <c r="J81" s="88">
        <v>11</v>
      </c>
      <c r="K81" s="88">
        <v>8</v>
      </c>
      <c r="L81" s="88">
        <v>11</v>
      </c>
      <c r="M81" s="88">
        <v>5</v>
      </c>
      <c r="O81" s="88">
        <v>0</v>
      </c>
    </row>
    <row r="82" spans="2:15" x14ac:dyDescent="0.15">
      <c r="B82" s="88">
        <v>5</v>
      </c>
      <c r="C82" s="88" t="s">
        <v>62</v>
      </c>
      <c r="D82" s="88">
        <v>236</v>
      </c>
      <c r="E82" s="88">
        <v>5</v>
      </c>
      <c r="F82" s="88">
        <v>23</v>
      </c>
      <c r="G82" s="88">
        <v>43</v>
      </c>
      <c r="H82" s="88">
        <v>38</v>
      </c>
      <c r="I82" s="88">
        <v>55</v>
      </c>
      <c r="J82" s="88">
        <v>24</v>
      </c>
      <c r="K82" s="88">
        <v>19</v>
      </c>
      <c r="L82" s="88">
        <v>15</v>
      </c>
      <c r="M82" s="88">
        <v>13</v>
      </c>
      <c r="O82" s="88">
        <v>1</v>
      </c>
    </row>
    <row r="83" spans="2:15" x14ac:dyDescent="0.15">
      <c r="B83" s="88">
        <v>6</v>
      </c>
      <c r="C83" s="88" t="s">
        <v>48</v>
      </c>
      <c r="D83" s="88">
        <v>78</v>
      </c>
      <c r="E83" s="88">
        <v>2</v>
      </c>
      <c r="F83" s="88">
        <v>7</v>
      </c>
      <c r="G83" s="88">
        <v>9</v>
      </c>
      <c r="H83" s="88">
        <v>21</v>
      </c>
      <c r="I83" s="88">
        <v>17</v>
      </c>
      <c r="J83" s="88">
        <v>9</v>
      </c>
      <c r="K83" s="88">
        <v>4</v>
      </c>
      <c r="L83" s="88">
        <v>7</v>
      </c>
      <c r="M83" s="88">
        <v>1</v>
      </c>
      <c r="O83" s="88">
        <v>1</v>
      </c>
    </row>
    <row r="84" spans="2:15" x14ac:dyDescent="0.15">
      <c r="B84" s="88">
        <v>7</v>
      </c>
      <c r="C84" s="88" t="s">
        <v>353</v>
      </c>
      <c r="D84" s="88">
        <v>50</v>
      </c>
      <c r="E84" s="88">
        <v>1</v>
      </c>
      <c r="F84" s="88">
        <v>2</v>
      </c>
      <c r="G84" s="88">
        <v>6</v>
      </c>
      <c r="H84" s="88">
        <v>4</v>
      </c>
      <c r="I84" s="88">
        <v>10</v>
      </c>
      <c r="J84" s="88">
        <v>6</v>
      </c>
      <c r="K84" s="88">
        <v>5</v>
      </c>
      <c r="L84" s="88">
        <v>8</v>
      </c>
      <c r="M84" s="88">
        <v>8</v>
      </c>
      <c r="O84" s="88">
        <v>0</v>
      </c>
    </row>
  </sheetData>
  <mergeCells count="7">
    <mergeCell ref="C17:C18"/>
    <mergeCell ref="C5:C6"/>
    <mergeCell ref="C7:C8"/>
    <mergeCell ref="C9:C10"/>
    <mergeCell ref="C11:C12"/>
    <mergeCell ref="C13:C14"/>
    <mergeCell ref="C15:C16"/>
  </mergeCells>
  <phoneticPr fontId="9"/>
  <conditionalFormatting sqref="D7:O14">
    <cfRule type="cellIs" dxfId="19" priority="1" operator="equal">
      <formula>D$72</formula>
    </cfRule>
    <cfRule type="cellIs" dxfId="18" priority="2" operator="equal">
      <formula>D$73</formula>
    </cfRule>
    <cfRule type="cellIs" dxfId="17" priority="3" operator="equal">
      <formula>D$75</formula>
    </cfRule>
    <cfRule type="cellIs" dxfId="16" priority="4" operator="equal">
      <formula>D$74</formula>
    </cfRule>
  </conditionalFormatting>
  <pageMargins left="0.7" right="0.7" top="0.75" bottom="0.75" header="0.3" footer="0.3"/>
  <ignoredErrors>
    <ignoredError sqref="D8:M18"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1:P11"/>
  <sheetViews>
    <sheetView zoomScaleNormal="100" zoomScaleSheetLayoutView="100" workbookViewId="0">
      <selection activeCell="N19" sqref="N19"/>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362</v>
      </c>
    </row>
    <row r="4" spans="3:16" ht="19.899999999999999" customHeight="1" x14ac:dyDescent="0.15">
      <c r="M4" s="14" t="s">
        <v>49</v>
      </c>
      <c r="N4" s="15" t="s">
        <v>67</v>
      </c>
      <c r="O4" s="16">
        <v>745</v>
      </c>
      <c r="P4" s="17">
        <f>O4/O$9*100</f>
        <v>54.379562043795616</v>
      </c>
    </row>
    <row r="5" spans="3:16" ht="19.899999999999999" customHeight="1" x14ac:dyDescent="0.15">
      <c r="M5" s="14" t="s">
        <v>30</v>
      </c>
      <c r="N5" s="21" t="s">
        <v>182</v>
      </c>
      <c r="O5" s="16">
        <v>564</v>
      </c>
      <c r="P5" s="17">
        <f t="shared" ref="P5:P9" si="0">O5/O$9*100</f>
        <v>41.167883211678827</v>
      </c>
    </row>
    <row r="6" spans="3:16" ht="19.899999999999999" customHeight="1" x14ac:dyDescent="0.15">
      <c r="M6" s="14" t="s">
        <v>31</v>
      </c>
      <c r="N6" s="21" t="s">
        <v>184</v>
      </c>
      <c r="O6" s="16">
        <v>32</v>
      </c>
      <c r="P6" s="17">
        <f t="shared" si="0"/>
        <v>2.335766423357664</v>
      </c>
    </row>
    <row r="7" spans="3:16" ht="19.899999999999999" customHeight="1" x14ac:dyDescent="0.15">
      <c r="M7" s="14" t="s">
        <v>32</v>
      </c>
      <c r="N7" s="15" t="s">
        <v>66</v>
      </c>
      <c r="O7" s="16">
        <v>12</v>
      </c>
      <c r="P7" s="17">
        <f t="shared" si="0"/>
        <v>0.87591240875912413</v>
      </c>
    </row>
    <row r="8" spans="3:16" ht="19.899999999999999" customHeight="1" x14ac:dyDescent="0.15">
      <c r="M8" s="14" t="s">
        <v>33</v>
      </c>
      <c r="N8" s="15" t="s">
        <v>5</v>
      </c>
      <c r="O8" s="16">
        <v>17</v>
      </c>
      <c r="P8" s="17">
        <f t="shared" si="0"/>
        <v>1.2408759124087592</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1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362</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177</v>
      </c>
      <c r="S5" s="3" t="s">
        <v>2</v>
      </c>
      <c r="T5" s="7" t="s">
        <v>67</v>
      </c>
      <c r="U5" s="7" t="s">
        <v>181</v>
      </c>
      <c r="V5" s="7" t="s">
        <v>183</v>
      </c>
      <c r="W5" s="7" t="s">
        <v>66</v>
      </c>
      <c r="X5" s="7" t="s">
        <v>5</v>
      </c>
    </row>
    <row r="6" spans="1:27" ht="19.899999999999999" customHeight="1" x14ac:dyDescent="0.15">
      <c r="Q6" s="8" t="s">
        <v>12</v>
      </c>
      <c r="R6" s="8">
        <v>1367</v>
      </c>
      <c r="S6" s="9" t="str">
        <f t="shared" ref="S6:S10" si="0">Q6&amp;"(n="&amp;TEXT(R6,"#,##0")&amp;")"</f>
        <v>R1(n=1,367)</v>
      </c>
      <c r="T6" s="10">
        <v>39.700000000000003</v>
      </c>
      <c r="U6" s="10">
        <v>54.5</v>
      </c>
      <c r="V6" s="10">
        <v>4</v>
      </c>
      <c r="W6" s="10">
        <v>0.4</v>
      </c>
      <c r="X6" s="10">
        <v>1.4</v>
      </c>
      <c r="Y6" s="13"/>
      <c r="Z6" s="13"/>
      <c r="AA6" s="13"/>
    </row>
    <row r="7" spans="1:27" ht="19.899999999999999" customHeight="1" x14ac:dyDescent="0.15">
      <c r="Q7" s="8" t="s">
        <v>175</v>
      </c>
      <c r="R7" s="8">
        <v>1378</v>
      </c>
      <c r="S7" s="9" t="str">
        <f t="shared" si="0"/>
        <v>R2(n=1,378)</v>
      </c>
      <c r="T7" s="10">
        <v>47.2</v>
      </c>
      <c r="U7" s="10">
        <v>46.9</v>
      </c>
      <c r="V7" s="10">
        <v>3</v>
      </c>
      <c r="W7" s="10">
        <v>0.7</v>
      </c>
      <c r="X7" s="10">
        <v>2.2999999999999998</v>
      </c>
      <c r="Y7" s="13"/>
      <c r="Z7" s="13"/>
      <c r="AA7" s="13"/>
    </row>
    <row r="8" spans="1:27" ht="19.899999999999999" customHeight="1" x14ac:dyDescent="0.15">
      <c r="Q8" s="8" t="s">
        <v>174</v>
      </c>
      <c r="R8" s="8">
        <v>1105</v>
      </c>
      <c r="S8" s="9" t="str">
        <f t="shared" si="0"/>
        <v>R3(n=1,105)</v>
      </c>
      <c r="T8" s="10">
        <v>44.9</v>
      </c>
      <c r="U8" s="10">
        <v>48.1</v>
      </c>
      <c r="V8" s="10">
        <v>3.3</v>
      </c>
      <c r="W8" s="10">
        <v>0.7</v>
      </c>
      <c r="X8" s="10">
        <v>3</v>
      </c>
      <c r="Y8" s="13"/>
      <c r="Z8" s="13"/>
      <c r="AA8" s="13"/>
    </row>
    <row r="9" spans="1:27" ht="19.899999999999999" customHeight="1" x14ac:dyDescent="0.15">
      <c r="Q9" s="8" t="s">
        <v>169</v>
      </c>
      <c r="R9" s="8">
        <v>1193</v>
      </c>
      <c r="S9" s="9" t="str">
        <f t="shared" si="0"/>
        <v>R4(n=1,193)</v>
      </c>
      <c r="T9" s="10">
        <v>46.4</v>
      </c>
      <c r="U9" s="10">
        <v>47.4</v>
      </c>
      <c r="V9" s="10">
        <v>3.7</v>
      </c>
      <c r="W9" s="10">
        <v>0.7</v>
      </c>
      <c r="X9" s="10">
        <v>1.8</v>
      </c>
      <c r="Y9" s="13"/>
      <c r="Z9" s="13"/>
      <c r="AA9" s="13"/>
    </row>
    <row r="10" spans="1:27" ht="19.899999999999999" customHeight="1" x14ac:dyDescent="0.15">
      <c r="Q10" s="8" t="s">
        <v>238</v>
      </c>
      <c r="R10" s="8">
        <v>1211</v>
      </c>
      <c r="S10" s="9" t="str">
        <f t="shared" si="0"/>
        <v>R5(n=1,211)</v>
      </c>
      <c r="T10" s="10">
        <v>48.6</v>
      </c>
      <c r="U10" s="10">
        <v>46.1</v>
      </c>
      <c r="V10" s="10">
        <v>2.9</v>
      </c>
      <c r="W10" s="10">
        <v>0.6</v>
      </c>
      <c r="X10" s="10">
        <v>1.8</v>
      </c>
      <c r="Y10" s="13"/>
      <c r="Z10" s="13"/>
      <c r="AA10" s="13"/>
    </row>
    <row r="11" spans="1:27" ht="19.899999999999999" customHeight="1" x14ac:dyDescent="0.15">
      <c r="Q11" s="8" t="s">
        <v>277</v>
      </c>
      <c r="R11" s="8">
        <v>1210</v>
      </c>
      <c r="S11" s="9" t="str">
        <f t="shared" ref="S11" si="1">Q11&amp;"(n="&amp;TEXT(R11,"#,##0")&amp;")"</f>
        <v>R6(n=1,210)</v>
      </c>
      <c r="T11" s="10">
        <v>48.7</v>
      </c>
      <c r="U11" s="10">
        <v>45.7</v>
      </c>
      <c r="V11" s="10">
        <v>3.4</v>
      </c>
      <c r="W11" s="10">
        <v>0.3</v>
      </c>
      <c r="X11" s="10">
        <v>1.9</v>
      </c>
      <c r="Y11" s="13"/>
      <c r="Z11" s="13"/>
      <c r="AA11" s="13"/>
    </row>
    <row r="12" spans="1:27" ht="19.899999999999999" customHeight="1" x14ac:dyDescent="0.15">
      <c r="Q12" s="8" t="s">
        <v>329</v>
      </c>
      <c r="R12" s="8">
        <v>1370</v>
      </c>
      <c r="S12" s="9" t="str">
        <f t="shared" ref="S12" si="2">Q12&amp;"(n="&amp;TEXT(R12,"#,##0")&amp;")"</f>
        <v>R7(n=1,370)</v>
      </c>
      <c r="T12" s="10">
        <v>54.379562043795616</v>
      </c>
      <c r="U12" s="10">
        <v>41.167883211678827</v>
      </c>
      <c r="V12" s="10">
        <v>2.335766423357664</v>
      </c>
      <c r="W12" s="10">
        <v>0.87591240875912413</v>
      </c>
      <c r="X12" s="10">
        <v>1.2408759124087592</v>
      </c>
      <c r="Y12" s="13"/>
      <c r="Z12" s="13"/>
      <c r="AA12" s="13"/>
    </row>
    <row r="13" spans="1:27" ht="19.899999999999999" customHeight="1" x14ac:dyDescent="0.15">
      <c r="Q13" s="12"/>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284</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67</v>
      </c>
      <c r="U5" s="7" t="s">
        <v>201</v>
      </c>
      <c r="V5" s="7" t="s">
        <v>202</v>
      </c>
      <c r="W5" s="7" t="s">
        <v>66</v>
      </c>
      <c r="X5" s="7" t="s">
        <v>5</v>
      </c>
    </row>
    <row r="6" spans="1:27" ht="19.899999999999999" customHeight="1" x14ac:dyDescent="0.15">
      <c r="Q6" s="8" t="s">
        <v>20</v>
      </c>
      <c r="R6" s="8">
        <v>30</v>
      </c>
      <c r="S6" s="9" t="str">
        <f t="shared" ref="S6:S15" si="0">Q6&amp;"(n="&amp;R6&amp;")"</f>
        <v>16～19歳(n=30)</v>
      </c>
      <c r="T6" s="10">
        <v>66.666666666666657</v>
      </c>
      <c r="U6" s="10">
        <v>30</v>
      </c>
      <c r="V6" s="10">
        <v>0</v>
      </c>
      <c r="W6" s="10">
        <v>3.3333333333333335</v>
      </c>
      <c r="X6" s="10">
        <v>0</v>
      </c>
      <c r="Y6" s="13"/>
      <c r="Z6" s="13"/>
      <c r="AA6" s="13"/>
    </row>
    <row r="7" spans="1:27" ht="19.899999999999999" customHeight="1" x14ac:dyDescent="0.15">
      <c r="Q7" s="8" t="s">
        <v>21</v>
      </c>
      <c r="R7" s="8">
        <v>90</v>
      </c>
      <c r="S7" s="9" t="str">
        <f t="shared" si="0"/>
        <v>20～29歳(n=90)</v>
      </c>
      <c r="T7" s="10">
        <v>64.444444444444443</v>
      </c>
      <c r="U7" s="10">
        <v>28.888888888888886</v>
      </c>
      <c r="V7" s="10">
        <v>3.3333333333333335</v>
      </c>
      <c r="W7" s="10">
        <v>2.2222222222222223</v>
      </c>
      <c r="X7" s="10">
        <v>1.1111111111111112</v>
      </c>
      <c r="Y7" s="13"/>
      <c r="Z7" s="13"/>
      <c r="AA7" s="13"/>
    </row>
    <row r="8" spans="1:27" ht="19.899999999999999" customHeight="1" x14ac:dyDescent="0.15">
      <c r="Q8" s="8" t="s">
        <v>22</v>
      </c>
      <c r="R8" s="8">
        <v>165</v>
      </c>
      <c r="S8" s="9" t="str">
        <f t="shared" si="0"/>
        <v>30～39歳(n=165)</v>
      </c>
      <c r="T8" s="10">
        <v>57.575757575757578</v>
      </c>
      <c r="U8" s="10">
        <v>38.181818181818187</v>
      </c>
      <c r="V8" s="10">
        <v>3.0303030303030303</v>
      </c>
      <c r="W8" s="10">
        <v>0.60606060606060608</v>
      </c>
      <c r="X8" s="10">
        <v>0.60606060606060608</v>
      </c>
      <c r="Y8" s="13"/>
      <c r="Z8" s="13"/>
      <c r="AA8" s="13"/>
    </row>
    <row r="9" spans="1:27" ht="19.899999999999999" customHeight="1" x14ac:dyDescent="0.15">
      <c r="Q9" s="8" t="s">
        <v>23</v>
      </c>
      <c r="R9" s="8">
        <v>212</v>
      </c>
      <c r="S9" s="9" t="str">
        <f t="shared" si="0"/>
        <v>40～49歳(n=212)</v>
      </c>
      <c r="T9" s="10">
        <v>58.490566037735846</v>
      </c>
      <c r="U9" s="10">
        <v>38.20754716981132</v>
      </c>
      <c r="V9" s="10">
        <v>1.4150943396226416</v>
      </c>
      <c r="W9" s="10">
        <v>1.4150943396226416</v>
      </c>
      <c r="X9" s="10">
        <v>0.47169811320754718</v>
      </c>
      <c r="Y9" s="13"/>
      <c r="Z9" s="13"/>
      <c r="AA9" s="13"/>
    </row>
    <row r="10" spans="1:27" ht="19.899999999999999" customHeight="1" x14ac:dyDescent="0.15">
      <c r="Q10" s="8" t="s">
        <v>24</v>
      </c>
      <c r="R10" s="8">
        <v>270</v>
      </c>
      <c r="S10" s="9" t="str">
        <f t="shared" si="0"/>
        <v>50～59歳(n=270)</v>
      </c>
      <c r="T10" s="10">
        <v>55.555555555555557</v>
      </c>
      <c r="U10" s="10">
        <v>41.111111111111107</v>
      </c>
      <c r="V10" s="10">
        <v>2.5925925925925926</v>
      </c>
      <c r="W10" s="10">
        <v>0.37037037037037041</v>
      </c>
      <c r="X10" s="10">
        <v>0.37037037037037041</v>
      </c>
      <c r="Y10" s="13"/>
      <c r="Z10" s="13"/>
      <c r="AA10" s="13"/>
    </row>
    <row r="11" spans="1:27" ht="19.899999999999999" customHeight="1" x14ac:dyDescent="0.15">
      <c r="Q11" s="8" t="s">
        <v>25</v>
      </c>
      <c r="R11" s="8">
        <v>125</v>
      </c>
      <c r="S11" s="9" t="str">
        <f t="shared" si="0"/>
        <v>60～64歳(n=125)</v>
      </c>
      <c r="T11" s="10">
        <v>52.800000000000004</v>
      </c>
      <c r="U11" s="10">
        <v>44</v>
      </c>
      <c r="V11" s="10">
        <v>1.6</v>
      </c>
      <c r="W11" s="10">
        <v>0</v>
      </c>
      <c r="X11" s="10">
        <v>1.6</v>
      </c>
      <c r="Y11" s="13"/>
      <c r="Z11" s="13"/>
      <c r="AA11" s="13"/>
    </row>
    <row r="12" spans="1:27" ht="19.899999999999999" customHeight="1" x14ac:dyDescent="0.15">
      <c r="Q12" s="8" t="s">
        <v>26</v>
      </c>
      <c r="R12" s="8">
        <v>103</v>
      </c>
      <c r="S12" s="9" t="str">
        <f t="shared" si="0"/>
        <v>65～69歳(n=103)</v>
      </c>
      <c r="T12" s="10">
        <v>52.427184466019419</v>
      </c>
      <c r="U12" s="10">
        <v>40.776699029126213</v>
      </c>
      <c r="V12" s="10">
        <v>3.8834951456310676</v>
      </c>
      <c r="W12" s="10">
        <v>1.9417475728155338</v>
      </c>
      <c r="X12" s="10">
        <v>0.97087378640776689</v>
      </c>
      <c r="Y12" s="13"/>
      <c r="Z12" s="13"/>
      <c r="AA12" s="13"/>
    </row>
    <row r="13" spans="1:27" ht="19.899999999999999" customHeight="1" x14ac:dyDescent="0.15">
      <c r="Q13" s="8" t="s">
        <v>27</v>
      </c>
      <c r="R13" s="8">
        <v>172</v>
      </c>
      <c r="S13" s="9" t="str">
        <f t="shared" si="0"/>
        <v>70～74歳(n=172)</v>
      </c>
      <c r="T13" s="10">
        <v>48.255813953488378</v>
      </c>
      <c r="U13" s="10">
        <v>47.093023255813954</v>
      </c>
      <c r="V13" s="10">
        <v>2.3255813953488373</v>
      </c>
      <c r="W13" s="10">
        <v>1.1627906976744187</v>
      </c>
      <c r="X13" s="10">
        <v>1.1627906976744187</v>
      </c>
      <c r="Y13" s="13"/>
      <c r="Z13" s="13"/>
      <c r="AA13" s="13"/>
    </row>
    <row r="14" spans="1:27" ht="19.899999999999999" customHeight="1" x14ac:dyDescent="0.15">
      <c r="Q14" s="8" t="s">
        <v>28</v>
      </c>
      <c r="R14" s="8">
        <v>193</v>
      </c>
      <c r="S14" s="9" t="str">
        <f t="shared" si="0"/>
        <v>75歳以上(n=193)</v>
      </c>
      <c r="T14" s="10">
        <v>46.1139896373057</v>
      </c>
      <c r="U14" s="10">
        <v>48.704663212435236</v>
      </c>
      <c r="V14" s="10">
        <v>2.0725388601036272</v>
      </c>
      <c r="W14" s="10">
        <v>0</v>
      </c>
      <c r="X14" s="10">
        <v>3.1088082901554404</v>
      </c>
      <c r="Y14" s="13"/>
      <c r="Z14" s="13"/>
      <c r="AA14" s="13"/>
    </row>
    <row r="15" spans="1:27" ht="19.899999999999999" customHeight="1" x14ac:dyDescent="0.15">
      <c r="Q15" s="8" t="s">
        <v>5</v>
      </c>
      <c r="R15" s="8">
        <v>10</v>
      </c>
      <c r="S15" s="9" t="str">
        <f t="shared" si="0"/>
        <v>（無効回答）(n=10)</v>
      </c>
      <c r="T15" s="10">
        <v>60</v>
      </c>
      <c r="U15" s="10">
        <v>20</v>
      </c>
      <c r="V15" s="10">
        <v>0</v>
      </c>
      <c r="W15" s="10">
        <v>0</v>
      </c>
      <c r="X15" s="10">
        <v>20</v>
      </c>
      <c r="Y15" s="11"/>
    </row>
  </sheetData>
  <phoneticPr fontId="9"/>
  <pageMargins left="0" right="0" top="0.39370078740157483" bottom="0" header="0.31496062992125984" footer="0.31496062992125984"/>
  <pageSetup paperSize="9" scale="7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362</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67</v>
      </c>
      <c r="U5" s="7" t="s">
        <v>201</v>
      </c>
      <c r="V5" s="7" t="s">
        <v>202</v>
      </c>
      <c r="W5" s="7" t="s">
        <v>66</v>
      </c>
      <c r="X5" s="7" t="s">
        <v>5</v>
      </c>
    </row>
    <row r="6" spans="1:27" ht="19.899999999999999" customHeight="1" x14ac:dyDescent="0.15">
      <c r="Q6" s="8" t="s">
        <v>70</v>
      </c>
      <c r="R6" s="8">
        <v>254</v>
      </c>
      <c r="S6" s="9" t="str">
        <f t="shared" ref="S6:S11" si="0">Q6&amp;"(n="&amp;R6&amp;")"</f>
        <v>西部地域(n=254)</v>
      </c>
      <c r="T6" s="10">
        <v>55.511811023622052</v>
      </c>
      <c r="U6" s="10">
        <v>40.15748031496063</v>
      </c>
      <c r="V6" s="10">
        <v>1.9685039370078741</v>
      </c>
      <c r="W6" s="10">
        <v>1.5748031496062991</v>
      </c>
      <c r="X6" s="10">
        <v>0.78740157480314954</v>
      </c>
      <c r="Y6" s="13"/>
      <c r="Z6" s="13"/>
      <c r="AA6" s="13"/>
    </row>
    <row r="7" spans="1:27" ht="19.899999999999999" customHeight="1" x14ac:dyDescent="0.15">
      <c r="Q7" s="8" t="s">
        <v>69</v>
      </c>
      <c r="R7" s="8">
        <v>295</v>
      </c>
      <c r="S7" s="9" t="str">
        <f t="shared" si="0"/>
        <v>北部地域(n=295)</v>
      </c>
      <c r="T7" s="10">
        <v>52.881355932203391</v>
      </c>
      <c r="U7" s="10">
        <v>41.694915254237287</v>
      </c>
      <c r="V7" s="10">
        <v>3.050847457627119</v>
      </c>
      <c r="W7" s="10">
        <v>1.0169491525423728</v>
      </c>
      <c r="X7" s="10">
        <v>1.3559322033898304</v>
      </c>
      <c r="Y7" s="13"/>
      <c r="Z7" s="13"/>
      <c r="AA7" s="13"/>
    </row>
    <row r="8" spans="1:27" ht="19.899999999999999" customHeight="1" x14ac:dyDescent="0.15">
      <c r="Q8" s="8" t="str">
        <f>"    南部地域"&amp;CHAR(10)&amp;"（中心市街地）"&amp;CHAR(10)&amp;"   "</f>
        <v xml:space="preserve">    南部地域
（中心市街地）
   </v>
      </c>
      <c r="R8" s="8">
        <v>229</v>
      </c>
      <c r="S8" s="9" t="str">
        <f t="shared" si="0"/>
        <v xml:space="preserve">    南部地域
（中心市街地）
   (n=229)</v>
      </c>
      <c r="T8" s="10">
        <v>58.951965065502186</v>
      </c>
      <c r="U8" s="10">
        <v>36.681222707423586</v>
      </c>
      <c r="V8" s="10">
        <v>1.3100436681222707</v>
      </c>
      <c r="W8" s="10">
        <v>0.87336244541484709</v>
      </c>
      <c r="X8" s="10">
        <v>2.1834061135371177</v>
      </c>
      <c r="Y8" s="13"/>
      <c r="Z8" s="13"/>
      <c r="AA8" s="13"/>
    </row>
    <row r="9" spans="1:27" ht="19.899999999999999" customHeight="1" x14ac:dyDescent="0.15">
      <c r="Q9" s="8" t="str">
        <f>"          南部地域"&amp;CHAR(10)&amp;"（中心市街地以外）"&amp;CHAR(10)&amp;"         "</f>
        <v xml:space="preserve">          南部地域
（中心市街地以外）
         </v>
      </c>
      <c r="R9" s="8">
        <v>253</v>
      </c>
      <c r="S9" s="9" t="str">
        <f t="shared" si="0"/>
        <v xml:space="preserve">          南部地域
（中心市街地以外）
         (n=253)</v>
      </c>
      <c r="T9" s="10">
        <v>53.359683794466406</v>
      </c>
      <c r="U9" s="10">
        <v>45.059288537549406</v>
      </c>
      <c r="V9" s="10">
        <v>1.1857707509881421</v>
      </c>
      <c r="W9" s="10">
        <v>0</v>
      </c>
      <c r="X9" s="10">
        <v>0.39525691699604742</v>
      </c>
      <c r="Y9" s="13"/>
      <c r="Z9" s="13"/>
      <c r="AA9" s="13"/>
    </row>
    <row r="10" spans="1:27" ht="19.899999999999999" customHeight="1" x14ac:dyDescent="0.15">
      <c r="Q10" s="8" t="s">
        <v>68</v>
      </c>
      <c r="R10" s="8">
        <v>325</v>
      </c>
      <c r="S10" s="9" t="str">
        <f t="shared" si="0"/>
        <v>東部地域(n=325)</v>
      </c>
      <c r="T10" s="10">
        <v>52.61538461538462</v>
      </c>
      <c r="U10" s="10">
        <v>41.846153846153847</v>
      </c>
      <c r="V10" s="10">
        <v>3.3846153846153846</v>
      </c>
      <c r="W10" s="10">
        <v>0.92307692307692313</v>
      </c>
      <c r="X10" s="10">
        <v>1.2307692307692308</v>
      </c>
      <c r="Y10" s="13"/>
      <c r="Z10" s="13"/>
      <c r="AA10" s="13"/>
    </row>
    <row r="11" spans="1:27" ht="19.899999999999999" customHeight="1" x14ac:dyDescent="0.15">
      <c r="Q11" s="8" t="s">
        <v>5</v>
      </c>
      <c r="R11" s="8">
        <v>14</v>
      </c>
      <c r="S11" s="9" t="str">
        <f t="shared" si="0"/>
        <v>（無効回答）(n=14)</v>
      </c>
      <c r="T11" s="10">
        <v>50</v>
      </c>
      <c r="U11" s="10">
        <v>35.714285714285715</v>
      </c>
      <c r="V11" s="10">
        <v>7.1428571428571423</v>
      </c>
      <c r="W11" s="10">
        <v>0</v>
      </c>
      <c r="X11" s="10">
        <v>7.1428571428571423</v>
      </c>
      <c r="Y11" s="11"/>
      <c r="Z11" s="13"/>
      <c r="AA11" s="13"/>
    </row>
    <row r="12" spans="1:27" ht="19.899999999999999" customHeight="1" x14ac:dyDescent="0.15">
      <c r="Z12" s="13"/>
      <c r="AA12" s="13"/>
    </row>
    <row r="13" spans="1:27" ht="19.899999999999999" customHeight="1" x14ac:dyDescent="0.15">
      <c r="Z13" s="13"/>
      <c r="AA13" s="13"/>
    </row>
    <row r="14" spans="1:27" ht="19.899999999999999" customHeight="1" x14ac:dyDescent="0.15">
      <c r="Z14" s="13"/>
      <c r="AA14" s="13"/>
    </row>
  </sheetData>
  <phoneticPr fontId="9"/>
  <pageMargins left="0" right="0" top="0.39370078740157483" bottom="0" header="0.31496062992125984" footer="0.31496062992125984"/>
  <pageSetup paperSize="9" scale="78" orientation="portrait" r:id="rId1"/>
  <rowBreaks count="4" manualBreakCount="4">
    <brk id="24" min="1" max="14" man="1"/>
    <brk id="48" min="1" max="14" man="1"/>
    <brk id="72" min="1" max="14" man="1"/>
    <brk id="96" min="1" max="14"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C1:P11"/>
  <sheetViews>
    <sheetView zoomScaleNormal="100" zoomScaleSheetLayoutView="100" workbookViewId="0">
      <selection activeCell="N13" sqref="N13"/>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363</v>
      </c>
    </row>
    <row r="4" spans="3:16" ht="19.899999999999999" customHeight="1" x14ac:dyDescent="0.15">
      <c r="M4" s="14" t="s">
        <v>49</v>
      </c>
      <c r="N4" s="15" t="s">
        <v>72</v>
      </c>
      <c r="O4" s="16">
        <v>598</v>
      </c>
      <c r="P4" s="17">
        <f>O4/O$9*100</f>
        <v>43.649635036496349</v>
      </c>
    </row>
    <row r="5" spans="3:16" ht="19.899999999999999" customHeight="1" x14ac:dyDescent="0.15">
      <c r="M5" s="14" t="s">
        <v>30</v>
      </c>
      <c r="N5" s="21" t="s">
        <v>186</v>
      </c>
      <c r="O5" s="16">
        <v>573</v>
      </c>
      <c r="P5" s="17">
        <f t="shared" ref="P5:P9" si="0">O5/O$9*100</f>
        <v>41.824817518248175</v>
      </c>
    </row>
    <row r="6" spans="3:16" ht="19.899999999999999" customHeight="1" x14ac:dyDescent="0.15">
      <c r="M6" s="14" t="s">
        <v>31</v>
      </c>
      <c r="N6" s="21" t="s">
        <v>188</v>
      </c>
      <c r="O6" s="16">
        <v>128</v>
      </c>
      <c r="P6" s="17">
        <f t="shared" si="0"/>
        <v>9.3430656934306562</v>
      </c>
    </row>
    <row r="7" spans="3:16" ht="19.899999999999999" customHeight="1" x14ac:dyDescent="0.15">
      <c r="M7" s="14" t="s">
        <v>32</v>
      </c>
      <c r="N7" s="15" t="s">
        <v>71</v>
      </c>
      <c r="O7" s="16">
        <v>31</v>
      </c>
      <c r="P7" s="17">
        <f t="shared" si="0"/>
        <v>2.2627737226277373</v>
      </c>
    </row>
    <row r="8" spans="3:16" ht="19.899999999999999" customHeight="1" x14ac:dyDescent="0.15">
      <c r="M8" s="14" t="s">
        <v>33</v>
      </c>
      <c r="N8" s="15" t="s">
        <v>5</v>
      </c>
      <c r="O8" s="16">
        <v>40</v>
      </c>
      <c r="P8" s="17">
        <f t="shared" si="0"/>
        <v>2.9197080291970803</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3"/>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285</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177</v>
      </c>
      <c r="S5" s="3" t="s">
        <v>2</v>
      </c>
      <c r="T5" s="7" t="s">
        <v>72</v>
      </c>
      <c r="U5" s="7" t="s">
        <v>185</v>
      </c>
      <c r="V5" s="7" t="s">
        <v>187</v>
      </c>
      <c r="W5" s="7" t="s">
        <v>71</v>
      </c>
      <c r="X5" s="7" t="s">
        <v>5</v>
      </c>
    </row>
    <row r="6" spans="1:27" ht="19.899999999999999" customHeight="1" x14ac:dyDescent="0.15">
      <c r="Q6" s="8" t="s">
        <v>12</v>
      </c>
      <c r="R6" s="8">
        <v>1367</v>
      </c>
      <c r="S6" s="9" t="str">
        <f t="shared" ref="S6:S10" si="0">Q6&amp;"(n="&amp;TEXT(R6,"#,##0")&amp;")"</f>
        <v>R1(n=1,367)</v>
      </c>
      <c r="T6" s="10">
        <v>37.700000000000003</v>
      </c>
      <c r="U6" s="10">
        <v>47.4</v>
      </c>
      <c r="V6" s="10">
        <v>8.6</v>
      </c>
      <c r="W6" s="10">
        <v>2.9</v>
      </c>
      <c r="X6" s="10">
        <v>3.4</v>
      </c>
      <c r="Y6" s="13"/>
      <c r="Z6" s="13"/>
      <c r="AA6" s="13"/>
    </row>
    <row r="7" spans="1:27" ht="19.899999999999999" customHeight="1" x14ac:dyDescent="0.15">
      <c r="Q7" s="8" t="s">
        <v>175</v>
      </c>
      <c r="R7" s="8">
        <v>1378</v>
      </c>
      <c r="S7" s="9" t="str">
        <f t="shared" si="0"/>
        <v>R2(n=1,378)</v>
      </c>
      <c r="T7" s="10">
        <v>42.5</v>
      </c>
      <c r="U7" s="10">
        <v>39.6</v>
      </c>
      <c r="V7" s="10">
        <v>11.8</v>
      </c>
      <c r="W7" s="10">
        <v>2.7</v>
      </c>
      <c r="X7" s="10">
        <v>3.4</v>
      </c>
      <c r="Y7" s="13"/>
      <c r="Z7" s="13"/>
      <c r="AA7" s="13"/>
    </row>
    <row r="8" spans="1:27" ht="19.899999999999999" customHeight="1" x14ac:dyDescent="0.15">
      <c r="Q8" s="8" t="s">
        <v>174</v>
      </c>
      <c r="R8" s="8">
        <v>1105</v>
      </c>
      <c r="S8" s="9" t="str">
        <f t="shared" si="0"/>
        <v>R3(n=1,105)</v>
      </c>
      <c r="T8" s="10">
        <v>40</v>
      </c>
      <c r="U8" s="10">
        <v>42.7</v>
      </c>
      <c r="V8" s="10">
        <v>11</v>
      </c>
      <c r="W8" s="10">
        <v>2.2000000000000002</v>
      </c>
      <c r="X8" s="10">
        <v>4.2</v>
      </c>
      <c r="Y8" s="13"/>
      <c r="Z8" s="13"/>
      <c r="AA8" s="13"/>
    </row>
    <row r="9" spans="1:27" ht="19.899999999999999" customHeight="1" x14ac:dyDescent="0.15">
      <c r="Q9" s="8" t="s">
        <v>169</v>
      </c>
      <c r="R9" s="8">
        <v>1193</v>
      </c>
      <c r="S9" s="9" t="str">
        <f t="shared" si="0"/>
        <v>R4(n=1,193)</v>
      </c>
      <c r="T9" s="10">
        <v>39.299999999999997</v>
      </c>
      <c r="U9" s="10">
        <v>42.6</v>
      </c>
      <c r="V9" s="10">
        <v>13.4</v>
      </c>
      <c r="W9" s="10">
        <v>1.9</v>
      </c>
      <c r="X9" s="10">
        <v>2.8</v>
      </c>
      <c r="Y9" s="13"/>
      <c r="Z9" s="13"/>
      <c r="AA9" s="13"/>
    </row>
    <row r="10" spans="1:27" ht="19.899999999999999" customHeight="1" x14ac:dyDescent="0.15">
      <c r="Q10" s="8" t="s">
        <v>238</v>
      </c>
      <c r="R10" s="8">
        <v>1211</v>
      </c>
      <c r="S10" s="9" t="str">
        <f t="shared" si="0"/>
        <v>R5(n=1,211)</v>
      </c>
      <c r="T10" s="10">
        <v>42.1</v>
      </c>
      <c r="U10" s="10">
        <v>39.6</v>
      </c>
      <c r="V10" s="10">
        <v>11.3</v>
      </c>
      <c r="W10" s="10">
        <v>2.9</v>
      </c>
      <c r="X10" s="10">
        <v>4</v>
      </c>
      <c r="Y10" s="13"/>
      <c r="Z10" s="13"/>
      <c r="AA10" s="13"/>
    </row>
    <row r="11" spans="1:27" ht="19.899999999999999" customHeight="1" x14ac:dyDescent="0.15">
      <c r="Q11" s="8" t="s">
        <v>277</v>
      </c>
      <c r="R11" s="8">
        <v>1210</v>
      </c>
      <c r="S11" s="9" t="str">
        <f t="shared" ref="S11" si="1">Q11&amp;"(n="&amp;TEXT(R11,"#,##0")&amp;")"</f>
        <v>R6(n=1,210)</v>
      </c>
      <c r="T11" s="10">
        <v>40.700000000000003</v>
      </c>
      <c r="U11" s="10">
        <v>42.9</v>
      </c>
      <c r="V11" s="10">
        <v>11.2</v>
      </c>
      <c r="W11" s="10">
        <v>3.1</v>
      </c>
      <c r="X11" s="10">
        <v>2.1</v>
      </c>
      <c r="Y11" s="13"/>
      <c r="Z11" s="13"/>
      <c r="AA11" s="13"/>
    </row>
    <row r="12" spans="1:27" ht="19.899999999999999" customHeight="1" x14ac:dyDescent="0.15">
      <c r="Q12" s="8" t="s">
        <v>329</v>
      </c>
      <c r="R12" s="8">
        <v>1370</v>
      </c>
      <c r="S12" s="9" t="str">
        <f t="shared" ref="S12" si="2">Q12&amp;"(n="&amp;TEXT(R12,"#,##0")&amp;")"</f>
        <v>R7(n=1,370)</v>
      </c>
      <c r="T12" s="10">
        <v>43.649635036496349</v>
      </c>
      <c r="U12" s="10">
        <v>41.824817518248175</v>
      </c>
      <c r="V12" s="10">
        <v>9.3430656934306562</v>
      </c>
      <c r="W12" s="10">
        <v>2.2627737226277373</v>
      </c>
      <c r="X12" s="10">
        <v>2.9197080291970803</v>
      </c>
      <c r="Y12" s="13"/>
      <c r="Z12" s="13"/>
      <c r="AA12" s="13"/>
    </row>
    <row r="13" spans="1:27" ht="19.899999999999999" customHeight="1" x14ac:dyDescent="0.15">
      <c r="Y13" s="13"/>
      <c r="Z13" s="13"/>
      <c r="AA13" s="13"/>
    </row>
  </sheetData>
  <phoneticPr fontId="9"/>
  <pageMargins left="0" right="0" top="0.39370078740157483" bottom="0" header="0.31496062992125984" footer="0.31496062992125984"/>
  <pageSetup paperSize="9" scale="7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363</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203</v>
      </c>
      <c r="V5" s="7" t="s">
        <v>204</v>
      </c>
      <c r="W5" s="7" t="s">
        <v>71</v>
      </c>
      <c r="X5" s="7" t="s">
        <v>5</v>
      </c>
    </row>
    <row r="6" spans="1:27" ht="19.899999999999999" customHeight="1" x14ac:dyDescent="0.15">
      <c r="Q6" s="8" t="s">
        <v>20</v>
      </c>
      <c r="R6" s="8">
        <v>30</v>
      </c>
      <c r="S6" s="9" t="str">
        <f t="shared" ref="S6:S15" si="0">Q6&amp;"(n="&amp;R6&amp;")"</f>
        <v>16～19歳(n=30)</v>
      </c>
      <c r="T6" s="10">
        <v>46.666666666666664</v>
      </c>
      <c r="U6" s="10">
        <v>43.333333333333336</v>
      </c>
      <c r="V6" s="10">
        <v>3.3333333333333335</v>
      </c>
      <c r="W6" s="10">
        <v>3.3333333333333335</v>
      </c>
      <c r="X6" s="10">
        <v>3.3333333333333335</v>
      </c>
      <c r="Y6" s="13"/>
      <c r="Z6" s="13"/>
      <c r="AA6" s="13"/>
    </row>
    <row r="7" spans="1:27" ht="19.899999999999999" customHeight="1" x14ac:dyDescent="0.15">
      <c r="Q7" s="8" t="s">
        <v>21</v>
      </c>
      <c r="R7" s="8">
        <v>90</v>
      </c>
      <c r="S7" s="9" t="str">
        <f t="shared" si="0"/>
        <v>20～29歳(n=90)</v>
      </c>
      <c r="T7" s="10">
        <v>38.888888888888893</v>
      </c>
      <c r="U7" s="10">
        <v>35.555555555555557</v>
      </c>
      <c r="V7" s="10">
        <v>14.444444444444443</v>
      </c>
      <c r="W7" s="10">
        <v>8.8888888888888893</v>
      </c>
      <c r="X7" s="10">
        <v>2.2222222222222223</v>
      </c>
      <c r="Y7" s="13"/>
      <c r="Z7" s="13"/>
      <c r="AA7" s="13"/>
    </row>
    <row r="8" spans="1:27" ht="19.899999999999999" customHeight="1" x14ac:dyDescent="0.15">
      <c r="Q8" s="8" t="s">
        <v>22</v>
      </c>
      <c r="R8" s="8">
        <v>165</v>
      </c>
      <c r="S8" s="9" t="str">
        <f t="shared" si="0"/>
        <v>30～39歳(n=165)</v>
      </c>
      <c r="T8" s="10">
        <v>45.454545454545453</v>
      </c>
      <c r="U8" s="10">
        <v>39.393939393939391</v>
      </c>
      <c r="V8" s="10">
        <v>12.121212121212121</v>
      </c>
      <c r="W8" s="10">
        <v>2.4242424242424243</v>
      </c>
      <c r="X8" s="10">
        <v>0.60606060606060608</v>
      </c>
      <c r="Y8" s="13"/>
      <c r="Z8" s="13"/>
      <c r="AA8" s="13"/>
    </row>
    <row r="9" spans="1:27" ht="19.899999999999999" customHeight="1" x14ac:dyDescent="0.15">
      <c r="Q9" s="8" t="s">
        <v>23</v>
      </c>
      <c r="R9" s="8">
        <v>212</v>
      </c>
      <c r="S9" s="9" t="str">
        <f t="shared" si="0"/>
        <v>40～49歳(n=212)</v>
      </c>
      <c r="T9" s="10">
        <v>43.867924528301891</v>
      </c>
      <c r="U9" s="10">
        <v>43.867924528301891</v>
      </c>
      <c r="V9" s="10">
        <v>8.9622641509433958</v>
      </c>
      <c r="W9" s="10">
        <v>2.8301886792452833</v>
      </c>
      <c r="X9" s="10">
        <v>0.47169811320754718</v>
      </c>
      <c r="Y9" s="13"/>
      <c r="Z9" s="13"/>
      <c r="AA9" s="13"/>
    </row>
    <row r="10" spans="1:27" ht="19.899999999999999" customHeight="1" x14ac:dyDescent="0.15">
      <c r="Q10" s="8" t="s">
        <v>24</v>
      </c>
      <c r="R10" s="8">
        <v>270</v>
      </c>
      <c r="S10" s="9" t="str">
        <f t="shared" si="0"/>
        <v>50～59歳(n=270)</v>
      </c>
      <c r="T10" s="10">
        <v>48.888888888888886</v>
      </c>
      <c r="U10" s="10">
        <v>38.148148148148145</v>
      </c>
      <c r="V10" s="10">
        <v>8.518518518518519</v>
      </c>
      <c r="W10" s="10">
        <v>1.8518518518518516</v>
      </c>
      <c r="X10" s="10">
        <v>2.5925925925925926</v>
      </c>
      <c r="Y10" s="13"/>
      <c r="Z10" s="13"/>
      <c r="AA10" s="13"/>
    </row>
    <row r="11" spans="1:27" ht="19.899999999999999" customHeight="1" x14ac:dyDescent="0.15">
      <c r="Q11" s="8" t="s">
        <v>25</v>
      </c>
      <c r="R11" s="8">
        <v>125</v>
      </c>
      <c r="S11" s="9" t="str">
        <f t="shared" si="0"/>
        <v>60～64歳(n=125)</v>
      </c>
      <c r="T11" s="10">
        <v>40.799999999999997</v>
      </c>
      <c r="U11" s="10">
        <v>43.2</v>
      </c>
      <c r="V11" s="10">
        <v>12</v>
      </c>
      <c r="W11" s="10">
        <v>0</v>
      </c>
      <c r="X11" s="10">
        <v>4</v>
      </c>
      <c r="Y11" s="13"/>
      <c r="Z11" s="13"/>
      <c r="AA11" s="13"/>
    </row>
    <row r="12" spans="1:27" ht="19.899999999999999" customHeight="1" x14ac:dyDescent="0.15">
      <c r="Q12" s="8" t="s">
        <v>26</v>
      </c>
      <c r="R12" s="8">
        <v>103</v>
      </c>
      <c r="S12" s="9" t="str">
        <f t="shared" si="0"/>
        <v>65～69歳(n=103)</v>
      </c>
      <c r="T12" s="10">
        <v>52.427184466019419</v>
      </c>
      <c r="U12" s="10">
        <v>39.805825242718448</v>
      </c>
      <c r="V12" s="10">
        <v>4.8543689320388346</v>
      </c>
      <c r="W12" s="10">
        <v>1.9417475728155338</v>
      </c>
      <c r="X12" s="10">
        <v>0.97087378640776689</v>
      </c>
      <c r="Y12" s="13"/>
      <c r="Z12" s="13"/>
      <c r="AA12" s="13"/>
    </row>
    <row r="13" spans="1:27" ht="19.899999999999999" customHeight="1" x14ac:dyDescent="0.15">
      <c r="Q13" s="8" t="s">
        <v>27</v>
      </c>
      <c r="R13" s="8">
        <v>172</v>
      </c>
      <c r="S13" s="9" t="str">
        <f t="shared" si="0"/>
        <v>70～74歳(n=172)</v>
      </c>
      <c r="T13" s="10">
        <v>38.372093023255815</v>
      </c>
      <c r="U13" s="10">
        <v>44.767441860465119</v>
      </c>
      <c r="V13" s="10">
        <v>10.465116279069768</v>
      </c>
      <c r="W13" s="10">
        <v>1.7441860465116279</v>
      </c>
      <c r="X13" s="10">
        <v>4.6511627906976747</v>
      </c>
      <c r="Y13" s="13"/>
      <c r="Z13" s="13"/>
      <c r="AA13" s="13"/>
    </row>
    <row r="14" spans="1:27" ht="19.899999999999999" customHeight="1" x14ac:dyDescent="0.15">
      <c r="Q14" s="8" t="s">
        <v>28</v>
      </c>
      <c r="R14" s="8">
        <v>193</v>
      </c>
      <c r="S14" s="9" t="str">
        <f t="shared" si="0"/>
        <v>75歳以上(n=193)</v>
      </c>
      <c r="T14" s="10">
        <v>38.341968911917093</v>
      </c>
      <c r="U14" s="10">
        <v>47.668393782383419</v>
      </c>
      <c r="V14" s="10">
        <v>6.7357512953367875</v>
      </c>
      <c r="W14" s="10">
        <v>1.0362694300518136</v>
      </c>
      <c r="X14" s="10">
        <v>6.2176165803108807</v>
      </c>
      <c r="Y14" s="13"/>
      <c r="Z14" s="13"/>
      <c r="AA14" s="13"/>
    </row>
    <row r="15" spans="1:27" ht="19.899999999999999" customHeight="1" x14ac:dyDescent="0.15">
      <c r="Q15" s="8" t="s">
        <v>5</v>
      </c>
      <c r="R15" s="8">
        <v>10</v>
      </c>
      <c r="S15" s="9" t="str">
        <f t="shared" si="0"/>
        <v>（無効回答）(n=10)</v>
      </c>
      <c r="T15" s="10">
        <v>40</v>
      </c>
      <c r="U15" s="10">
        <v>30</v>
      </c>
      <c r="V15" s="10">
        <v>10</v>
      </c>
      <c r="W15" s="10">
        <v>0</v>
      </c>
      <c r="X15" s="10">
        <v>20</v>
      </c>
      <c r="Y15" s="11"/>
    </row>
  </sheetData>
  <phoneticPr fontId="9"/>
  <pageMargins left="0" right="0" top="0.39370078740157483" bottom="0" header="0.31496062992125984" footer="0.31496062992125984"/>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15"/>
  <sheetViews>
    <sheetView zoomScaleNormal="100" zoomScaleSheetLayoutView="100" workbookViewId="0">
      <selection activeCell="Z298" sqref="Z1:Z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6" ht="19.899999999999999" customHeight="1" x14ac:dyDescent="0.15">
      <c r="A1" s="1"/>
      <c r="C1" s="12"/>
    </row>
    <row r="2" spans="1:26" ht="19.899999999999999" customHeight="1" x14ac:dyDescent="0.15">
      <c r="Q2" s="2" t="s">
        <v>331</v>
      </c>
    </row>
    <row r="3" spans="1:26" ht="19.899999999999999" customHeight="1" x14ac:dyDescent="0.15">
      <c r="Q3" s="2" t="s">
        <v>213</v>
      </c>
    </row>
    <row r="4" spans="1:26" ht="19.899999999999999" customHeight="1" x14ac:dyDescent="0.15">
      <c r="Q4" s="3"/>
      <c r="R4" s="4"/>
      <c r="S4" s="5" t="s">
        <v>0</v>
      </c>
      <c r="T4" s="6">
        <v>1</v>
      </c>
      <c r="U4" s="6">
        <v>1</v>
      </c>
      <c r="V4" s="6">
        <v>1</v>
      </c>
      <c r="W4" s="6">
        <v>1</v>
      </c>
      <c r="X4" s="6">
        <v>1</v>
      </c>
      <c r="Y4" s="6">
        <v>1</v>
      </c>
    </row>
    <row r="5" spans="1:26" ht="19.899999999999999" customHeight="1" x14ac:dyDescent="0.15">
      <c r="Q5" s="3" t="s">
        <v>1</v>
      </c>
      <c r="R5" s="4" t="s">
        <v>3</v>
      </c>
      <c r="S5" s="3" t="s">
        <v>2</v>
      </c>
      <c r="T5" s="7" t="s">
        <v>239</v>
      </c>
      <c r="U5" s="7" t="s">
        <v>230</v>
      </c>
      <c r="V5" s="7" t="s">
        <v>306</v>
      </c>
      <c r="W5" s="7" t="s">
        <v>304</v>
      </c>
      <c r="X5" s="7" t="s">
        <v>4</v>
      </c>
      <c r="Y5" s="7" t="s">
        <v>5</v>
      </c>
    </row>
    <row r="6" spans="1:26" ht="19.899999999999999" customHeight="1" x14ac:dyDescent="0.15">
      <c r="Q6" s="8" t="s">
        <v>20</v>
      </c>
      <c r="R6" s="8">
        <v>30</v>
      </c>
      <c r="S6" s="9" t="str">
        <f t="shared" ref="S6:S15" si="0">Q6&amp;"(n="&amp;R6&amp;")"</f>
        <v>16～19歳(n=30)</v>
      </c>
      <c r="T6" s="10">
        <v>36.666666666666664</v>
      </c>
      <c r="U6" s="10">
        <v>0</v>
      </c>
      <c r="V6" s="10">
        <v>10</v>
      </c>
      <c r="W6" s="10">
        <v>16.666666666666664</v>
      </c>
      <c r="X6" s="10">
        <v>33.333333333333329</v>
      </c>
      <c r="Y6" s="10">
        <v>3.3333333333333335</v>
      </c>
      <c r="Z6" s="13"/>
    </row>
    <row r="7" spans="1:26" ht="19.899999999999999" customHeight="1" x14ac:dyDescent="0.15">
      <c r="Q7" s="8" t="s">
        <v>21</v>
      </c>
      <c r="R7" s="8">
        <v>90</v>
      </c>
      <c r="S7" s="9" t="str">
        <f t="shared" si="0"/>
        <v>20～29歳(n=90)</v>
      </c>
      <c r="T7" s="10">
        <v>25.555555555555554</v>
      </c>
      <c r="U7" s="10">
        <v>7.7777777777777777</v>
      </c>
      <c r="V7" s="10">
        <v>18.888888888888889</v>
      </c>
      <c r="W7" s="10">
        <v>17.777777777777779</v>
      </c>
      <c r="X7" s="10">
        <v>27.777777777777779</v>
      </c>
      <c r="Y7" s="10">
        <v>2.2222222222222223</v>
      </c>
      <c r="Z7" s="13"/>
    </row>
    <row r="8" spans="1:26" ht="19.899999999999999" customHeight="1" x14ac:dyDescent="0.15">
      <c r="Q8" s="8" t="s">
        <v>22</v>
      </c>
      <c r="R8" s="8">
        <v>165</v>
      </c>
      <c r="S8" s="9" t="str">
        <f t="shared" si="0"/>
        <v>30～39歳(n=165)</v>
      </c>
      <c r="T8" s="10">
        <v>46.060606060606062</v>
      </c>
      <c r="U8" s="10">
        <v>4.8484848484848486</v>
      </c>
      <c r="V8" s="10">
        <v>15.757575757575756</v>
      </c>
      <c r="W8" s="10">
        <v>10.909090909090908</v>
      </c>
      <c r="X8" s="10">
        <v>20.606060606060606</v>
      </c>
      <c r="Y8" s="10">
        <v>1.8181818181818181</v>
      </c>
      <c r="Z8" s="13"/>
    </row>
    <row r="9" spans="1:26" ht="19.899999999999999" customHeight="1" x14ac:dyDescent="0.15">
      <c r="Q9" s="25" t="s">
        <v>23</v>
      </c>
      <c r="R9" s="25">
        <v>212</v>
      </c>
      <c r="S9" s="160" t="str">
        <f t="shared" si="0"/>
        <v>40～49歳(n=212)</v>
      </c>
      <c r="T9" s="161">
        <v>47.169811320754718</v>
      </c>
      <c r="U9" s="161">
        <v>4.716981132075472</v>
      </c>
      <c r="V9" s="161">
        <v>16.037735849056602</v>
      </c>
      <c r="W9" s="161">
        <v>16.037735849056602</v>
      </c>
      <c r="X9" s="161">
        <v>16.037735849056602</v>
      </c>
      <c r="Y9" s="161">
        <v>0</v>
      </c>
      <c r="Z9" s="13"/>
    </row>
    <row r="10" spans="1:26" ht="19.899999999999999" customHeight="1" x14ac:dyDescent="0.15">
      <c r="Q10" s="8" t="s">
        <v>24</v>
      </c>
      <c r="R10" s="8">
        <v>270</v>
      </c>
      <c r="S10" s="9" t="str">
        <f t="shared" si="0"/>
        <v>50～59歳(n=270)</v>
      </c>
      <c r="T10" s="10">
        <v>41.851851851851848</v>
      </c>
      <c r="U10" s="10">
        <v>4.8148148148148149</v>
      </c>
      <c r="V10" s="10">
        <v>22.222222222222221</v>
      </c>
      <c r="W10" s="10">
        <v>12.222222222222221</v>
      </c>
      <c r="X10" s="10">
        <v>17.037037037037038</v>
      </c>
      <c r="Y10" s="10">
        <v>1.8518518518518516</v>
      </c>
      <c r="Z10" s="13"/>
    </row>
    <row r="11" spans="1:26" ht="19.899999999999999" customHeight="1" x14ac:dyDescent="0.15">
      <c r="Q11" s="8" t="s">
        <v>25</v>
      </c>
      <c r="R11" s="8">
        <v>125</v>
      </c>
      <c r="S11" s="9" t="str">
        <f t="shared" si="0"/>
        <v>60～64歳(n=125)</v>
      </c>
      <c r="T11" s="10">
        <v>37.6</v>
      </c>
      <c r="U11" s="10">
        <v>4</v>
      </c>
      <c r="V11" s="10">
        <v>20</v>
      </c>
      <c r="W11" s="10">
        <v>13.600000000000001</v>
      </c>
      <c r="X11" s="10">
        <v>20.8</v>
      </c>
      <c r="Y11" s="10">
        <v>4</v>
      </c>
      <c r="Z11" s="13"/>
    </row>
    <row r="12" spans="1:26" ht="19.899999999999999" customHeight="1" x14ac:dyDescent="0.15">
      <c r="Q12" s="8" t="s">
        <v>26</v>
      </c>
      <c r="R12" s="8">
        <v>103</v>
      </c>
      <c r="S12" s="9" t="str">
        <f t="shared" si="0"/>
        <v>65～69歳(n=103)</v>
      </c>
      <c r="T12" s="10">
        <v>47.572815533980581</v>
      </c>
      <c r="U12" s="10">
        <v>3.8834951456310676</v>
      </c>
      <c r="V12" s="10">
        <v>20.388349514563107</v>
      </c>
      <c r="W12" s="10">
        <v>11.650485436893204</v>
      </c>
      <c r="X12" s="10">
        <v>15.53398058252427</v>
      </c>
      <c r="Y12" s="10">
        <v>0.97087378640776689</v>
      </c>
      <c r="Z12" s="13"/>
    </row>
    <row r="13" spans="1:26" ht="19.899999999999999" customHeight="1" x14ac:dyDescent="0.15">
      <c r="Q13" s="8" t="s">
        <v>27</v>
      </c>
      <c r="R13" s="8">
        <v>172</v>
      </c>
      <c r="S13" s="9" t="str">
        <f t="shared" si="0"/>
        <v>70～74歳(n=172)</v>
      </c>
      <c r="T13" s="10">
        <v>39.534883720930232</v>
      </c>
      <c r="U13" s="10">
        <v>1.7441860465116279</v>
      </c>
      <c r="V13" s="10">
        <v>22.674418604651162</v>
      </c>
      <c r="W13" s="10">
        <v>13.953488372093023</v>
      </c>
      <c r="X13" s="10">
        <v>14.534883720930234</v>
      </c>
      <c r="Y13" s="10">
        <v>7.5581395348837201</v>
      </c>
      <c r="Z13" s="13"/>
    </row>
    <row r="14" spans="1:26" ht="19.899999999999999" customHeight="1" x14ac:dyDescent="0.15">
      <c r="Q14" s="8" t="s">
        <v>28</v>
      </c>
      <c r="R14" s="8">
        <v>193</v>
      </c>
      <c r="S14" s="9" t="str">
        <f t="shared" si="0"/>
        <v>75歳以上(n=193)</v>
      </c>
      <c r="T14" s="10">
        <v>47.668393782383419</v>
      </c>
      <c r="U14" s="10">
        <v>3.1088082901554404</v>
      </c>
      <c r="V14" s="10">
        <v>14.507772020725387</v>
      </c>
      <c r="W14" s="10">
        <v>14.507772020725387</v>
      </c>
      <c r="X14" s="10">
        <v>11.398963730569948</v>
      </c>
      <c r="Y14" s="10">
        <v>8.8082901554404138</v>
      </c>
      <c r="Z14" s="13"/>
    </row>
    <row r="15" spans="1:26" ht="19.899999999999999" customHeight="1" x14ac:dyDescent="0.15">
      <c r="Q15" s="8" t="s">
        <v>5</v>
      </c>
      <c r="R15" s="8">
        <v>10</v>
      </c>
      <c r="S15" s="9" t="str">
        <f t="shared" si="0"/>
        <v>（無効回答）(n=10)</v>
      </c>
      <c r="T15" s="10">
        <v>30</v>
      </c>
      <c r="U15" s="10">
        <v>0</v>
      </c>
      <c r="V15" s="10">
        <v>40</v>
      </c>
      <c r="W15" s="10">
        <v>0</v>
      </c>
      <c r="X15" s="10">
        <v>20</v>
      </c>
      <c r="Y15" s="10">
        <v>10</v>
      </c>
      <c r="Z15" s="11"/>
    </row>
    <row r="32" spans="17:17" ht="19.899999999999999" customHeight="1" x14ac:dyDescent="0.15">
      <c r="Q32" s="2" t="s">
        <v>318</v>
      </c>
    </row>
    <row r="33" spans="17:26" ht="19.899999999999999" customHeight="1" x14ac:dyDescent="0.15">
      <c r="Q33" s="2" t="s">
        <v>404</v>
      </c>
    </row>
    <row r="34" spans="17:26" ht="19.899999999999999" customHeight="1" x14ac:dyDescent="0.15">
      <c r="Q34" s="3"/>
      <c r="R34" s="4"/>
      <c r="S34" s="5" t="s">
        <v>0</v>
      </c>
      <c r="T34" s="6">
        <v>1</v>
      </c>
      <c r="U34" s="6">
        <v>1</v>
      </c>
      <c r="V34" s="6">
        <v>1</v>
      </c>
      <c r="W34" s="6">
        <v>1</v>
      </c>
      <c r="X34" s="6">
        <v>1</v>
      </c>
      <c r="Y34" s="6">
        <v>1</v>
      </c>
    </row>
    <row r="35" spans="17:26" ht="19.899999999999999" customHeight="1" x14ac:dyDescent="0.15">
      <c r="Q35" s="3" t="s">
        <v>1</v>
      </c>
      <c r="R35" s="4" t="s">
        <v>3</v>
      </c>
      <c r="S35" s="3" t="s">
        <v>2</v>
      </c>
      <c r="T35" s="7" t="s">
        <v>239</v>
      </c>
      <c r="U35" s="7" t="s">
        <v>230</v>
      </c>
      <c r="V35" s="7" t="s">
        <v>306</v>
      </c>
      <c r="W35" s="7" t="s">
        <v>304</v>
      </c>
      <c r="X35" s="7" t="s">
        <v>4</v>
      </c>
      <c r="Y35" s="7" t="s">
        <v>5</v>
      </c>
    </row>
    <row r="36" spans="17:26" ht="19.899999999999999" customHeight="1" x14ac:dyDescent="0.15">
      <c r="Q36" s="8" t="s">
        <v>20</v>
      </c>
      <c r="R36" s="8">
        <v>30</v>
      </c>
      <c r="S36" s="9" t="str">
        <f t="shared" ref="S36:S45" si="1">Q36&amp;"(n="&amp;R36&amp;")"</f>
        <v>16～19歳(n=30)</v>
      </c>
      <c r="T36" s="10">
        <v>16.666666666666664</v>
      </c>
      <c r="U36" s="10">
        <v>3.3333333333333335</v>
      </c>
      <c r="V36" s="10">
        <v>23.333333333333332</v>
      </c>
      <c r="W36" s="10">
        <v>26.666666666666668</v>
      </c>
      <c r="X36" s="10">
        <v>26.666666666666668</v>
      </c>
      <c r="Y36" s="10">
        <v>3.3333333333333335</v>
      </c>
      <c r="Z36" s="13"/>
    </row>
    <row r="37" spans="17:26" ht="19.899999999999999" customHeight="1" x14ac:dyDescent="0.15">
      <c r="Q37" s="8" t="s">
        <v>21</v>
      </c>
      <c r="R37" s="8">
        <v>90</v>
      </c>
      <c r="S37" s="9" t="str">
        <f t="shared" si="1"/>
        <v>20～29歳(n=90)</v>
      </c>
      <c r="T37" s="10">
        <v>26.666666666666668</v>
      </c>
      <c r="U37" s="10">
        <v>3.3333333333333335</v>
      </c>
      <c r="V37" s="10">
        <v>15.555555555555555</v>
      </c>
      <c r="W37" s="10">
        <v>21.111111111111111</v>
      </c>
      <c r="X37" s="10">
        <v>32.222222222222221</v>
      </c>
      <c r="Y37" s="10">
        <v>1.1111111111111112</v>
      </c>
      <c r="Z37" s="13"/>
    </row>
    <row r="38" spans="17:26" ht="19.899999999999999" customHeight="1" x14ac:dyDescent="0.15">
      <c r="Q38" s="8" t="s">
        <v>22</v>
      </c>
      <c r="R38" s="8">
        <v>165</v>
      </c>
      <c r="S38" s="9" t="str">
        <f t="shared" si="1"/>
        <v>30～39歳(n=165)</v>
      </c>
      <c r="T38" s="10">
        <v>25.454545454545453</v>
      </c>
      <c r="U38" s="10">
        <v>5.4545454545454541</v>
      </c>
      <c r="V38" s="10">
        <v>21.212121212121211</v>
      </c>
      <c r="W38" s="10">
        <v>15.151515151515152</v>
      </c>
      <c r="X38" s="10">
        <v>30.909090909090907</v>
      </c>
      <c r="Y38" s="10">
        <v>1.8181818181818181</v>
      </c>
      <c r="Z38" s="13"/>
    </row>
    <row r="39" spans="17:26" ht="19.899999999999999" customHeight="1" x14ac:dyDescent="0.15">
      <c r="Q39" s="8" t="s">
        <v>23</v>
      </c>
      <c r="R39" s="8">
        <v>212</v>
      </c>
      <c r="S39" s="9" t="str">
        <f t="shared" si="1"/>
        <v>40～49歳(n=212)</v>
      </c>
      <c r="T39" s="10">
        <v>33.018867924528301</v>
      </c>
      <c r="U39" s="10">
        <v>7.0754716981132075</v>
      </c>
      <c r="V39" s="10">
        <v>27.358490566037734</v>
      </c>
      <c r="W39" s="10">
        <v>14.622641509433961</v>
      </c>
      <c r="X39" s="10">
        <v>17.452830188679243</v>
      </c>
      <c r="Y39" s="10">
        <v>0.47169811320754718</v>
      </c>
      <c r="Z39" s="13"/>
    </row>
    <row r="40" spans="17:26" ht="19.899999999999999" customHeight="1" x14ac:dyDescent="0.15">
      <c r="Q40" s="8" t="s">
        <v>24</v>
      </c>
      <c r="R40" s="8">
        <v>270</v>
      </c>
      <c r="S40" s="9" t="str">
        <f t="shared" si="1"/>
        <v>50～59歳(n=270)</v>
      </c>
      <c r="T40" s="10">
        <v>34.444444444444443</v>
      </c>
      <c r="U40" s="10">
        <v>2.9629629629629632</v>
      </c>
      <c r="V40" s="10">
        <v>25.555555555555554</v>
      </c>
      <c r="W40" s="10">
        <v>17.037037037037038</v>
      </c>
      <c r="X40" s="10">
        <v>18.518518518518519</v>
      </c>
      <c r="Y40" s="10">
        <v>1.4814814814814816</v>
      </c>
      <c r="Z40" s="13"/>
    </row>
    <row r="41" spans="17:26" ht="19.899999999999999" customHeight="1" x14ac:dyDescent="0.15">
      <c r="Q41" s="8" t="s">
        <v>25</v>
      </c>
      <c r="R41" s="8">
        <v>125</v>
      </c>
      <c r="S41" s="9" t="str">
        <f t="shared" si="1"/>
        <v>60～64歳(n=125)</v>
      </c>
      <c r="T41" s="10">
        <v>36.799999999999997</v>
      </c>
      <c r="U41" s="10">
        <v>4</v>
      </c>
      <c r="V41" s="10">
        <v>23.200000000000003</v>
      </c>
      <c r="W41" s="10">
        <v>18.399999999999999</v>
      </c>
      <c r="X41" s="10">
        <v>14.399999999999999</v>
      </c>
      <c r="Y41" s="10">
        <v>3.2</v>
      </c>
      <c r="Z41" s="13"/>
    </row>
    <row r="42" spans="17:26" ht="19.899999999999999" customHeight="1" x14ac:dyDescent="0.15">
      <c r="Q42" s="8" t="s">
        <v>26</v>
      </c>
      <c r="R42" s="8">
        <v>103</v>
      </c>
      <c r="S42" s="9" t="str">
        <f t="shared" si="1"/>
        <v>65～69歳(n=103)</v>
      </c>
      <c r="T42" s="10">
        <v>47.572815533980581</v>
      </c>
      <c r="U42" s="10">
        <v>0.97087378640776689</v>
      </c>
      <c r="V42" s="10">
        <v>21.359223300970871</v>
      </c>
      <c r="W42" s="10">
        <v>12.621359223300971</v>
      </c>
      <c r="X42" s="10">
        <v>15.53398058252427</v>
      </c>
      <c r="Y42" s="10">
        <v>1.9417475728155338</v>
      </c>
      <c r="Z42" s="13"/>
    </row>
    <row r="43" spans="17:26" ht="19.899999999999999" customHeight="1" x14ac:dyDescent="0.15">
      <c r="Q43" s="8" t="s">
        <v>27</v>
      </c>
      <c r="R43" s="8">
        <v>172</v>
      </c>
      <c r="S43" s="9" t="str">
        <f t="shared" si="1"/>
        <v>70～74歳(n=172)</v>
      </c>
      <c r="T43" s="10">
        <v>42.441860465116278</v>
      </c>
      <c r="U43" s="10">
        <v>4.6511627906976747</v>
      </c>
      <c r="V43" s="10">
        <v>22.093023255813954</v>
      </c>
      <c r="W43" s="10">
        <v>16.279069767441861</v>
      </c>
      <c r="X43" s="10">
        <v>10.465116279069768</v>
      </c>
      <c r="Y43" s="10">
        <v>4.0697674418604652</v>
      </c>
      <c r="Z43" s="13"/>
    </row>
    <row r="44" spans="17:26" ht="19.899999999999999" customHeight="1" x14ac:dyDescent="0.15">
      <c r="Q44" s="8" t="s">
        <v>28</v>
      </c>
      <c r="R44" s="8">
        <v>193</v>
      </c>
      <c r="S44" s="9" t="str">
        <f t="shared" si="1"/>
        <v>75歳以上(n=193)</v>
      </c>
      <c r="T44" s="10">
        <v>44.559585492227974</v>
      </c>
      <c r="U44" s="10">
        <v>3.6269430051813467</v>
      </c>
      <c r="V44" s="10">
        <v>19.170984455958546</v>
      </c>
      <c r="W44" s="10">
        <v>12.953367875647666</v>
      </c>
      <c r="X44" s="10">
        <v>11.917098445595855</v>
      </c>
      <c r="Y44" s="10">
        <v>7.7720207253886011</v>
      </c>
      <c r="Z44" s="13"/>
    </row>
    <row r="45" spans="17:26" ht="19.899999999999999" customHeight="1" x14ac:dyDescent="0.15">
      <c r="Q45" s="8" t="s">
        <v>5</v>
      </c>
      <c r="R45" s="8">
        <v>10</v>
      </c>
      <c r="S45" s="9" t="str">
        <f t="shared" si="1"/>
        <v>（無効回答）(n=10)</v>
      </c>
      <c r="T45" s="10">
        <v>40</v>
      </c>
      <c r="U45" s="10">
        <v>0</v>
      </c>
      <c r="V45" s="10">
        <v>30</v>
      </c>
      <c r="W45" s="10">
        <v>0</v>
      </c>
      <c r="X45" s="10">
        <v>20</v>
      </c>
      <c r="Y45" s="10">
        <v>10</v>
      </c>
      <c r="Z45" s="11"/>
    </row>
    <row r="62" spans="17:25" ht="19.899999999999999" customHeight="1" x14ac:dyDescent="0.15">
      <c r="Q62" s="2" t="s">
        <v>318</v>
      </c>
    </row>
    <row r="63" spans="17:25" ht="19.899999999999999" customHeight="1" x14ac:dyDescent="0.15">
      <c r="Q63" s="2" t="s">
        <v>217</v>
      </c>
    </row>
    <row r="64" spans="17:25" ht="19.899999999999999" customHeight="1" x14ac:dyDescent="0.15">
      <c r="Q64" s="3"/>
      <c r="R64" s="4"/>
      <c r="S64" s="5" t="s">
        <v>0</v>
      </c>
      <c r="T64" s="6">
        <v>1</v>
      </c>
      <c r="U64" s="6">
        <v>1</v>
      </c>
      <c r="V64" s="6">
        <v>1</v>
      </c>
      <c r="W64" s="6">
        <v>1</v>
      </c>
      <c r="X64" s="6">
        <v>1</v>
      </c>
      <c r="Y64" s="6">
        <v>1</v>
      </c>
    </row>
    <row r="65" spans="17:26" ht="19.899999999999999" customHeight="1" x14ac:dyDescent="0.15">
      <c r="Q65" s="3" t="s">
        <v>1</v>
      </c>
      <c r="R65" s="4" t="s">
        <v>3</v>
      </c>
      <c r="S65" s="3" t="s">
        <v>2</v>
      </c>
      <c r="T65" s="7" t="s">
        <v>239</v>
      </c>
      <c r="U65" s="7" t="s">
        <v>230</v>
      </c>
      <c r="V65" s="7" t="s">
        <v>306</v>
      </c>
      <c r="W65" s="7" t="s">
        <v>304</v>
      </c>
      <c r="X65" s="7" t="s">
        <v>4</v>
      </c>
      <c r="Y65" s="7" t="s">
        <v>5</v>
      </c>
    </row>
    <row r="66" spans="17:26" ht="19.899999999999999" customHeight="1" x14ac:dyDescent="0.15">
      <c r="Q66" s="8" t="s">
        <v>20</v>
      </c>
      <c r="R66" s="8">
        <v>30</v>
      </c>
      <c r="S66" s="9" t="str">
        <f t="shared" ref="S66:S75" si="2">Q66&amp;"(n="&amp;R66&amp;")"</f>
        <v>16～19歳(n=30)</v>
      </c>
      <c r="T66" s="10">
        <v>23.333333333333332</v>
      </c>
      <c r="U66" s="10">
        <v>3.3333333333333335</v>
      </c>
      <c r="V66" s="10">
        <v>23.333333333333332</v>
      </c>
      <c r="W66" s="10">
        <v>10</v>
      </c>
      <c r="X66" s="10">
        <v>36.666666666666664</v>
      </c>
      <c r="Y66" s="10">
        <v>3.3333333333333335</v>
      </c>
      <c r="Z66" s="13"/>
    </row>
    <row r="67" spans="17:26" ht="19.899999999999999" customHeight="1" x14ac:dyDescent="0.15">
      <c r="Q67" s="8" t="s">
        <v>21</v>
      </c>
      <c r="R67" s="8">
        <v>90</v>
      </c>
      <c r="S67" s="9" t="str">
        <f t="shared" si="2"/>
        <v>20～29歳(n=90)</v>
      </c>
      <c r="T67" s="10">
        <v>14.444444444444443</v>
      </c>
      <c r="U67" s="10">
        <v>4.4444444444444446</v>
      </c>
      <c r="V67" s="10">
        <v>28.888888888888886</v>
      </c>
      <c r="W67" s="10">
        <v>13.333333333333334</v>
      </c>
      <c r="X67" s="10">
        <v>37.777777777777779</v>
      </c>
      <c r="Y67" s="10">
        <v>1.1111111111111112</v>
      </c>
      <c r="Z67" s="13"/>
    </row>
    <row r="68" spans="17:26" ht="19.899999999999999" customHeight="1" x14ac:dyDescent="0.15">
      <c r="Q68" s="8" t="s">
        <v>22</v>
      </c>
      <c r="R68" s="8">
        <v>165</v>
      </c>
      <c r="S68" s="9" t="str">
        <f t="shared" si="2"/>
        <v>30～39歳(n=165)</v>
      </c>
      <c r="T68" s="10">
        <v>27.27272727272727</v>
      </c>
      <c r="U68" s="10">
        <v>6.666666666666667</v>
      </c>
      <c r="V68" s="10">
        <v>27.27272727272727</v>
      </c>
      <c r="W68" s="10">
        <v>8.4848484848484862</v>
      </c>
      <c r="X68" s="10">
        <v>29.09090909090909</v>
      </c>
      <c r="Y68" s="10">
        <v>1.2121212121212122</v>
      </c>
      <c r="Z68" s="13"/>
    </row>
    <row r="69" spans="17:26" ht="19.899999999999999" customHeight="1" x14ac:dyDescent="0.15">
      <c r="Q69" s="8" t="s">
        <v>23</v>
      </c>
      <c r="R69" s="8">
        <v>212</v>
      </c>
      <c r="S69" s="9" t="str">
        <f t="shared" si="2"/>
        <v>40～49歳(n=212)</v>
      </c>
      <c r="T69" s="10">
        <v>27.830188679245282</v>
      </c>
      <c r="U69" s="10">
        <v>2.8301886792452833</v>
      </c>
      <c r="V69" s="10">
        <v>29.716981132075471</v>
      </c>
      <c r="W69" s="10">
        <v>15.566037735849056</v>
      </c>
      <c r="X69" s="10">
        <v>24.056603773584907</v>
      </c>
      <c r="Y69" s="10">
        <v>0</v>
      </c>
      <c r="Z69" s="13"/>
    </row>
    <row r="70" spans="17:26" ht="19.899999999999999" customHeight="1" x14ac:dyDescent="0.15">
      <c r="Q70" s="8" t="s">
        <v>24</v>
      </c>
      <c r="R70" s="8">
        <v>270</v>
      </c>
      <c r="S70" s="9" t="str">
        <f t="shared" si="2"/>
        <v>50～59歳(n=270)</v>
      </c>
      <c r="T70" s="10">
        <v>28.888888888888886</v>
      </c>
      <c r="U70" s="10">
        <v>3.3333333333333335</v>
      </c>
      <c r="V70" s="10">
        <v>31.851851851851855</v>
      </c>
      <c r="W70" s="10">
        <v>17.037037037037038</v>
      </c>
      <c r="X70" s="10">
        <v>18.148148148148149</v>
      </c>
      <c r="Y70" s="10">
        <v>0.74074074074074081</v>
      </c>
      <c r="Z70" s="13"/>
    </row>
    <row r="71" spans="17:26" ht="19.899999999999999" customHeight="1" x14ac:dyDescent="0.15">
      <c r="Q71" s="8" t="s">
        <v>25</v>
      </c>
      <c r="R71" s="8">
        <v>125</v>
      </c>
      <c r="S71" s="9" t="str">
        <f t="shared" si="2"/>
        <v>60～64歳(n=125)</v>
      </c>
      <c r="T71" s="10">
        <v>22.400000000000002</v>
      </c>
      <c r="U71" s="10">
        <v>4</v>
      </c>
      <c r="V71" s="10">
        <v>37.6</v>
      </c>
      <c r="W71" s="10">
        <v>12.8</v>
      </c>
      <c r="X71" s="10">
        <v>19.2</v>
      </c>
      <c r="Y71" s="10">
        <v>4</v>
      </c>
      <c r="Z71" s="13"/>
    </row>
    <row r="72" spans="17:26" ht="19.899999999999999" customHeight="1" x14ac:dyDescent="0.15">
      <c r="Q72" s="8" t="s">
        <v>26</v>
      </c>
      <c r="R72" s="8">
        <v>103</v>
      </c>
      <c r="S72" s="9" t="str">
        <f t="shared" si="2"/>
        <v>65～69歳(n=103)</v>
      </c>
      <c r="T72" s="10">
        <v>29.126213592233007</v>
      </c>
      <c r="U72" s="10">
        <v>0.97087378640776689</v>
      </c>
      <c r="V72" s="10">
        <v>34.95145631067961</v>
      </c>
      <c r="W72" s="10">
        <v>14.563106796116504</v>
      </c>
      <c r="X72" s="10">
        <v>18.446601941747574</v>
      </c>
      <c r="Y72" s="10">
        <v>1.9417475728155338</v>
      </c>
      <c r="Z72" s="13"/>
    </row>
    <row r="73" spans="17:26" ht="19.899999999999999" customHeight="1" x14ac:dyDescent="0.15">
      <c r="Q73" s="8" t="s">
        <v>27</v>
      </c>
      <c r="R73" s="8">
        <v>172</v>
      </c>
      <c r="S73" s="9" t="str">
        <f t="shared" si="2"/>
        <v>70～74歳(n=172)</v>
      </c>
      <c r="T73" s="10">
        <v>29.069767441860467</v>
      </c>
      <c r="U73" s="10">
        <v>3.4883720930232558</v>
      </c>
      <c r="V73" s="10">
        <v>25.581395348837212</v>
      </c>
      <c r="W73" s="10">
        <v>21.511627906976745</v>
      </c>
      <c r="X73" s="10">
        <v>13.953488372093023</v>
      </c>
      <c r="Y73" s="10">
        <v>6.395348837209303</v>
      </c>
      <c r="Z73" s="13"/>
    </row>
    <row r="74" spans="17:26" ht="19.899999999999999" customHeight="1" x14ac:dyDescent="0.15">
      <c r="Q74" s="8" t="s">
        <v>28</v>
      </c>
      <c r="R74" s="8">
        <v>193</v>
      </c>
      <c r="S74" s="9" t="str">
        <f t="shared" si="2"/>
        <v>75歳以上(n=193)</v>
      </c>
      <c r="T74" s="10">
        <v>34.196891191709845</v>
      </c>
      <c r="U74" s="10">
        <v>2.0725388601036272</v>
      </c>
      <c r="V74" s="10">
        <v>20.725388601036268</v>
      </c>
      <c r="W74" s="10">
        <v>19.170984455958546</v>
      </c>
      <c r="X74" s="10">
        <v>16.062176165803109</v>
      </c>
      <c r="Y74" s="10">
        <v>7.7720207253886011</v>
      </c>
      <c r="Z74" s="13"/>
    </row>
    <row r="75" spans="17:26" ht="19.899999999999999" customHeight="1" x14ac:dyDescent="0.15">
      <c r="Q75" s="8" t="s">
        <v>5</v>
      </c>
      <c r="R75" s="8">
        <v>10</v>
      </c>
      <c r="S75" s="9" t="str">
        <f t="shared" si="2"/>
        <v>（無効回答）(n=10)</v>
      </c>
      <c r="T75" s="10">
        <v>20</v>
      </c>
      <c r="U75" s="10">
        <v>0</v>
      </c>
      <c r="V75" s="10">
        <v>30</v>
      </c>
      <c r="W75" s="10">
        <v>0</v>
      </c>
      <c r="X75" s="10">
        <v>30</v>
      </c>
      <c r="Y75" s="10">
        <v>20</v>
      </c>
      <c r="Z75" s="11"/>
    </row>
    <row r="92" spans="17:26" ht="19.899999999999999" customHeight="1" x14ac:dyDescent="0.15">
      <c r="Q92" s="2" t="s">
        <v>318</v>
      </c>
    </row>
    <row r="93" spans="17:26" ht="19.899999999999999" customHeight="1" x14ac:dyDescent="0.15">
      <c r="Q93" s="2" t="s">
        <v>222</v>
      </c>
    </row>
    <row r="94" spans="17:26" ht="19.899999999999999" customHeight="1" x14ac:dyDescent="0.15">
      <c r="Q94" s="3"/>
      <c r="R94" s="4"/>
      <c r="S94" s="5" t="s">
        <v>0</v>
      </c>
      <c r="T94" s="6">
        <v>1</v>
      </c>
      <c r="U94" s="6">
        <v>1</v>
      </c>
      <c r="V94" s="6">
        <v>1</v>
      </c>
      <c r="W94" s="6">
        <v>1</v>
      </c>
      <c r="X94" s="6">
        <v>1</v>
      </c>
      <c r="Y94" s="6">
        <v>1</v>
      </c>
    </row>
    <row r="95" spans="17:26" ht="19.899999999999999" customHeight="1" x14ac:dyDescent="0.15">
      <c r="Q95" s="3" t="s">
        <v>1</v>
      </c>
      <c r="R95" s="4" t="s">
        <v>3</v>
      </c>
      <c r="S95" s="3" t="s">
        <v>2</v>
      </c>
      <c r="T95" s="7" t="s">
        <v>239</v>
      </c>
      <c r="U95" s="7" t="s">
        <v>230</v>
      </c>
      <c r="V95" s="7" t="s">
        <v>306</v>
      </c>
      <c r="W95" s="7" t="s">
        <v>304</v>
      </c>
      <c r="X95" s="7" t="s">
        <v>4</v>
      </c>
      <c r="Y95" s="7" t="s">
        <v>5</v>
      </c>
    </row>
    <row r="96" spans="17:26" ht="19.899999999999999" customHeight="1" x14ac:dyDescent="0.15">
      <c r="Q96" s="8" t="s">
        <v>20</v>
      </c>
      <c r="R96" s="8">
        <v>30</v>
      </c>
      <c r="S96" s="9" t="str">
        <f t="shared" ref="S96:S105" si="3">Q96&amp;"(n="&amp;R96&amp;")"</f>
        <v>16～19歳(n=30)</v>
      </c>
      <c r="T96" s="10">
        <v>13.333333333333334</v>
      </c>
      <c r="U96" s="10">
        <v>3.3333333333333335</v>
      </c>
      <c r="V96" s="10">
        <v>23.333333333333332</v>
      </c>
      <c r="W96" s="10">
        <v>20</v>
      </c>
      <c r="X96" s="10">
        <v>36.666666666666664</v>
      </c>
      <c r="Y96" s="10">
        <v>3.3333333333333335</v>
      </c>
      <c r="Z96" s="13"/>
    </row>
    <row r="97" spans="17:26" ht="19.899999999999999" customHeight="1" x14ac:dyDescent="0.15">
      <c r="Q97" s="8" t="s">
        <v>21</v>
      </c>
      <c r="R97" s="8">
        <v>90</v>
      </c>
      <c r="S97" s="9" t="str">
        <f t="shared" si="3"/>
        <v>20～29歳(n=90)</v>
      </c>
      <c r="T97" s="10">
        <v>6.666666666666667</v>
      </c>
      <c r="U97" s="10">
        <v>5.5555555555555554</v>
      </c>
      <c r="V97" s="10">
        <v>26.666666666666668</v>
      </c>
      <c r="W97" s="10">
        <v>26.666666666666668</v>
      </c>
      <c r="X97" s="10">
        <v>33.333333333333329</v>
      </c>
      <c r="Y97" s="10">
        <v>1.1111111111111112</v>
      </c>
      <c r="Z97" s="13"/>
    </row>
    <row r="98" spans="17:26" ht="19.899999999999999" customHeight="1" x14ac:dyDescent="0.15">
      <c r="Q98" s="8" t="s">
        <v>22</v>
      </c>
      <c r="R98" s="8">
        <v>165</v>
      </c>
      <c r="S98" s="9" t="str">
        <f t="shared" si="3"/>
        <v>30～39歳(n=165)</v>
      </c>
      <c r="T98" s="10">
        <v>12.727272727272727</v>
      </c>
      <c r="U98" s="10">
        <v>8.4848484848484862</v>
      </c>
      <c r="V98" s="10">
        <v>23.030303030303031</v>
      </c>
      <c r="W98" s="10">
        <v>23.636363636363637</v>
      </c>
      <c r="X98" s="10">
        <v>31.515151515151512</v>
      </c>
      <c r="Y98" s="10">
        <v>0.60606060606060608</v>
      </c>
      <c r="Z98" s="13"/>
    </row>
    <row r="99" spans="17:26" ht="19.899999999999999" customHeight="1" x14ac:dyDescent="0.15">
      <c r="Q99" s="8" t="s">
        <v>23</v>
      </c>
      <c r="R99" s="8">
        <v>212</v>
      </c>
      <c r="S99" s="9" t="str">
        <f t="shared" si="3"/>
        <v>40～49歳(n=212)</v>
      </c>
      <c r="T99" s="10">
        <v>18.39622641509434</v>
      </c>
      <c r="U99" s="10">
        <v>3.7735849056603774</v>
      </c>
      <c r="V99" s="10">
        <v>25</v>
      </c>
      <c r="W99" s="10">
        <v>30.660377358490564</v>
      </c>
      <c r="X99" s="10">
        <v>22.169811320754718</v>
      </c>
      <c r="Y99" s="10">
        <v>0</v>
      </c>
      <c r="Z99" s="13"/>
    </row>
    <row r="100" spans="17:26" ht="19.899999999999999" customHeight="1" x14ac:dyDescent="0.15">
      <c r="Q100" s="8" t="s">
        <v>24</v>
      </c>
      <c r="R100" s="8">
        <v>270</v>
      </c>
      <c r="S100" s="9" t="str">
        <f t="shared" si="3"/>
        <v>50～59歳(n=270)</v>
      </c>
      <c r="T100" s="10">
        <v>11.851851851851853</v>
      </c>
      <c r="U100" s="10">
        <v>4.0740740740740744</v>
      </c>
      <c r="V100" s="10">
        <v>31.111111111111111</v>
      </c>
      <c r="W100" s="10">
        <v>28.888888888888886</v>
      </c>
      <c r="X100" s="10">
        <v>22.222222222222221</v>
      </c>
      <c r="Y100" s="10">
        <v>1.8518518518518516</v>
      </c>
      <c r="Z100" s="13"/>
    </row>
    <row r="101" spans="17:26" ht="19.899999999999999" customHeight="1" x14ac:dyDescent="0.15">
      <c r="Q101" s="8" t="s">
        <v>25</v>
      </c>
      <c r="R101" s="8">
        <v>125</v>
      </c>
      <c r="S101" s="9" t="str">
        <f t="shared" si="3"/>
        <v>60～64歳(n=125)</v>
      </c>
      <c r="T101" s="10">
        <v>11.200000000000001</v>
      </c>
      <c r="U101" s="10">
        <v>3.2</v>
      </c>
      <c r="V101" s="10">
        <v>28.000000000000004</v>
      </c>
      <c r="W101" s="10">
        <v>29.599999999999998</v>
      </c>
      <c r="X101" s="10">
        <v>24.8</v>
      </c>
      <c r="Y101" s="10">
        <v>3.2</v>
      </c>
      <c r="Z101" s="13"/>
    </row>
    <row r="102" spans="17:26" ht="19.899999999999999" customHeight="1" x14ac:dyDescent="0.15">
      <c r="Q102" s="8" t="s">
        <v>26</v>
      </c>
      <c r="R102" s="8">
        <v>103</v>
      </c>
      <c r="S102" s="9" t="str">
        <f t="shared" si="3"/>
        <v>65～69歳(n=103)</v>
      </c>
      <c r="T102" s="10">
        <v>9.7087378640776691</v>
      </c>
      <c r="U102" s="10">
        <v>5.825242718446602</v>
      </c>
      <c r="V102" s="10">
        <v>33.980582524271846</v>
      </c>
      <c r="W102" s="10">
        <v>27.184466019417474</v>
      </c>
      <c r="X102" s="10">
        <v>22.330097087378643</v>
      </c>
      <c r="Y102" s="10">
        <v>0.97087378640776689</v>
      </c>
      <c r="Z102" s="13"/>
    </row>
    <row r="103" spans="17:26" ht="19.899999999999999" customHeight="1" x14ac:dyDescent="0.15">
      <c r="Q103" s="8" t="s">
        <v>27</v>
      </c>
      <c r="R103" s="8">
        <v>172</v>
      </c>
      <c r="S103" s="9" t="str">
        <f t="shared" si="3"/>
        <v>70～74歳(n=172)</v>
      </c>
      <c r="T103" s="10">
        <v>12.209302325581394</v>
      </c>
      <c r="U103" s="10">
        <v>4.0697674418604652</v>
      </c>
      <c r="V103" s="10">
        <v>20.930232558139537</v>
      </c>
      <c r="W103" s="10">
        <v>34.302325581395351</v>
      </c>
      <c r="X103" s="10">
        <v>22.093023255813954</v>
      </c>
      <c r="Y103" s="10">
        <v>6.395348837209303</v>
      </c>
      <c r="Z103" s="13"/>
    </row>
    <row r="104" spans="17:26" ht="19.899999999999999" customHeight="1" x14ac:dyDescent="0.15">
      <c r="Q104" s="8" t="s">
        <v>28</v>
      </c>
      <c r="R104" s="8">
        <v>193</v>
      </c>
      <c r="S104" s="9" t="str">
        <f t="shared" si="3"/>
        <v>75歳以上(n=193)</v>
      </c>
      <c r="T104" s="10">
        <v>6.7357512953367875</v>
      </c>
      <c r="U104" s="10">
        <v>3.1088082901554404</v>
      </c>
      <c r="V104" s="10">
        <v>18.134715025906736</v>
      </c>
      <c r="W104" s="10">
        <v>37.823834196891191</v>
      </c>
      <c r="X104" s="10">
        <v>24.870466321243523</v>
      </c>
      <c r="Y104" s="10">
        <v>9.3264248704663206</v>
      </c>
      <c r="Z104" s="13"/>
    </row>
    <row r="105" spans="17:26" ht="19.899999999999999" customHeight="1" x14ac:dyDescent="0.15">
      <c r="Q105" s="8" t="s">
        <v>5</v>
      </c>
      <c r="R105" s="8">
        <v>10</v>
      </c>
      <c r="S105" s="9" t="str">
        <f t="shared" si="3"/>
        <v>（無効回答）(n=10)</v>
      </c>
      <c r="T105" s="10">
        <v>0</v>
      </c>
      <c r="U105" s="10">
        <v>0</v>
      </c>
      <c r="V105" s="10">
        <v>40</v>
      </c>
      <c r="W105" s="10">
        <v>20</v>
      </c>
      <c r="X105" s="10">
        <v>20</v>
      </c>
      <c r="Y105" s="10">
        <v>20</v>
      </c>
      <c r="Z105" s="11"/>
    </row>
    <row r="122" spans="17:26" ht="19.899999999999999" customHeight="1" x14ac:dyDescent="0.15">
      <c r="Q122" s="2" t="s">
        <v>318</v>
      </c>
    </row>
    <row r="123" spans="17:26" ht="19.899999999999999" customHeight="1" x14ac:dyDescent="0.15">
      <c r="Q123" s="2" t="s">
        <v>221</v>
      </c>
    </row>
    <row r="124" spans="17:26" ht="19.899999999999999" customHeight="1" x14ac:dyDescent="0.15">
      <c r="Q124" s="3"/>
      <c r="R124" s="4"/>
      <c r="S124" s="5" t="s">
        <v>0</v>
      </c>
      <c r="T124" s="6">
        <v>1</v>
      </c>
      <c r="U124" s="6">
        <v>1</v>
      </c>
      <c r="V124" s="6">
        <v>1</v>
      </c>
      <c r="W124" s="6">
        <v>1</v>
      </c>
      <c r="X124" s="6">
        <v>1</v>
      </c>
      <c r="Y124" s="6">
        <v>1</v>
      </c>
    </row>
    <row r="125" spans="17:26" ht="19.899999999999999" customHeight="1" x14ac:dyDescent="0.15">
      <c r="Q125" s="3" t="s">
        <v>1</v>
      </c>
      <c r="R125" s="4" t="s">
        <v>3</v>
      </c>
      <c r="S125" s="3" t="s">
        <v>2</v>
      </c>
      <c r="T125" s="7" t="s">
        <v>239</v>
      </c>
      <c r="U125" s="7" t="s">
        <v>230</v>
      </c>
      <c r="V125" s="7" t="s">
        <v>306</v>
      </c>
      <c r="W125" s="7" t="s">
        <v>304</v>
      </c>
      <c r="X125" s="7" t="s">
        <v>4</v>
      </c>
      <c r="Y125" s="7" t="s">
        <v>5</v>
      </c>
    </row>
    <row r="126" spans="17:26" ht="19.899999999999999" customHeight="1" x14ac:dyDescent="0.15">
      <c r="Q126" s="8" t="s">
        <v>20</v>
      </c>
      <c r="R126" s="8">
        <v>30</v>
      </c>
      <c r="S126" s="9" t="str">
        <f t="shared" ref="S126:S135" si="4">Q126&amp;"(n="&amp;R126&amp;")"</f>
        <v>16～19歳(n=30)</v>
      </c>
      <c r="T126" s="10">
        <v>6.666666666666667</v>
      </c>
      <c r="U126" s="10">
        <v>3.3333333333333335</v>
      </c>
      <c r="V126" s="10">
        <v>20</v>
      </c>
      <c r="W126" s="10">
        <v>23.333333333333332</v>
      </c>
      <c r="X126" s="10">
        <v>43.333333333333336</v>
      </c>
      <c r="Y126" s="10">
        <v>3.3333333333333335</v>
      </c>
      <c r="Z126" s="13"/>
    </row>
    <row r="127" spans="17:26" ht="19.899999999999999" customHeight="1" x14ac:dyDescent="0.15">
      <c r="Q127" s="8" t="s">
        <v>21</v>
      </c>
      <c r="R127" s="8">
        <v>90</v>
      </c>
      <c r="S127" s="9" t="str">
        <f t="shared" si="4"/>
        <v>20～29歳(n=90)</v>
      </c>
      <c r="T127" s="10">
        <v>8.8888888888888893</v>
      </c>
      <c r="U127" s="10">
        <v>1.1111111111111112</v>
      </c>
      <c r="V127" s="10">
        <v>37.777777777777779</v>
      </c>
      <c r="W127" s="10">
        <v>21.111111111111111</v>
      </c>
      <c r="X127" s="10">
        <v>30</v>
      </c>
      <c r="Y127" s="10">
        <v>1.1111111111111112</v>
      </c>
      <c r="Z127" s="13"/>
    </row>
    <row r="128" spans="17:26" ht="19.899999999999999" customHeight="1" x14ac:dyDescent="0.15">
      <c r="Q128" s="8" t="s">
        <v>22</v>
      </c>
      <c r="R128" s="8">
        <v>165</v>
      </c>
      <c r="S128" s="9" t="str">
        <f t="shared" si="4"/>
        <v>30～39歳(n=165)</v>
      </c>
      <c r="T128" s="10">
        <v>8.4848484848484862</v>
      </c>
      <c r="U128" s="10">
        <v>3.6363636363636362</v>
      </c>
      <c r="V128" s="10">
        <v>35.151515151515149</v>
      </c>
      <c r="W128" s="10">
        <v>24.848484848484848</v>
      </c>
      <c r="X128" s="10">
        <v>27.27272727272727</v>
      </c>
      <c r="Y128" s="10">
        <v>0.60606060606060608</v>
      </c>
      <c r="Z128" s="13"/>
    </row>
    <row r="129" spans="17:26" ht="19.899999999999999" customHeight="1" x14ac:dyDescent="0.15">
      <c r="Q129" s="8" t="s">
        <v>23</v>
      </c>
      <c r="R129" s="8">
        <v>212</v>
      </c>
      <c r="S129" s="9" t="str">
        <f t="shared" si="4"/>
        <v>40～49歳(n=212)</v>
      </c>
      <c r="T129" s="10">
        <v>7.5471698113207548</v>
      </c>
      <c r="U129" s="10">
        <v>0.94339622641509435</v>
      </c>
      <c r="V129" s="10">
        <v>43.39622641509434</v>
      </c>
      <c r="W129" s="10">
        <v>28.30188679245283</v>
      </c>
      <c r="X129" s="10">
        <v>19.811320754716981</v>
      </c>
      <c r="Y129" s="10">
        <v>0</v>
      </c>
      <c r="Z129" s="13"/>
    </row>
    <row r="130" spans="17:26" ht="19.899999999999999" customHeight="1" x14ac:dyDescent="0.15">
      <c r="Q130" s="8" t="s">
        <v>24</v>
      </c>
      <c r="R130" s="8">
        <v>270</v>
      </c>
      <c r="S130" s="9" t="str">
        <f t="shared" si="4"/>
        <v>50～59歳(n=270)</v>
      </c>
      <c r="T130" s="10">
        <v>12.962962962962962</v>
      </c>
      <c r="U130" s="10">
        <v>2.5925925925925926</v>
      </c>
      <c r="V130" s="10">
        <v>41.111111111111107</v>
      </c>
      <c r="W130" s="10">
        <v>25.925925925925924</v>
      </c>
      <c r="X130" s="10">
        <v>15.925925925925927</v>
      </c>
      <c r="Y130" s="10">
        <v>1.4814814814814816</v>
      </c>
      <c r="Z130" s="13"/>
    </row>
    <row r="131" spans="17:26" ht="19.899999999999999" customHeight="1" x14ac:dyDescent="0.15">
      <c r="Q131" s="8" t="s">
        <v>25</v>
      </c>
      <c r="R131" s="8">
        <v>125</v>
      </c>
      <c r="S131" s="9" t="str">
        <f t="shared" si="4"/>
        <v>60～64歳(n=125)</v>
      </c>
      <c r="T131" s="10">
        <v>11.200000000000001</v>
      </c>
      <c r="U131" s="10">
        <v>0.8</v>
      </c>
      <c r="V131" s="10">
        <v>41.6</v>
      </c>
      <c r="W131" s="10">
        <v>27.200000000000003</v>
      </c>
      <c r="X131" s="10">
        <v>15.2</v>
      </c>
      <c r="Y131" s="10">
        <v>4</v>
      </c>
      <c r="Z131" s="13"/>
    </row>
    <row r="132" spans="17:26" ht="19.899999999999999" customHeight="1" x14ac:dyDescent="0.15">
      <c r="Q132" s="8" t="s">
        <v>26</v>
      </c>
      <c r="R132" s="8">
        <v>103</v>
      </c>
      <c r="S132" s="9" t="str">
        <f t="shared" si="4"/>
        <v>65～69歳(n=103)</v>
      </c>
      <c r="T132" s="10">
        <v>10.679611650485436</v>
      </c>
      <c r="U132" s="10">
        <v>3.8834951456310676</v>
      </c>
      <c r="V132" s="10">
        <v>46.601941747572816</v>
      </c>
      <c r="W132" s="10">
        <v>20.388349514563107</v>
      </c>
      <c r="X132" s="10">
        <v>15.53398058252427</v>
      </c>
      <c r="Y132" s="10">
        <v>2.912621359223301</v>
      </c>
      <c r="Z132" s="13"/>
    </row>
    <row r="133" spans="17:26" ht="19.899999999999999" customHeight="1" x14ac:dyDescent="0.15">
      <c r="Q133" s="8" t="s">
        <v>27</v>
      </c>
      <c r="R133" s="8">
        <v>172</v>
      </c>
      <c r="S133" s="9" t="str">
        <f t="shared" si="4"/>
        <v>70～74歳(n=172)</v>
      </c>
      <c r="T133" s="10">
        <v>13.953488372093023</v>
      </c>
      <c r="U133" s="10">
        <v>1.7441860465116279</v>
      </c>
      <c r="V133" s="10">
        <v>33.720930232558139</v>
      </c>
      <c r="W133" s="10">
        <v>29.651162790697676</v>
      </c>
      <c r="X133" s="10">
        <v>13.372093023255813</v>
      </c>
      <c r="Y133" s="10">
        <v>7.5581395348837201</v>
      </c>
      <c r="Z133" s="13"/>
    </row>
    <row r="134" spans="17:26" ht="19.899999999999999" customHeight="1" x14ac:dyDescent="0.15">
      <c r="Q134" s="8" t="s">
        <v>28</v>
      </c>
      <c r="R134" s="8">
        <v>193</v>
      </c>
      <c r="S134" s="9" t="str">
        <f t="shared" si="4"/>
        <v>75歳以上(n=193)</v>
      </c>
      <c r="T134" s="10">
        <v>15.544041450777202</v>
      </c>
      <c r="U134" s="10">
        <v>1.5544041450777202</v>
      </c>
      <c r="V134" s="10">
        <v>28.497409326424872</v>
      </c>
      <c r="W134" s="10">
        <v>28.497409326424872</v>
      </c>
      <c r="X134" s="10">
        <v>16.580310880829018</v>
      </c>
      <c r="Y134" s="10">
        <v>9.3264248704663206</v>
      </c>
      <c r="Z134" s="13"/>
    </row>
    <row r="135" spans="17:26" ht="19.899999999999999" customHeight="1" x14ac:dyDescent="0.15">
      <c r="Q135" s="8" t="s">
        <v>5</v>
      </c>
      <c r="R135" s="8">
        <v>10</v>
      </c>
      <c r="S135" s="9" t="str">
        <f t="shared" si="4"/>
        <v>（無効回答）(n=10)</v>
      </c>
      <c r="T135" s="10">
        <v>0</v>
      </c>
      <c r="U135" s="10">
        <v>0</v>
      </c>
      <c r="V135" s="10">
        <v>50</v>
      </c>
      <c r="W135" s="10">
        <v>10</v>
      </c>
      <c r="X135" s="10">
        <v>20</v>
      </c>
      <c r="Y135" s="10">
        <v>20</v>
      </c>
      <c r="Z135" s="11"/>
    </row>
    <row r="152" spans="17:26" ht="19.899999999999999" customHeight="1" x14ac:dyDescent="0.15">
      <c r="Q152" s="2" t="s">
        <v>318</v>
      </c>
    </row>
    <row r="153" spans="17:26" ht="19.899999999999999" customHeight="1" x14ac:dyDescent="0.15">
      <c r="Q153" s="2" t="s">
        <v>218</v>
      </c>
    </row>
    <row r="154" spans="17:26" ht="19.899999999999999" customHeight="1" x14ac:dyDescent="0.15">
      <c r="Q154" s="3"/>
      <c r="R154" s="4"/>
      <c r="S154" s="5" t="s">
        <v>0</v>
      </c>
      <c r="T154" s="6">
        <v>1</v>
      </c>
      <c r="U154" s="6">
        <v>1</v>
      </c>
      <c r="V154" s="6">
        <v>1</v>
      </c>
      <c r="W154" s="6">
        <v>1</v>
      </c>
      <c r="X154" s="6">
        <v>1</v>
      </c>
      <c r="Y154" s="6">
        <v>1</v>
      </c>
    </row>
    <row r="155" spans="17:26" ht="19.899999999999999" customHeight="1" x14ac:dyDescent="0.15">
      <c r="Q155" s="3" t="s">
        <v>1</v>
      </c>
      <c r="R155" s="4" t="s">
        <v>3</v>
      </c>
      <c r="S155" s="3" t="s">
        <v>2</v>
      </c>
      <c r="T155" s="7" t="s">
        <v>239</v>
      </c>
      <c r="U155" s="7" t="s">
        <v>230</v>
      </c>
      <c r="V155" s="7" t="s">
        <v>306</v>
      </c>
      <c r="W155" s="7" t="s">
        <v>304</v>
      </c>
      <c r="X155" s="7" t="s">
        <v>4</v>
      </c>
      <c r="Y155" s="7" t="s">
        <v>5</v>
      </c>
    </row>
    <row r="156" spans="17:26" ht="19.899999999999999" customHeight="1" x14ac:dyDescent="0.15">
      <c r="Q156" s="8" t="s">
        <v>20</v>
      </c>
      <c r="R156" s="8">
        <v>30</v>
      </c>
      <c r="S156" s="9" t="str">
        <f t="shared" ref="S156:S165" si="5">Q156&amp;"(n="&amp;R156&amp;")"</f>
        <v>16～19歳(n=30)</v>
      </c>
      <c r="T156" s="10">
        <v>10</v>
      </c>
      <c r="U156" s="10">
        <v>0</v>
      </c>
      <c r="V156" s="10">
        <v>13.333333333333334</v>
      </c>
      <c r="W156" s="10">
        <v>26.666666666666668</v>
      </c>
      <c r="X156" s="10">
        <v>46.666666666666664</v>
      </c>
      <c r="Y156" s="10">
        <v>3.3333333333333335</v>
      </c>
      <c r="Z156" s="13"/>
    </row>
    <row r="157" spans="17:26" ht="19.899999999999999" customHeight="1" x14ac:dyDescent="0.15">
      <c r="Q157" s="8" t="s">
        <v>21</v>
      </c>
      <c r="R157" s="8">
        <v>90</v>
      </c>
      <c r="S157" s="9" t="str">
        <f t="shared" si="5"/>
        <v>20～29歳(n=90)</v>
      </c>
      <c r="T157" s="10">
        <v>5.5555555555555554</v>
      </c>
      <c r="U157" s="10">
        <v>7.7777777777777777</v>
      </c>
      <c r="V157" s="10">
        <v>17.777777777777779</v>
      </c>
      <c r="W157" s="10">
        <v>22.222222222222221</v>
      </c>
      <c r="X157" s="10">
        <v>45.555555555555557</v>
      </c>
      <c r="Y157" s="10">
        <v>1.1111111111111112</v>
      </c>
      <c r="Z157" s="13"/>
    </row>
    <row r="158" spans="17:26" ht="19.899999999999999" customHeight="1" x14ac:dyDescent="0.15">
      <c r="Q158" s="8" t="s">
        <v>22</v>
      </c>
      <c r="R158" s="8">
        <v>165</v>
      </c>
      <c r="S158" s="9" t="str">
        <f t="shared" si="5"/>
        <v>30～39歳(n=165)</v>
      </c>
      <c r="T158" s="10">
        <v>12.727272727272727</v>
      </c>
      <c r="U158" s="10">
        <v>3.6363636363636362</v>
      </c>
      <c r="V158" s="10">
        <v>23.636363636363637</v>
      </c>
      <c r="W158" s="10">
        <v>19.393939393939394</v>
      </c>
      <c r="X158" s="10">
        <v>40</v>
      </c>
      <c r="Y158" s="10">
        <v>0.60606060606060608</v>
      </c>
      <c r="Z158" s="13"/>
    </row>
    <row r="159" spans="17:26" ht="19.899999999999999" customHeight="1" x14ac:dyDescent="0.15">
      <c r="Q159" s="8" t="s">
        <v>23</v>
      </c>
      <c r="R159" s="8">
        <v>212</v>
      </c>
      <c r="S159" s="9" t="str">
        <f t="shared" si="5"/>
        <v>40～49歳(n=212)</v>
      </c>
      <c r="T159" s="10">
        <v>16.037735849056602</v>
      </c>
      <c r="U159" s="10">
        <v>6.132075471698113</v>
      </c>
      <c r="V159" s="10">
        <v>25.943396226415093</v>
      </c>
      <c r="W159" s="10">
        <v>26.886792452830189</v>
      </c>
      <c r="X159" s="10">
        <v>25</v>
      </c>
      <c r="Y159" s="10">
        <v>0</v>
      </c>
      <c r="Z159" s="13"/>
    </row>
    <row r="160" spans="17:26" ht="19.899999999999999" customHeight="1" x14ac:dyDescent="0.15">
      <c r="Q160" s="8" t="s">
        <v>24</v>
      </c>
      <c r="R160" s="8">
        <v>270</v>
      </c>
      <c r="S160" s="9" t="str">
        <f t="shared" si="5"/>
        <v>50～59歳(n=270)</v>
      </c>
      <c r="T160" s="10">
        <v>15.185185185185185</v>
      </c>
      <c r="U160" s="10">
        <v>2.9629629629629632</v>
      </c>
      <c r="V160" s="10">
        <v>30.74074074074074</v>
      </c>
      <c r="W160" s="10">
        <v>33.333333333333329</v>
      </c>
      <c r="X160" s="10">
        <v>15.555555555555555</v>
      </c>
      <c r="Y160" s="10">
        <v>2.2222222222222223</v>
      </c>
      <c r="Z160" s="13"/>
    </row>
    <row r="161" spans="17:26" ht="19.899999999999999" customHeight="1" x14ac:dyDescent="0.15">
      <c r="Q161" s="8" t="s">
        <v>25</v>
      </c>
      <c r="R161" s="8">
        <v>125</v>
      </c>
      <c r="S161" s="9" t="str">
        <f t="shared" si="5"/>
        <v>60～64歳(n=125)</v>
      </c>
      <c r="T161" s="10">
        <v>16</v>
      </c>
      <c r="U161" s="10">
        <v>7.1999999999999993</v>
      </c>
      <c r="V161" s="10">
        <v>30.4</v>
      </c>
      <c r="W161" s="10">
        <v>28.799999999999997</v>
      </c>
      <c r="X161" s="10">
        <v>14.399999999999999</v>
      </c>
      <c r="Y161" s="10">
        <v>3.2</v>
      </c>
      <c r="Z161" s="13"/>
    </row>
    <row r="162" spans="17:26" ht="19.899999999999999" customHeight="1" x14ac:dyDescent="0.15">
      <c r="Q162" s="8" t="s">
        <v>26</v>
      </c>
      <c r="R162" s="8">
        <v>103</v>
      </c>
      <c r="S162" s="9" t="str">
        <f t="shared" si="5"/>
        <v>65～69歳(n=103)</v>
      </c>
      <c r="T162" s="10">
        <v>31.067961165048541</v>
      </c>
      <c r="U162" s="10">
        <v>4.8543689320388346</v>
      </c>
      <c r="V162" s="10">
        <v>30.097087378640776</v>
      </c>
      <c r="W162" s="10">
        <v>19.417475728155338</v>
      </c>
      <c r="X162" s="10">
        <v>13.592233009708737</v>
      </c>
      <c r="Y162" s="10">
        <v>0.97087378640776689</v>
      </c>
      <c r="Z162" s="13"/>
    </row>
    <row r="163" spans="17:26" ht="19.899999999999999" customHeight="1" x14ac:dyDescent="0.15">
      <c r="Q163" s="8" t="s">
        <v>27</v>
      </c>
      <c r="R163" s="8">
        <v>172</v>
      </c>
      <c r="S163" s="9" t="str">
        <f t="shared" si="5"/>
        <v>70～74歳(n=172)</v>
      </c>
      <c r="T163" s="10">
        <v>23.255813953488371</v>
      </c>
      <c r="U163" s="10">
        <v>7.5581395348837201</v>
      </c>
      <c r="V163" s="10">
        <v>24.418604651162788</v>
      </c>
      <c r="W163" s="10">
        <v>28.488372093023255</v>
      </c>
      <c r="X163" s="10">
        <v>9.8837209302325579</v>
      </c>
      <c r="Y163" s="10">
        <v>6.395348837209303</v>
      </c>
      <c r="Z163" s="13"/>
    </row>
    <row r="164" spans="17:26" ht="19.899999999999999" customHeight="1" x14ac:dyDescent="0.15">
      <c r="Q164" s="8" t="s">
        <v>28</v>
      </c>
      <c r="R164" s="8">
        <v>193</v>
      </c>
      <c r="S164" s="9" t="str">
        <f t="shared" si="5"/>
        <v>75歳以上(n=193)</v>
      </c>
      <c r="T164" s="10">
        <v>35.233160621761655</v>
      </c>
      <c r="U164" s="10">
        <v>4.6632124352331603</v>
      </c>
      <c r="V164" s="10">
        <v>18.652849740932641</v>
      </c>
      <c r="W164" s="10">
        <v>21.243523316062177</v>
      </c>
      <c r="X164" s="10">
        <v>12.435233160621761</v>
      </c>
      <c r="Y164" s="10">
        <v>7.7720207253886011</v>
      </c>
      <c r="Z164" s="13"/>
    </row>
    <row r="165" spans="17:26" ht="19.899999999999999" customHeight="1" x14ac:dyDescent="0.15">
      <c r="Q165" s="8" t="s">
        <v>5</v>
      </c>
      <c r="R165" s="8">
        <v>10</v>
      </c>
      <c r="S165" s="9" t="str">
        <f t="shared" si="5"/>
        <v>（無効回答）(n=10)</v>
      </c>
      <c r="T165" s="10">
        <v>10</v>
      </c>
      <c r="U165" s="10">
        <v>0</v>
      </c>
      <c r="V165" s="10">
        <v>30</v>
      </c>
      <c r="W165" s="10">
        <v>10</v>
      </c>
      <c r="X165" s="10">
        <v>30</v>
      </c>
      <c r="Y165" s="10">
        <v>20</v>
      </c>
      <c r="Z165" s="11"/>
    </row>
    <row r="182" spans="17:26" ht="19.899999999999999" customHeight="1" x14ac:dyDescent="0.15">
      <c r="Q182" s="2" t="s">
        <v>318</v>
      </c>
    </row>
    <row r="183" spans="17:26" ht="19.899999999999999" customHeight="1" x14ac:dyDescent="0.15">
      <c r="Q183" s="2" t="s">
        <v>6</v>
      </c>
    </row>
    <row r="184" spans="17:26" ht="19.899999999999999" customHeight="1" x14ac:dyDescent="0.15">
      <c r="Q184" s="3"/>
      <c r="R184" s="4"/>
      <c r="S184" s="5" t="s">
        <v>0</v>
      </c>
      <c r="T184" s="6">
        <v>1</v>
      </c>
      <c r="U184" s="6">
        <v>1</v>
      </c>
      <c r="V184" s="6">
        <v>1</v>
      </c>
      <c r="W184" s="6">
        <v>1</v>
      </c>
      <c r="X184" s="6">
        <v>1</v>
      </c>
      <c r="Y184" s="6">
        <v>1</v>
      </c>
    </row>
    <row r="185" spans="17:26" ht="19.899999999999999" customHeight="1" x14ac:dyDescent="0.15">
      <c r="Q185" s="3" t="s">
        <v>1</v>
      </c>
      <c r="R185" s="4" t="s">
        <v>3</v>
      </c>
      <c r="S185" s="3" t="s">
        <v>2</v>
      </c>
      <c r="T185" s="7" t="s">
        <v>239</v>
      </c>
      <c r="U185" s="7" t="s">
        <v>230</v>
      </c>
      <c r="V185" s="7" t="s">
        <v>306</v>
      </c>
      <c r="W185" s="7" t="s">
        <v>304</v>
      </c>
      <c r="X185" s="7" t="s">
        <v>4</v>
      </c>
      <c r="Y185" s="7" t="s">
        <v>5</v>
      </c>
    </row>
    <row r="186" spans="17:26" ht="19.899999999999999" customHeight="1" x14ac:dyDescent="0.15">
      <c r="Q186" s="8" t="s">
        <v>20</v>
      </c>
      <c r="R186" s="8">
        <v>30</v>
      </c>
      <c r="S186" s="9" t="str">
        <f t="shared" ref="S186:S195" si="6">Q186&amp;"(n="&amp;R186&amp;")"</f>
        <v>16～19歳(n=30)</v>
      </c>
      <c r="T186" s="10">
        <v>76.666666666666671</v>
      </c>
      <c r="U186" s="10">
        <v>6.666666666666667</v>
      </c>
      <c r="V186" s="10">
        <v>3.3333333333333335</v>
      </c>
      <c r="W186" s="10">
        <v>3.3333333333333335</v>
      </c>
      <c r="X186" s="10">
        <v>6.666666666666667</v>
      </c>
      <c r="Y186" s="10">
        <v>3.3333333333333335</v>
      </c>
      <c r="Z186" s="13"/>
    </row>
    <row r="187" spans="17:26" ht="19.899999999999999" customHeight="1" x14ac:dyDescent="0.15">
      <c r="Q187" s="8" t="s">
        <v>21</v>
      </c>
      <c r="R187" s="8">
        <v>90</v>
      </c>
      <c r="S187" s="9" t="str">
        <f t="shared" si="6"/>
        <v>20～29歳(n=90)</v>
      </c>
      <c r="T187" s="10">
        <v>90</v>
      </c>
      <c r="U187" s="10">
        <v>2.2222222222222223</v>
      </c>
      <c r="V187" s="10">
        <v>1.1111111111111112</v>
      </c>
      <c r="W187" s="10">
        <v>2.2222222222222223</v>
      </c>
      <c r="X187" s="10">
        <v>3.3333333333333335</v>
      </c>
      <c r="Y187" s="10">
        <v>1.1111111111111112</v>
      </c>
      <c r="Z187" s="13"/>
    </row>
    <row r="188" spans="17:26" ht="19.899999999999999" customHeight="1" x14ac:dyDescent="0.15">
      <c r="Q188" s="8" t="s">
        <v>22</v>
      </c>
      <c r="R188" s="8">
        <v>165</v>
      </c>
      <c r="S188" s="9" t="str">
        <f t="shared" si="6"/>
        <v>30～39歳(n=165)</v>
      </c>
      <c r="T188" s="10">
        <v>90.303030303030312</v>
      </c>
      <c r="U188" s="10">
        <v>0</v>
      </c>
      <c r="V188" s="10">
        <v>4.2424242424242431</v>
      </c>
      <c r="W188" s="10">
        <v>0.60606060606060608</v>
      </c>
      <c r="X188" s="10">
        <v>4.2424242424242431</v>
      </c>
      <c r="Y188" s="10">
        <v>0.60606060606060608</v>
      </c>
      <c r="Z188" s="13"/>
    </row>
    <row r="189" spans="17:26" ht="19.899999999999999" customHeight="1" x14ac:dyDescent="0.15">
      <c r="Q189" s="8" t="s">
        <v>23</v>
      </c>
      <c r="R189" s="8">
        <v>212</v>
      </c>
      <c r="S189" s="9" t="str">
        <f t="shared" si="6"/>
        <v>40～49歳(n=212)</v>
      </c>
      <c r="T189" s="10">
        <v>90.566037735849065</v>
      </c>
      <c r="U189" s="10">
        <v>0.94339622641509435</v>
      </c>
      <c r="V189" s="10">
        <v>3.3018867924528301</v>
      </c>
      <c r="W189" s="10">
        <v>1.4150943396226416</v>
      </c>
      <c r="X189" s="10">
        <v>3.7735849056603774</v>
      </c>
      <c r="Y189" s="10">
        <v>0</v>
      </c>
      <c r="Z189" s="13"/>
    </row>
    <row r="190" spans="17:26" ht="19.899999999999999" customHeight="1" x14ac:dyDescent="0.15">
      <c r="Q190" s="8" t="s">
        <v>24</v>
      </c>
      <c r="R190" s="8">
        <v>270</v>
      </c>
      <c r="S190" s="9" t="str">
        <f t="shared" si="6"/>
        <v>50～59歳(n=270)</v>
      </c>
      <c r="T190" s="10">
        <v>91.111111111111114</v>
      </c>
      <c r="U190" s="10">
        <v>0.74074074074074081</v>
      </c>
      <c r="V190" s="10">
        <v>3.3333333333333335</v>
      </c>
      <c r="W190" s="10">
        <v>1.8518518518518516</v>
      </c>
      <c r="X190" s="10">
        <v>2.5925925925925926</v>
      </c>
      <c r="Y190" s="10">
        <v>0.37037037037037041</v>
      </c>
      <c r="Z190" s="13"/>
    </row>
    <row r="191" spans="17:26" ht="19.899999999999999" customHeight="1" x14ac:dyDescent="0.15">
      <c r="Q191" s="8" t="s">
        <v>25</v>
      </c>
      <c r="R191" s="8">
        <v>125</v>
      </c>
      <c r="S191" s="9" t="str">
        <f t="shared" si="6"/>
        <v>60～64歳(n=125)</v>
      </c>
      <c r="T191" s="10">
        <v>85.6</v>
      </c>
      <c r="U191" s="10">
        <v>0.8</v>
      </c>
      <c r="V191" s="10">
        <v>5.6000000000000005</v>
      </c>
      <c r="W191" s="10">
        <v>1.6</v>
      </c>
      <c r="X191" s="10">
        <v>4</v>
      </c>
      <c r="Y191" s="10">
        <v>2.4</v>
      </c>
      <c r="Z191" s="13"/>
    </row>
    <row r="192" spans="17:26" ht="19.899999999999999" customHeight="1" x14ac:dyDescent="0.15">
      <c r="Q192" s="8" t="s">
        <v>26</v>
      </c>
      <c r="R192" s="8">
        <v>103</v>
      </c>
      <c r="S192" s="9" t="str">
        <f t="shared" si="6"/>
        <v>65～69歳(n=103)</v>
      </c>
      <c r="T192" s="10">
        <v>87.378640776699029</v>
      </c>
      <c r="U192" s="10">
        <v>2.912621359223301</v>
      </c>
      <c r="V192" s="10">
        <v>2.912621359223301</v>
      </c>
      <c r="W192" s="10">
        <v>1.9417475728155338</v>
      </c>
      <c r="X192" s="10">
        <v>2.912621359223301</v>
      </c>
      <c r="Y192" s="10">
        <v>1.9417475728155338</v>
      </c>
      <c r="Z192" s="13"/>
    </row>
    <row r="193" spans="17:26" ht="19.899999999999999" customHeight="1" x14ac:dyDescent="0.15">
      <c r="Q193" s="8" t="s">
        <v>27</v>
      </c>
      <c r="R193" s="8">
        <v>172</v>
      </c>
      <c r="S193" s="9" t="str">
        <f t="shared" si="6"/>
        <v>70～74歳(n=172)</v>
      </c>
      <c r="T193" s="10">
        <v>73.837209302325576</v>
      </c>
      <c r="U193" s="10">
        <v>3.4883720930232558</v>
      </c>
      <c r="V193" s="10">
        <v>7.5581395348837201</v>
      </c>
      <c r="W193" s="10">
        <v>2.3255813953488373</v>
      </c>
      <c r="X193" s="10">
        <v>9.3023255813953494</v>
      </c>
      <c r="Y193" s="10">
        <v>3.4883720930232558</v>
      </c>
      <c r="Z193" s="13"/>
    </row>
    <row r="194" spans="17:26" ht="19.899999999999999" customHeight="1" x14ac:dyDescent="0.15">
      <c r="Q194" s="8" t="s">
        <v>28</v>
      </c>
      <c r="R194" s="8">
        <v>193</v>
      </c>
      <c r="S194" s="9" t="str">
        <f t="shared" si="6"/>
        <v>75歳以上(n=193)</v>
      </c>
      <c r="T194" s="10">
        <v>68.911917098445599</v>
      </c>
      <c r="U194" s="10">
        <v>3.1088082901554404</v>
      </c>
      <c r="V194" s="10">
        <v>5.6994818652849739</v>
      </c>
      <c r="W194" s="10">
        <v>4.6632124352331603</v>
      </c>
      <c r="X194" s="10">
        <v>11.398963730569948</v>
      </c>
      <c r="Y194" s="10">
        <v>6.2176165803108807</v>
      </c>
      <c r="Z194" s="13"/>
    </row>
    <row r="195" spans="17:26" ht="19.899999999999999" customHeight="1" x14ac:dyDescent="0.15">
      <c r="Q195" s="8" t="s">
        <v>5</v>
      </c>
      <c r="R195" s="8">
        <v>10</v>
      </c>
      <c r="S195" s="9" t="str">
        <f t="shared" si="6"/>
        <v>（無効回答）(n=10)</v>
      </c>
      <c r="T195" s="10">
        <v>80</v>
      </c>
      <c r="U195" s="10">
        <v>0</v>
      </c>
      <c r="V195" s="10">
        <v>0</v>
      </c>
      <c r="W195" s="10">
        <v>0</v>
      </c>
      <c r="X195" s="10">
        <v>10</v>
      </c>
      <c r="Y195" s="10">
        <v>10</v>
      </c>
      <c r="Z195" s="11"/>
    </row>
    <row r="212" spans="17:26" ht="19.899999999999999" customHeight="1" x14ac:dyDescent="0.15">
      <c r="Q212" s="2" t="s">
        <v>318</v>
      </c>
    </row>
    <row r="213" spans="17:26" ht="19.899999999999999" customHeight="1" x14ac:dyDescent="0.15">
      <c r="Q213" s="2" t="s">
        <v>395</v>
      </c>
    </row>
    <row r="214" spans="17:26" ht="19.899999999999999" customHeight="1" x14ac:dyDescent="0.15">
      <c r="Q214" s="3"/>
      <c r="R214" s="4"/>
      <c r="S214" s="5" t="s">
        <v>0</v>
      </c>
      <c r="T214" s="6">
        <v>1</v>
      </c>
      <c r="U214" s="6">
        <v>1</v>
      </c>
      <c r="V214" s="6">
        <v>1</v>
      </c>
      <c r="W214" s="6">
        <v>1</v>
      </c>
      <c r="X214" s="6">
        <v>1</v>
      </c>
      <c r="Y214" s="6">
        <v>1</v>
      </c>
    </row>
    <row r="215" spans="17:26" ht="19.899999999999999" customHeight="1" x14ac:dyDescent="0.15">
      <c r="Q215" s="3" t="s">
        <v>1</v>
      </c>
      <c r="R215" s="4" t="s">
        <v>3</v>
      </c>
      <c r="S215" s="3" t="s">
        <v>2</v>
      </c>
      <c r="T215" s="7" t="s">
        <v>239</v>
      </c>
      <c r="U215" s="7" t="s">
        <v>230</v>
      </c>
      <c r="V215" s="7" t="s">
        <v>306</v>
      </c>
      <c r="W215" s="7" t="s">
        <v>304</v>
      </c>
      <c r="X215" s="7" t="s">
        <v>4</v>
      </c>
      <c r="Y215" s="7" t="s">
        <v>5</v>
      </c>
    </row>
    <row r="216" spans="17:26" ht="19.899999999999999" customHeight="1" x14ac:dyDescent="0.15">
      <c r="Q216" s="8" t="s">
        <v>20</v>
      </c>
      <c r="R216" s="8">
        <v>30</v>
      </c>
      <c r="S216" s="9" t="str">
        <f t="shared" ref="S216:S225" si="7">Q216&amp;"(n="&amp;R216&amp;")"</f>
        <v>16～19歳(n=30)</v>
      </c>
      <c r="T216" s="10">
        <v>76.666666666666671</v>
      </c>
      <c r="U216" s="10">
        <v>3.3333333333333335</v>
      </c>
      <c r="V216" s="10">
        <v>3.3333333333333335</v>
      </c>
      <c r="W216" s="10">
        <v>10</v>
      </c>
      <c r="X216" s="10">
        <v>3.3333333333333335</v>
      </c>
      <c r="Y216" s="10">
        <v>3.3333333333333335</v>
      </c>
      <c r="Z216" s="13"/>
    </row>
    <row r="217" spans="17:26" ht="19.899999999999999" customHeight="1" x14ac:dyDescent="0.15">
      <c r="Q217" s="8" t="s">
        <v>21</v>
      </c>
      <c r="R217" s="8">
        <v>90</v>
      </c>
      <c r="S217" s="9" t="str">
        <f t="shared" si="7"/>
        <v>20～29歳(n=90)</v>
      </c>
      <c r="T217" s="10">
        <v>75.555555555555557</v>
      </c>
      <c r="U217" s="10">
        <v>3.3333333333333335</v>
      </c>
      <c r="V217" s="10">
        <v>8.8888888888888893</v>
      </c>
      <c r="W217" s="10">
        <v>8.8888888888888893</v>
      </c>
      <c r="X217" s="10">
        <v>2.2222222222222223</v>
      </c>
      <c r="Y217" s="10">
        <v>1.1111111111111112</v>
      </c>
      <c r="Z217" s="13"/>
    </row>
    <row r="218" spans="17:26" ht="19.899999999999999" customHeight="1" x14ac:dyDescent="0.15">
      <c r="Q218" s="8" t="s">
        <v>22</v>
      </c>
      <c r="R218" s="8">
        <v>165</v>
      </c>
      <c r="S218" s="9" t="str">
        <f t="shared" si="7"/>
        <v>30～39歳(n=165)</v>
      </c>
      <c r="T218" s="10">
        <v>70.909090909090907</v>
      </c>
      <c r="U218" s="10">
        <v>2.4242424242424243</v>
      </c>
      <c r="V218" s="10">
        <v>13.333333333333334</v>
      </c>
      <c r="W218" s="10">
        <v>7.2727272727272725</v>
      </c>
      <c r="X218" s="10">
        <v>5.4545454545454541</v>
      </c>
      <c r="Y218" s="10">
        <v>0.60606060606060608</v>
      </c>
      <c r="Z218" s="13"/>
    </row>
    <row r="219" spans="17:26" ht="19.899999999999999" customHeight="1" x14ac:dyDescent="0.15">
      <c r="Q219" s="8" t="s">
        <v>23</v>
      </c>
      <c r="R219" s="8">
        <v>212</v>
      </c>
      <c r="S219" s="9" t="str">
        <f t="shared" si="7"/>
        <v>40～49歳(n=212)</v>
      </c>
      <c r="T219" s="10">
        <v>72.641509433962256</v>
      </c>
      <c r="U219" s="10">
        <v>1.8867924528301887</v>
      </c>
      <c r="V219" s="10">
        <v>18.39622641509434</v>
      </c>
      <c r="W219" s="10">
        <v>3.3018867924528301</v>
      </c>
      <c r="X219" s="10">
        <v>3.7735849056603774</v>
      </c>
      <c r="Y219" s="10">
        <v>0</v>
      </c>
      <c r="Z219" s="13"/>
    </row>
    <row r="220" spans="17:26" ht="19.899999999999999" customHeight="1" x14ac:dyDescent="0.15">
      <c r="Q220" s="8" t="s">
        <v>24</v>
      </c>
      <c r="R220" s="8">
        <v>270</v>
      </c>
      <c r="S220" s="9" t="str">
        <f t="shared" si="7"/>
        <v>50～59歳(n=270)</v>
      </c>
      <c r="T220" s="10">
        <v>70</v>
      </c>
      <c r="U220" s="10">
        <v>2.2222222222222223</v>
      </c>
      <c r="V220" s="10">
        <v>17.407407407407408</v>
      </c>
      <c r="W220" s="10">
        <v>6.2962962962962958</v>
      </c>
      <c r="X220" s="10">
        <v>2.9629629629629632</v>
      </c>
      <c r="Y220" s="10">
        <v>1.1111111111111112</v>
      </c>
      <c r="Z220" s="13"/>
    </row>
    <row r="221" spans="17:26" ht="19.899999999999999" customHeight="1" x14ac:dyDescent="0.15">
      <c r="Q221" s="8" t="s">
        <v>25</v>
      </c>
      <c r="R221" s="8">
        <v>125</v>
      </c>
      <c r="S221" s="9" t="str">
        <f t="shared" si="7"/>
        <v>60～64歳(n=125)</v>
      </c>
      <c r="T221" s="10">
        <v>58.4</v>
      </c>
      <c r="U221" s="10">
        <v>2.4</v>
      </c>
      <c r="V221" s="10">
        <v>20.8</v>
      </c>
      <c r="W221" s="10">
        <v>13.600000000000001</v>
      </c>
      <c r="X221" s="10">
        <v>1.6</v>
      </c>
      <c r="Y221" s="10">
        <v>3.2</v>
      </c>
      <c r="Z221" s="13"/>
    </row>
    <row r="222" spans="17:26" ht="19.899999999999999" customHeight="1" x14ac:dyDescent="0.15">
      <c r="Q222" s="8" t="s">
        <v>26</v>
      </c>
      <c r="R222" s="8">
        <v>103</v>
      </c>
      <c r="S222" s="9" t="str">
        <f t="shared" si="7"/>
        <v>65～69歳(n=103)</v>
      </c>
      <c r="T222" s="10">
        <v>59.22330097087378</v>
      </c>
      <c r="U222" s="10">
        <v>2.912621359223301</v>
      </c>
      <c r="V222" s="10">
        <v>24.271844660194176</v>
      </c>
      <c r="W222" s="10">
        <v>6.7961165048543686</v>
      </c>
      <c r="X222" s="10">
        <v>4.8543689320388346</v>
      </c>
      <c r="Y222" s="10">
        <v>1.9417475728155338</v>
      </c>
      <c r="Z222" s="13"/>
    </row>
    <row r="223" spans="17:26" ht="19.899999999999999" customHeight="1" x14ac:dyDescent="0.15">
      <c r="Q223" s="8" t="s">
        <v>27</v>
      </c>
      <c r="R223" s="8">
        <v>172</v>
      </c>
      <c r="S223" s="9" t="str">
        <f t="shared" si="7"/>
        <v>70～74歳(n=172)</v>
      </c>
      <c r="T223" s="10">
        <v>52.906976744186053</v>
      </c>
      <c r="U223" s="10">
        <v>2.9069767441860463</v>
      </c>
      <c r="V223" s="10">
        <v>26.162790697674421</v>
      </c>
      <c r="W223" s="10">
        <v>5.2325581395348841</v>
      </c>
      <c r="X223" s="10">
        <v>8.720930232558139</v>
      </c>
      <c r="Y223" s="10">
        <v>4.0697674418604652</v>
      </c>
      <c r="Z223" s="13"/>
    </row>
    <row r="224" spans="17:26" ht="19.899999999999999" customHeight="1" x14ac:dyDescent="0.15">
      <c r="Q224" s="8" t="s">
        <v>28</v>
      </c>
      <c r="R224" s="8">
        <v>193</v>
      </c>
      <c r="S224" s="9" t="str">
        <f t="shared" si="7"/>
        <v>75歳以上(n=193)</v>
      </c>
      <c r="T224" s="10">
        <v>40.932642487046635</v>
      </c>
      <c r="U224" s="10">
        <v>4.6632124352331603</v>
      </c>
      <c r="V224" s="10">
        <v>18.652849740932641</v>
      </c>
      <c r="W224" s="10">
        <v>13.989637305699482</v>
      </c>
      <c r="X224" s="10">
        <v>13.989637305699482</v>
      </c>
      <c r="Y224" s="10">
        <v>7.7720207253886011</v>
      </c>
      <c r="Z224" s="13"/>
    </row>
    <row r="225" spans="17:26" ht="19.899999999999999" customHeight="1" x14ac:dyDescent="0.15">
      <c r="Q225" s="8" t="s">
        <v>5</v>
      </c>
      <c r="R225" s="8">
        <v>10</v>
      </c>
      <c r="S225" s="9" t="str">
        <f t="shared" si="7"/>
        <v>（無効回答）(n=10)</v>
      </c>
      <c r="T225" s="10">
        <v>60</v>
      </c>
      <c r="U225" s="10">
        <v>0</v>
      </c>
      <c r="V225" s="10">
        <v>0</v>
      </c>
      <c r="W225" s="10">
        <v>10</v>
      </c>
      <c r="X225" s="10">
        <v>10</v>
      </c>
      <c r="Y225" s="10">
        <v>20</v>
      </c>
      <c r="Z225" s="11"/>
    </row>
    <row r="242" spans="17:26" ht="19.899999999999999" customHeight="1" x14ac:dyDescent="0.15">
      <c r="Q242" s="2" t="s">
        <v>318</v>
      </c>
    </row>
    <row r="243" spans="17:26" ht="19.899999999999999" customHeight="1" x14ac:dyDescent="0.15">
      <c r="Q243" s="2" t="s">
        <v>215</v>
      </c>
    </row>
    <row r="244" spans="17:26" ht="19.899999999999999" customHeight="1" x14ac:dyDescent="0.15">
      <c r="Q244" s="3"/>
      <c r="R244" s="4"/>
      <c r="S244" s="5" t="s">
        <v>0</v>
      </c>
      <c r="T244" s="6">
        <v>1</v>
      </c>
      <c r="U244" s="6">
        <v>1</v>
      </c>
      <c r="V244" s="6">
        <v>1</v>
      </c>
      <c r="W244" s="6">
        <v>1</v>
      </c>
      <c r="X244" s="6">
        <v>1</v>
      </c>
      <c r="Y244" s="6">
        <v>1</v>
      </c>
    </row>
    <row r="245" spans="17:26" ht="19.899999999999999" customHeight="1" x14ac:dyDescent="0.15">
      <c r="Q245" s="3" t="s">
        <v>1</v>
      </c>
      <c r="R245" s="4" t="s">
        <v>3</v>
      </c>
      <c r="S245" s="3" t="s">
        <v>2</v>
      </c>
      <c r="T245" s="7" t="s">
        <v>239</v>
      </c>
      <c r="U245" s="7" t="s">
        <v>230</v>
      </c>
      <c r="V245" s="7" t="s">
        <v>306</v>
      </c>
      <c r="W245" s="7" t="s">
        <v>304</v>
      </c>
      <c r="X245" s="7" t="s">
        <v>4</v>
      </c>
      <c r="Y245" s="7" t="s">
        <v>5</v>
      </c>
    </row>
    <row r="246" spans="17:26" ht="19.899999999999999" customHeight="1" x14ac:dyDescent="0.15">
      <c r="Q246" s="8" t="s">
        <v>20</v>
      </c>
      <c r="R246" s="8">
        <v>30</v>
      </c>
      <c r="S246" s="9" t="str">
        <f t="shared" ref="S246:S255" si="8">Q246&amp;"(n="&amp;R246&amp;")"</f>
        <v>16～19歳(n=30)</v>
      </c>
      <c r="T246" s="10">
        <v>56.666666666666664</v>
      </c>
      <c r="U246" s="10">
        <v>0</v>
      </c>
      <c r="V246" s="10">
        <v>13.333333333333334</v>
      </c>
      <c r="W246" s="10">
        <v>20</v>
      </c>
      <c r="X246" s="10">
        <v>6.666666666666667</v>
      </c>
      <c r="Y246" s="10">
        <v>3.3333333333333335</v>
      </c>
      <c r="Z246" s="13"/>
    </row>
    <row r="247" spans="17:26" ht="19.899999999999999" customHeight="1" x14ac:dyDescent="0.15">
      <c r="Q247" s="8" t="s">
        <v>21</v>
      </c>
      <c r="R247" s="8">
        <v>90</v>
      </c>
      <c r="S247" s="9" t="str">
        <f t="shared" si="8"/>
        <v>20～29歳(n=90)</v>
      </c>
      <c r="T247" s="10">
        <v>52.222222222222229</v>
      </c>
      <c r="U247" s="10">
        <v>1.1111111111111112</v>
      </c>
      <c r="V247" s="10">
        <v>15.555555555555555</v>
      </c>
      <c r="W247" s="10">
        <v>23.333333333333332</v>
      </c>
      <c r="X247" s="10">
        <v>6.666666666666667</v>
      </c>
      <c r="Y247" s="10">
        <v>1.1111111111111112</v>
      </c>
      <c r="Z247" s="13"/>
    </row>
    <row r="248" spans="17:26" ht="19.899999999999999" customHeight="1" x14ac:dyDescent="0.15">
      <c r="Q248" s="8" t="s">
        <v>22</v>
      </c>
      <c r="R248" s="8">
        <v>165</v>
      </c>
      <c r="S248" s="9" t="str">
        <f t="shared" si="8"/>
        <v>30～39歳(n=165)</v>
      </c>
      <c r="T248" s="10">
        <v>42.424242424242422</v>
      </c>
      <c r="U248" s="10">
        <v>9.0909090909090917</v>
      </c>
      <c r="V248" s="10">
        <v>21.212121212121211</v>
      </c>
      <c r="W248" s="10">
        <v>19.393939393939394</v>
      </c>
      <c r="X248" s="10">
        <v>6.666666666666667</v>
      </c>
      <c r="Y248" s="10">
        <v>1.2121212121212122</v>
      </c>
      <c r="Z248" s="13"/>
    </row>
    <row r="249" spans="17:26" ht="19.899999999999999" customHeight="1" x14ac:dyDescent="0.15">
      <c r="Q249" s="8" t="s">
        <v>23</v>
      </c>
      <c r="R249" s="8">
        <v>212</v>
      </c>
      <c r="S249" s="9" t="str">
        <f t="shared" si="8"/>
        <v>40～49歳(n=212)</v>
      </c>
      <c r="T249" s="10">
        <v>50</v>
      </c>
      <c r="U249" s="10">
        <v>6.132075471698113</v>
      </c>
      <c r="V249" s="10">
        <v>23.113207547169811</v>
      </c>
      <c r="W249" s="10">
        <v>17.924528301886792</v>
      </c>
      <c r="X249" s="10">
        <v>2.8301886792452833</v>
      </c>
      <c r="Y249" s="10">
        <v>0</v>
      </c>
      <c r="Z249" s="13"/>
    </row>
    <row r="250" spans="17:26" ht="19.899999999999999" customHeight="1" x14ac:dyDescent="0.15">
      <c r="Q250" s="8" t="s">
        <v>24</v>
      </c>
      <c r="R250" s="8">
        <v>270</v>
      </c>
      <c r="S250" s="9" t="str">
        <f t="shared" si="8"/>
        <v>50～59歳(n=270)</v>
      </c>
      <c r="T250" s="10">
        <v>50.370370370370367</v>
      </c>
      <c r="U250" s="10">
        <v>2.5925925925925926</v>
      </c>
      <c r="V250" s="10">
        <v>25.555555555555554</v>
      </c>
      <c r="W250" s="10">
        <v>16.296296296296298</v>
      </c>
      <c r="X250" s="10">
        <v>4.0740740740740744</v>
      </c>
      <c r="Y250" s="10">
        <v>1.1111111111111112</v>
      </c>
      <c r="Z250" s="13"/>
    </row>
    <row r="251" spans="17:26" ht="19.899999999999999" customHeight="1" x14ac:dyDescent="0.15">
      <c r="Q251" s="8" t="s">
        <v>25</v>
      </c>
      <c r="R251" s="8">
        <v>125</v>
      </c>
      <c r="S251" s="9" t="str">
        <f t="shared" si="8"/>
        <v>60～64歳(n=125)</v>
      </c>
      <c r="T251" s="10">
        <v>48</v>
      </c>
      <c r="U251" s="10">
        <v>5.6000000000000005</v>
      </c>
      <c r="V251" s="10">
        <v>17.599999999999998</v>
      </c>
      <c r="W251" s="10">
        <v>22.400000000000002</v>
      </c>
      <c r="X251" s="10">
        <v>2.4</v>
      </c>
      <c r="Y251" s="10">
        <v>4</v>
      </c>
      <c r="Z251" s="13"/>
    </row>
    <row r="252" spans="17:26" ht="19.899999999999999" customHeight="1" x14ac:dyDescent="0.15">
      <c r="Q252" s="8" t="s">
        <v>26</v>
      </c>
      <c r="R252" s="8">
        <v>103</v>
      </c>
      <c r="S252" s="9" t="str">
        <f t="shared" si="8"/>
        <v>65～69歳(n=103)</v>
      </c>
      <c r="T252" s="10">
        <v>48.543689320388353</v>
      </c>
      <c r="U252" s="10">
        <v>5.825242718446602</v>
      </c>
      <c r="V252" s="10">
        <v>19.417475728155338</v>
      </c>
      <c r="W252" s="10">
        <v>19.417475728155338</v>
      </c>
      <c r="X252" s="10">
        <v>3.8834951456310676</v>
      </c>
      <c r="Y252" s="10">
        <v>2.912621359223301</v>
      </c>
      <c r="Z252" s="13"/>
    </row>
    <row r="253" spans="17:26" ht="19.899999999999999" customHeight="1" x14ac:dyDescent="0.15">
      <c r="Q253" s="8" t="s">
        <v>27</v>
      </c>
      <c r="R253" s="8">
        <v>172</v>
      </c>
      <c r="S253" s="9" t="str">
        <f t="shared" si="8"/>
        <v>70～74歳(n=172)</v>
      </c>
      <c r="T253" s="10">
        <v>37.790697674418603</v>
      </c>
      <c r="U253" s="10">
        <v>2.9069767441860463</v>
      </c>
      <c r="V253" s="10">
        <v>19.767441860465116</v>
      </c>
      <c r="W253" s="10">
        <v>31.976744186046513</v>
      </c>
      <c r="X253" s="10">
        <v>2.9069767441860463</v>
      </c>
      <c r="Y253" s="10">
        <v>4.6511627906976747</v>
      </c>
      <c r="Z253" s="13"/>
    </row>
    <row r="254" spans="17:26" ht="19.899999999999999" customHeight="1" x14ac:dyDescent="0.15">
      <c r="Q254" s="8" t="s">
        <v>28</v>
      </c>
      <c r="R254" s="8">
        <v>193</v>
      </c>
      <c r="S254" s="9" t="str">
        <f t="shared" si="8"/>
        <v>75歳以上(n=193)</v>
      </c>
      <c r="T254" s="10">
        <v>34.715025906735754</v>
      </c>
      <c r="U254" s="10">
        <v>5.6994818652849739</v>
      </c>
      <c r="V254" s="10">
        <v>16.062176165803109</v>
      </c>
      <c r="W254" s="10">
        <v>29.533678756476682</v>
      </c>
      <c r="X254" s="10">
        <v>6.2176165803108807</v>
      </c>
      <c r="Y254" s="10">
        <v>7.7720207253886011</v>
      </c>
      <c r="Z254" s="13"/>
    </row>
    <row r="255" spans="17:26" ht="19.899999999999999" customHeight="1" x14ac:dyDescent="0.15">
      <c r="Q255" s="8" t="s">
        <v>5</v>
      </c>
      <c r="R255" s="8">
        <v>10</v>
      </c>
      <c r="S255" s="9" t="str">
        <f t="shared" si="8"/>
        <v>（無効回答）(n=10)</v>
      </c>
      <c r="T255" s="10">
        <v>40</v>
      </c>
      <c r="U255" s="10">
        <v>0</v>
      </c>
      <c r="V255" s="10">
        <v>10</v>
      </c>
      <c r="W255" s="10">
        <v>40</v>
      </c>
      <c r="X255" s="10">
        <v>0</v>
      </c>
      <c r="Y255" s="10">
        <v>10</v>
      </c>
      <c r="Z255" s="11"/>
    </row>
    <row r="272" spans="17:17" ht="19.899999999999999" customHeight="1" x14ac:dyDescent="0.15">
      <c r="Q272" s="2" t="s">
        <v>318</v>
      </c>
    </row>
    <row r="273" spans="17:26" ht="19.899999999999999" customHeight="1" x14ac:dyDescent="0.15">
      <c r="Q273" s="2" t="s">
        <v>396</v>
      </c>
    </row>
    <row r="274" spans="17:26" ht="19.899999999999999" customHeight="1" x14ac:dyDescent="0.15">
      <c r="Q274" s="3"/>
      <c r="R274" s="4"/>
      <c r="S274" s="5" t="s">
        <v>0</v>
      </c>
      <c r="T274" s="6">
        <v>1</v>
      </c>
      <c r="U274" s="6">
        <v>1</v>
      </c>
      <c r="V274" s="6">
        <v>1</v>
      </c>
      <c r="W274" s="6">
        <v>1</v>
      </c>
      <c r="X274" s="6">
        <v>1</v>
      </c>
      <c r="Y274" s="6">
        <v>1</v>
      </c>
    </row>
    <row r="275" spans="17:26" ht="19.899999999999999" customHeight="1" x14ac:dyDescent="0.15">
      <c r="Q275" s="3" t="s">
        <v>1</v>
      </c>
      <c r="R275" s="4" t="s">
        <v>3</v>
      </c>
      <c r="S275" s="3" t="s">
        <v>2</v>
      </c>
      <c r="T275" s="7" t="s">
        <v>239</v>
      </c>
      <c r="U275" s="7" t="s">
        <v>230</v>
      </c>
      <c r="V275" s="7" t="s">
        <v>306</v>
      </c>
      <c r="W275" s="7" t="s">
        <v>304</v>
      </c>
      <c r="X275" s="7" t="s">
        <v>4</v>
      </c>
      <c r="Y275" s="7" t="s">
        <v>5</v>
      </c>
    </row>
    <row r="276" spans="17:26" ht="19.899999999999999" customHeight="1" x14ac:dyDescent="0.15">
      <c r="Q276" s="8" t="s">
        <v>20</v>
      </c>
      <c r="R276" s="8">
        <v>30</v>
      </c>
      <c r="S276" s="9" t="str">
        <f t="shared" ref="S276:S285" si="9">Q276&amp;"(n="&amp;R276&amp;")"</f>
        <v>16～19歳(n=30)</v>
      </c>
      <c r="T276" s="10">
        <v>36.666666666666664</v>
      </c>
      <c r="U276" s="10">
        <v>6.666666666666667</v>
      </c>
      <c r="V276" s="10">
        <v>16.666666666666664</v>
      </c>
      <c r="W276" s="10">
        <v>23.333333333333332</v>
      </c>
      <c r="X276" s="10">
        <v>13.333333333333334</v>
      </c>
      <c r="Y276" s="10">
        <v>3.3333333333333335</v>
      </c>
      <c r="Z276" s="13"/>
    </row>
    <row r="277" spans="17:26" ht="19.899999999999999" customHeight="1" x14ac:dyDescent="0.15">
      <c r="Q277" s="8" t="s">
        <v>21</v>
      </c>
      <c r="R277" s="8">
        <v>90</v>
      </c>
      <c r="S277" s="9" t="str">
        <f t="shared" si="9"/>
        <v>20～29歳(n=90)</v>
      </c>
      <c r="T277" s="10">
        <v>34.444444444444443</v>
      </c>
      <c r="U277" s="10">
        <v>6.666666666666667</v>
      </c>
      <c r="V277" s="10">
        <v>18.888888888888889</v>
      </c>
      <c r="W277" s="10">
        <v>24.444444444444443</v>
      </c>
      <c r="X277" s="10">
        <v>14.444444444444443</v>
      </c>
      <c r="Y277" s="10">
        <v>1.1111111111111112</v>
      </c>
      <c r="Z277" s="13"/>
    </row>
    <row r="278" spans="17:26" ht="19.899999999999999" customHeight="1" x14ac:dyDescent="0.15">
      <c r="Q278" s="8" t="s">
        <v>22</v>
      </c>
      <c r="R278" s="8">
        <v>165</v>
      </c>
      <c r="S278" s="9" t="str">
        <f t="shared" si="9"/>
        <v>30～39歳(n=165)</v>
      </c>
      <c r="T278" s="10">
        <v>22.424242424242426</v>
      </c>
      <c r="U278" s="10">
        <v>8.4848484848484862</v>
      </c>
      <c r="V278" s="10">
        <v>21.818181818181817</v>
      </c>
      <c r="W278" s="10">
        <v>23.636363636363637</v>
      </c>
      <c r="X278" s="10">
        <v>22.424242424242426</v>
      </c>
      <c r="Y278" s="10">
        <v>1.2121212121212122</v>
      </c>
      <c r="Z278" s="13"/>
    </row>
    <row r="279" spans="17:26" ht="19.899999999999999" customHeight="1" x14ac:dyDescent="0.15">
      <c r="Q279" s="8" t="s">
        <v>23</v>
      </c>
      <c r="R279" s="8">
        <v>212</v>
      </c>
      <c r="S279" s="9" t="str">
        <f t="shared" si="9"/>
        <v>40～49歳(n=212)</v>
      </c>
      <c r="T279" s="10">
        <v>29.245283018867923</v>
      </c>
      <c r="U279" s="10">
        <v>6.132075471698113</v>
      </c>
      <c r="V279" s="10">
        <v>26.886792452830189</v>
      </c>
      <c r="W279" s="10">
        <v>25.943396226415093</v>
      </c>
      <c r="X279" s="10">
        <v>11.79245283018868</v>
      </c>
      <c r="Y279" s="10">
        <v>0</v>
      </c>
      <c r="Z279" s="13"/>
    </row>
    <row r="280" spans="17:26" ht="19.899999999999999" customHeight="1" x14ac:dyDescent="0.15">
      <c r="Q280" s="8" t="s">
        <v>24</v>
      </c>
      <c r="R280" s="8">
        <v>270</v>
      </c>
      <c r="S280" s="9" t="str">
        <f t="shared" si="9"/>
        <v>50～59歳(n=270)</v>
      </c>
      <c r="T280" s="10">
        <v>31.481481481481481</v>
      </c>
      <c r="U280" s="10">
        <v>2.5925925925925926</v>
      </c>
      <c r="V280" s="10">
        <v>28.888888888888886</v>
      </c>
      <c r="W280" s="10">
        <v>25.925925925925924</v>
      </c>
      <c r="X280" s="10">
        <v>9.6296296296296298</v>
      </c>
      <c r="Y280" s="10">
        <v>1.4814814814814816</v>
      </c>
      <c r="Z280" s="13"/>
    </row>
    <row r="281" spans="17:26" ht="19.899999999999999" customHeight="1" x14ac:dyDescent="0.15">
      <c r="Q281" s="8" t="s">
        <v>25</v>
      </c>
      <c r="R281" s="8">
        <v>125</v>
      </c>
      <c r="S281" s="9" t="str">
        <f t="shared" si="9"/>
        <v>60～64歳(n=125)</v>
      </c>
      <c r="T281" s="10">
        <v>24.8</v>
      </c>
      <c r="U281" s="10">
        <v>0.8</v>
      </c>
      <c r="V281" s="10">
        <v>35.199999999999996</v>
      </c>
      <c r="W281" s="10">
        <v>26.400000000000002</v>
      </c>
      <c r="X281" s="10">
        <v>9.6</v>
      </c>
      <c r="Y281" s="10">
        <v>3.2</v>
      </c>
      <c r="Z281" s="13"/>
    </row>
    <row r="282" spans="17:26" ht="19.899999999999999" customHeight="1" x14ac:dyDescent="0.15">
      <c r="Q282" s="8" t="s">
        <v>26</v>
      </c>
      <c r="R282" s="8">
        <v>103</v>
      </c>
      <c r="S282" s="9" t="str">
        <f t="shared" si="9"/>
        <v>65～69歳(n=103)</v>
      </c>
      <c r="T282" s="10">
        <v>23.300970873786408</v>
      </c>
      <c r="U282" s="10">
        <v>4.8543689320388346</v>
      </c>
      <c r="V282" s="10">
        <v>37.864077669902912</v>
      </c>
      <c r="W282" s="10">
        <v>18.446601941747574</v>
      </c>
      <c r="X282" s="10">
        <v>11.650485436893204</v>
      </c>
      <c r="Y282" s="10">
        <v>3.8834951456310676</v>
      </c>
      <c r="Z282" s="13"/>
    </row>
    <row r="283" spans="17:26" ht="19.899999999999999" customHeight="1" x14ac:dyDescent="0.15">
      <c r="Q283" s="8" t="s">
        <v>27</v>
      </c>
      <c r="R283" s="8">
        <v>172</v>
      </c>
      <c r="S283" s="9" t="str">
        <f t="shared" si="9"/>
        <v>70～74歳(n=172)</v>
      </c>
      <c r="T283" s="10">
        <v>21.511627906976745</v>
      </c>
      <c r="U283" s="10">
        <v>3.4883720930232558</v>
      </c>
      <c r="V283" s="10">
        <v>22.674418604651162</v>
      </c>
      <c r="W283" s="10">
        <v>35.465116279069768</v>
      </c>
      <c r="X283" s="10">
        <v>11.627906976744185</v>
      </c>
      <c r="Y283" s="10">
        <v>5.2325581395348841</v>
      </c>
      <c r="Z283" s="13"/>
    </row>
    <row r="284" spans="17:26" ht="19.899999999999999" customHeight="1" x14ac:dyDescent="0.15">
      <c r="Q284" s="8" t="s">
        <v>28</v>
      </c>
      <c r="R284" s="8">
        <v>193</v>
      </c>
      <c r="S284" s="9" t="str">
        <f t="shared" si="9"/>
        <v>75歳以上(n=193)</v>
      </c>
      <c r="T284" s="10">
        <v>17.616580310880828</v>
      </c>
      <c r="U284" s="10">
        <v>5.1813471502590671</v>
      </c>
      <c r="V284" s="10">
        <v>16.062176165803109</v>
      </c>
      <c r="W284" s="10">
        <v>37.823834196891191</v>
      </c>
      <c r="X284" s="10">
        <v>15.025906735751295</v>
      </c>
      <c r="Y284" s="10">
        <v>8.2901554404145088</v>
      </c>
      <c r="Z284" s="13"/>
    </row>
    <row r="285" spans="17:26" ht="19.899999999999999" customHeight="1" x14ac:dyDescent="0.15">
      <c r="Q285" s="8" t="s">
        <v>5</v>
      </c>
      <c r="R285" s="8">
        <v>10</v>
      </c>
      <c r="S285" s="9" t="str">
        <f t="shared" si="9"/>
        <v>（無効回答）(n=10)</v>
      </c>
      <c r="T285" s="10">
        <v>10</v>
      </c>
      <c r="U285" s="10">
        <v>0</v>
      </c>
      <c r="V285" s="10">
        <v>20</v>
      </c>
      <c r="W285" s="10">
        <v>40</v>
      </c>
      <c r="X285" s="10">
        <v>10</v>
      </c>
      <c r="Y285" s="10">
        <v>20</v>
      </c>
      <c r="Z285" s="11"/>
    </row>
    <row r="302" spans="17:25" ht="19.899999999999999" customHeight="1" x14ac:dyDescent="0.15">
      <c r="Q302" s="2" t="s">
        <v>318</v>
      </c>
    </row>
    <row r="303" spans="17:25" ht="19.899999999999999" customHeight="1" x14ac:dyDescent="0.15">
      <c r="Q303" s="2" t="s">
        <v>405</v>
      </c>
    </row>
    <row r="304" spans="17:25" ht="19.899999999999999" customHeight="1" x14ac:dyDescent="0.15">
      <c r="Q304" s="3"/>
      <c r="R304" s="4"/>
      <c r="S304" s="5" t="s">
        <v>0</v>
      </c>
      <c r="T304" s="6">
        <v>1</v>
      </c>
      <c r="U304" s="6">
        <v>1</v>
      </c>
      <c r="V304" s="6">
        <v>1</v>
      </c>
      <c r="W304" s="6">
        <v>1</v>
      </c>
      <c r="X304" s="6">
        <v>1</v>
      </c>
      <c r="Y304" s="6">
        <v>1</v>
      </c>
    </row>
    <row r="305" spans="17:26" ht="19.899999999999999" customHeight="1" x14ac:dyDescent="0.15">
      <c r="Q305" s="3" t="s">
        <v>1</v>
      </c>
      <c r="R305" s="4" t="s">
        <v>3</v>
      </c>
      <c r="S305" s="3" t="s">
        <v>2</v>
      </c>
      <c r="T305" s="7" t="s">
        <v>239</v>
      </c>
      <c r="U305" s="7" t="s">
        <v>230</v>
      </c>
      <c r="V305" s="7" t="s">
        <v>306</v>
      </c>
      <c r="W305" s="7" t="s">
        <v>304</v>
      </c>
      <c r="X305" s="7" t="s">
        <v>4</v>
      </c>
      <c r="Y305" s="7" t="s">
        <v>5</v>
      </c>
    </row>
    <row r="306" spans="17:26" ht="19.899999999999999" customHeight="1" x14ac:dyDescent="0.15">
      <c r="Q306" s="8" t="s">
        <v>20</v>
      </c>
      <c r="R306" s="8">
        <v>30</v>
      </c>
      <c r="S306" s="9" t="str">
        <f t="shared" ref="S306:S315" si="10">Q306&amp;"(n="&amp;R306&amp;")"</f>
        <v>16～19歳(n=30)</v>
      </c>
      <c r="T306" s="10">
        <v>26.666666666666668</v>
      </c>
      <c r="U306" s="10">
        <v>0</v>
      </c>
      <c r="V306" s="10">
        <v>26.666666666666668</v>
      </c>
      <c r="W306" s="10">
        <v>0</v>
      </c>
      <c r="X306" s="10">
        <v>40</v>
      </c>
      <c r="Y306" s="10">
        <v>6.666666666666667</v>
      </c>
      <c r="Z306" s="13"/>
    </row>
    <row r="307" spans="17:26" ht="19.899999999999999" customHeight="1" x14ac:dyDescent="0.15">
      <c r="Q307" s="8" t="s">
        <v>21</v>
      </c>
      <c r="R307" s="8">
        <v>90</v>
      </c>
      <c r="S307" s="9" t="str">
        <f t="shared" si="10"/>
        <v>20～29歳(n=90)</v>
      </c>
      <c r="T307" s="10">
        <v>22.222222222222221</v>
      </c>
      <c r="U307" s="10">
        <v>8.8888888888888893</v>
      </c>
      <c r="V307" s="10">
        <v>17.777777777777779</v>
      </c>
      <c r="W307" s="10">
        <v>22.222222222222221</v>
      </c>
      <c r="X307" s="10">
        <v>27.777777777777779</v>
      </c>
      <c r="Y307" s="10">
        <v>1.1111111111111112</v>
      </c>
      <c r="Z307" s="13"/>
    </row>
    <row r="308" spans="17:26" ht="19.899999999999999" customHeight="1" x14ac:dyDescent="0.15">
      <c r="Q308" s="8" t="s">
        <v>22</v>
      </c>
      <c r="R308" s="8">
        <v>165</v>
      </c>
      <c r="S308" s="9" t="str">
        <f t="shared" si="10"/>
        <v>30～39歳(n=165)</v>
      </c>
      <c r="T308" s="10">
        <v>22.424242424242426</v>
      </c>
      <c r="U308" s="10">
        <v>9.6969696969696972</v>
      </c>
      <c r="V308" s="10">
        <v>25.454545454545453</v>
      </c>
      <c r="W308" s="10">
        <v>10.909090909090908</v>
      </c>
      <c r="X308" s="10">
        <v>29.696969696969699</v>
      </c>
      <c r="Y308" s="10">
        <v>1.8181818181818181</v>
      </c>
      <c r="Z308" s="13"/>
    </row>
    <row r="309" spans="17:26" ht="19.899999999999999" customHeight="1" x14ac:dyDescent="0.15">
      <c r="Q309" s="8" t="s">
        <v>23</v>
      </c>
      <c r="R309" s="8">
        <v>212</v>
      </c>
      <c r="S309" s="9" t="str">
        <f t="shared" si="10"/>
        <v>40～49歳(n=212)</v>
      </c>
      <c r="T309" s="10">
        <v>28.773584905660378</v>
      </c>
      <c r="U309" s="10">
        <v>7.5471698113207548</v>
      </c>
      <c r="V309" s="10">
        <v>33.962264150943398</v>
      </c>
      <c r="W309" s="10">
        <v>14.622641509433961</v>
      </c>
      <c r="X309" s="10">
        <v>15.09433962264151</v>
      </c>
      <c r="Y309" s="10">
        <v>0</v>
      </c>
      <c r="Z309" s="13"/>
    </row>
    <row r="310" spans="17:26" ht="19.899999999999999" customHeight="1" x14ac:dyDescent="0.15">
      <c r="Q310" s="8" t="s">
        <v>24</v>
      </c>
      <c r="R310" s="8">
        <v>270</v>
      </c>
      <c r="S310" s="9" t="str">
        <f t="shared" si="10"/>
        <v>50～59歳(n=270)</v>
      </c>
      <c r="T310" s="10">
        <v>38.148148148148145</v>
      </c>
      <c r="U310" s="10">
        <v>8.8888888888888893</v>
      </c>
      <c r="V310" s="10">
        <v>23.703703703703706</v>
      </c>
      <c r="W310" s="10">
        <v>15.185185185185185</v>
      </c>
      <c r="X310" s="10">
        <v>12.962962962962962</v>
      </c>
      <c r="Y310" s="10">
        <v>1.1111111111111112</v>
      </c>
      <c r="Z310" s="13"/>
    </row>
    <row r="311" spans="17:26" ht="19.899999999999999" customHeight="1" x14ac:dyDescent="0.15">
      <c r="Q311" s="8" t="s">
        <v>25</v>
      </c>
      <c r="R311" s="8">
        <v>125</v>
      </c>
      <c r="S311" s="9" t="str">
        <f t="shared" si="10"/>
        <v>60～64歳(n=125)</v>
      </c>
      <c r="T311" s="10">
        <v>36</v>
      </c>
      <c r="U311" s="10">
        <v>6.4</v>
      </c>
      <c r="V311" s="10">
        <v>24</v>
      </c>
      <c r="W311" s="10">
        <v>15.2</v>
      </c>
      <c r="X311" s="10">
        <v>16</v>
      </c>
      <c r="Y311" s="10">
        <v>2.4</v>
      </c>
      <c r="Z311" s="13"/>
    </row>
    <row r="312" spans="17:26" ht="19.899999999999999" customHeight="1" x14ac:dyDescent="0.15">
      <c r="Q312" s="8" t="s">
        <v>26</v>
      </c>
      <c r="R312" s="8">
        <v>103</v>
      </c>
      <c r="S312" s="9" t="str">
        <f t="shared" si="10"/>
        <v>65～69歳(n=103)</v>
      </c>
      <c r="T312" s="10">
        <v>44.660194174757287</v>
      </c>
      <c r="U312" s="10">
        <v>7.7669902912621351</v>
      </c>
      <c r="V312" s="10">
        <v>24.271844660194176</v>
      </c>
      <c r="W312" s="10">
        <v>8.7378640776699026</v>
      </c>
      <c r="X312" s="10">
        <v>11.650485436893204</v>
      </c>
      <c r="Y312" s="10">
        <v>2.912621359223301</v>
      </c>
      <c r="Z312" s="13"/>
    </row>
    <row r="313" spans="17:26" ht="19.899999999999999" customHeight="1" x14ac:dyDescent="0.15">
      <c r="Q313" s="8" t="s">
        <v>27</v>
      </c>
      <c r="R313" s="8">
        <v>172</v>
      </c>
      <c r="S313" s="9" t="str">
        <f t="shared" si="10"/>
        <v>70～74歳(n=172)</v>
      </c>
      <c r="T313" s="10">
        <v>39.534883720930232</v>
      </c>
      <c r="U313" s="10">
        <v>9.3023255813953494</v>
      </c>
      <c r="V313" s="10">
        <v>20.348837209302324</v>
      </c>
      <c r="W313" s="10">
        <v>19.186046511627907</v>
      </c>
      <c r="X313" s="10">
        <v>7.5581395348837201</v>
      </c>
      <c r="Y313" s="10">
        <v>4.0697674418604652</v>
      </c>
      <c r="Z313" s="13"/>
    </row>
    <row r="314" spans="17:26" ht="19.899999999999999" customHeight="1" x14ac:dyDescent="0.15">
      <c r="Q314" s="8" t="s">
        <v>28</v>
      </c>
      <c r="R314" s="8">
        <v>193</v>
      </c>
      <c r="S314" s="9" t="str">
        <f t="shared" si="10"/>
        <v>75歳以上(n=193)</v>
      </c>
      <c r="T314" s="10">
        <v>44.559585492227974</v>
      </c>
      <c r="U314" s="10">
        <v>10.362694300518134</v>
      </c>
      <c r="V314" s="10">
        <v>13.989637305699482</v>
      </c>
      <c r="W314" s="10">
        <v>14.507772020725387</v>
      </c>
      <c r="X314" s="10">
        <v>9.8445595854922274</v>
      </c>
      <c r="Y314" s="10">
        <v>6.7357512953367875</v>
      </c>
      <c r="Z314" s="13"/>
    </row>
    <row r="315" spans="17:26" ht="19.899999999999999" customHeight="1" x14ac:dyDescent="0.15">
      <c r="Q315" s="8" t="s">
        <v>5</v>
      </c>
      <c r="R315" s="8">
        <v>10</v>
      </c>
      <c r="S315" s="9" t="str">
        <f t="shared" si="10"/>
        <v>（無効回答）(n=10)</v>
      </c>
      <c r="T315" s="10">
        <v>40</v>
      </c>
      <c r="U315" s="10">
        <v>0</v>
      </c>
      <c r="V315" s="10">
        <v>30</v>
      </c>
      <c r="W315" s="10">
        <v>0</v>
      </c>
      <c r="X315" s="10">
        <v>0</v>
      </c>
      <c r="Y315" s="10">
        <v>30</v>
      </c>
      <c r="Z315" s="11"/>
    </row>
    <row r="332" spans="17:26" ht="19.899999999999999" customHeight="1" x14ac:dyDescent="0.15">
      <c r="Q332" s="2" t="s">
        <v>318</v>
      </c>
    </row>
    <row r="333" spans="17:26" ht="19.899999999999999" customHeight="1" x14ac:dyDescent="0.15">
      <c r="Q333" s="2" t="s">
        <v>7</v>
      </c>
    </row>
    <row r="334" spans="17:26" ht="19.899999999999999" customHeight="1" x14ac:dyDescent="0.15">
      <c r="Q334" s="3"/>
      <c r="R334" s="4"/>
      <c r="S334" s="5" t="s">
        <v>0</v>
      </c>
      <c r="T334" s="6">
        <v>1</v>
      </c>
      <c r="U334" s="6">
        <v>1</v>
      </c>
      <c r="V334" s="6">
        <v>1</v>
      </c>
      <c r="W334" s="6">
        <v>1</v>
      </c>
      <c r="X334" s="6">
        <v>1</v>
      </c>
      <c r="Y334" s="6">
        <v>1</v>
      </c>
    </row>
    <row r="335" spans="17:26" ht="19.899999999999999" customHeight="1" x14ac:dyDescent="0.15">
      <c r="Q335" s="3" t="s">
        <v>1</v>
      </c>
      <c r="R335" s="4" t="s">
        <v>3</v>
      </c>
      <c r="S335" s="3" t="s">
        <v>2</v>
      </c>
      <c r="T335" s="7" t="s">
        <v>239</v>
      </c>
      <c r="U335" s="7" t="s">
        <v>230</v>
      </c>
      <c r="V335" s="7" t="s">
        <v>306</v>
      </c>
      <c r="W335" s="7" t="s">
        <v>304</v>
      </c>
      <c r="X335" s="7" t="s">
        <v>4</v>
      </c>
      <c r="Y335" s="7" t="s">
        <v>5</v>
      </c>
    </row>
    <row r="336" spans="17:26" ht="19.899999999999999" customHeight="1" x14ac:dyDescent="0.15">
      <c r="Q336" s="8" t="s">
        <v>20</v>
      </c>
      <c r="R336" s="8">
        <v>30</v>
      </c>
      <c r="S336" s="9" t="str">
        <f t="shared" ref="S336:S345" si="11">Q336&amp;"(n="&amp;R336&amp;")"</f>
        <v>16～19歳(n=30)</v>
      </c>
      <c r="T336" s="10">
        <v>50</v>
      </c>
      <c r="U336" s="10">
        <v>3.3333333333333335</v>
      </c>
      <c r="V336" s="10">
        <v>16.666666666666664</v>
      </c>
      <c r="W336" s="10">
        <v>16.666666666666664</v>
      </c>
      <c r="X336" s="10">
        <v>10</v>
      </c>
      <c r="Y336" s="10">
        <v>3.3333333333333335</v>
      </c>
      <c r="Z336" s="13"/>
    </row>
    <row r="337" spans="17:26" ht="19.899999999999999" customHeight="1" x14ac:dyDescent="0.15">
      <c r="Q337" s="8" t="s">
        <v>21</v>
      </c>
      <c r="R337" s="8">
        <v>90</v>
      </c>
      <c r="S337" s="9" t="str">
        <f t="shared" si="11"/>
        <v>20～29歳(n=90)</v>
      </c>
      <c r="T337" s="10">
        <v>36.666666666666664</v>
      </c>
      <c r="U337" s="10">
        <v>6.666666666666667</v>
      </c>
      <c r="V337" s="10">
        <v>26.666666666666668</v>
      </c>
      <c r="W337" s="10">
        <v>17.777777777777779</v>
      </c>
      <c r="X337" s="10">
        <v>11.111111111111111</v>
      </c>
      <c r="Y337" s="10">
        <v>1.1111111111111112</v>
      </c>
      <c r="Z337" s="13"/>
    </row>
    <row r="338" spans="17:26" ht="19.899999999999999" customHeight="1" x14ac:dyDescent="0.15">
      <c r="Q338" s="8" t="s">
        <v>22</v>
      </c>
      <c r="R338" s="8">
        <v>165</v>
      </c>
      <c r="S338" s="9" t="str">
        <f t="shared" si="11"/>
        <v>30～39歳(n=165)</v>
      </c>
      <c r="T338" s="10">
        <v>56.36363636363636</v>
      </c>
      <c r="U338" s="10">
        <v>10.909090909090908</v>
      </c>
      <c r="V338" s="10">
        <v>18.181818181818183</v>
      </c>
      <c r="W338" s="10">
        <v>7.2727272727272725</v>
      </c>
      <c r="X338" s="10">
        <v>6.0606060606060606</v>
      </c>
      <c r="Y338" s="10">
        <v>1.2121212121212122</v>
      </c>
      <c r="Z338" s="13"/>
    </row>
    <row r="339" spans="17:26" ht="19.899999999999999" customHeight="1" x14ac:dyDescent="0.15">
      <c r="Q339" s="8" t="s">
        <v>23</v>
      </c>
      <c r="R339" s="8">
        <v>212</v>
      </c>
      <c r="S339" s="9" t="str">
        <f t="shared" si="11"/>
        <v>40～49歳(n=212)</v>
      </c>
      <c r="T339" s="10">
        <v>59.433962264150942</v>
      </c>
      <c r="U339" s="10">
        <v>7.5471698113207548</v>
      </c>
      <c r="V339" s="10">
        <v>21.226415094339622</v>
      </c>
      <c r="W339" s="10">
        <v>8.4905660377358494</v>
      </c>
      <c r="X339" s="10">
        <v>3.3018867924528301</v>
      </c>
      <c r="Y339" s="10">
        <v>0</v>
      </c>
      <c r="Z339" s="13"/>
    </row>
    <row r="340" spans="17:26" ht="19.899999999999999" customHeight="1" x14ac:dyDescent="0.15">
      <c r="Q340" s="8" t="s">
        <v>24</v>
      </c>
      <c r="R340" s="8">
        <v>270</v>
      </c>
      <c r="S340" s="9" t="str">
        <f t="shared" si="11"/>
        <v>50～59歳(n=270)</v>
      </c>
      <c r="T340" s="10">
        <v>67.777777777777786</v>
      </c>
      <c r="U340" s="10">
        <v>3.3333333333333335</v>
      </c>
      <c r="V340" s="10">
        <v>15.185185185185185</v>
      </c>
      <c r="W340" s="10">
        <v>9.2592592592592595</v>
      </c>
      <c r="X340" s="10">
        <v>3.7037037037037033</v>
      </c>
      <c r="Y340" s="10">
        <v>0.74074074074074081</v>
      </c>
      <c r="Z340" s="13"/>
    </row>
    <row r="341" spans="17:26" ht="19.899999999999999" customHeight="1" x14ac:dyDescent="0.15">
      <c r="Q341" s="8" t="s">
        <v>25</v>
      </c>
      <c r="R341" s="8">
        <v>125</v>
      </c>
      <c r="S341" s="9" t="str">
        <f t="shared" si="11"/>
        <v>60～64歳(n=125)</v>
      </c>
      <c r="T341" s="10">
        <v>71.2</v>
      </c>
      <c r="U341" s="10">
        <v>4</v>
      </c>
      <c r="V341" s="10">
        <v>17.599999999999998</v>
      </c>
      <c r="W341" s="10">
        <v>4</v>
      </c>
      <c r="X341" s="10">
        <v>0.8</v>
      </c>
      <c r="Y341" s="10">
        <v>2.4</v>
      </c>
      <c r="Z341" s="13"/>
    </row>
    <row r="342" spans="17:26" ht="19.899999999999999" customHeight="1" x14ac:dyDescent="0.15">
      <c r="Q342" s="8" t="s">
        <v>26</v>
      </c>
      <c r="R342" s="8">
        <v>103</v>
      </c>
      <c r="S342" s="9" t="str">
        <f t="shared" si="11"/>
        <v>65～69歳(n=103)</v>
      </c>
      <c r="T342" s="10">
        <v>71.844660194174764</v>
      </c>
      <c r="U342" s="10">
        <v>3.8834951456310676</v>
      </c>
      <c r="V342" s="10">
        <v>15.53398058252427</v>
      </c>
      <c r="W342" s="10">
        <v>2.912621359223301</v>
      </c>
      <c r="X342" s="10">
        <v>3.8834951456310676</v>
      </c>
      <c r="Y342" s="10">
        <v>1.9417475728155338</v>
      </c>
      <c r="Z342" s="13"/>
    </row>
    <row r="343" spans="17:26" ht="19.899999999999999" customHeight="1" x14ac:dyDescent="0.15">
      <c r="Q343" s="8" t="s">
        <v>27</v>
      </c>
      <c r="R343" s="8">
        <v>172</v>
      </c>
      <c r="S343" s="9" t="str">
        <f t="shared" si="11"/>
        <v>70～74歳(n=172)</v>
      </c>
      <c r="T343" s="10">
        <v>76.162790697674424</v>
      </c>
      <c r="U343" s="10">
        <v>2.9069767441860463</v>
      </c>
      <c r="V343" s="10">
        <v>12.790697674418606</v>
      </c>
      <c r="W343" s="10">
        <v>4.6511627906976747</v>
      </c>
      <c r="X343" s="10">
        <v>0.58139534883720934</v>
      </c>
      <c r="Y343" s="10">
        <v>2.9069767441860463</v>
      </c>
      <c r="Z343" s="13"/>
    </row>
    <row r="344" spans="17:26" ht="19.899999999999999" customHeight="1" x14ac:dyDescent="0.15">
      <c r="Q344" s="8" t="s">
        <v>28</v>
      </c>
      <c r="R344" s="8">
        <v>193</v>
      </c>
      <c r="S344" s="9" t="str">
        <f t="shared" si="11"/>
        <v>75歳以上(n=193)</v>
      </c>
      <c r="T344" s="10">
        <v>79.792746113989637</v>
      </c>
      <c r="U344" s="10">
        <v>2.5906735751295336</v>
      </c>
      <c r="V344" s="10">
        <v>7.2538860103626934</v>
      </c>
      <c r="W344" s="10">
        <v>2.5906735751295336</v>
      </c>
      <c r="X344" s="10">
        <v>3.1088082901554404</v>
      </c>
      <c r="Y344" s="10">
        <v>4.6632124352331603</v>
      </c>
      <c r="Z344" s="13"/>
    </row>
    <row r="345" spans="17:26" ht="19.899999999999999" customHeight="1" x14ac:dyDescent="0.15">
      <c r="Q345" s="8" t="s">
        <v>5</v>
      </c>
      <c r="R345" s="8">
        <v>10</v>
      </c>
      <c r="S345" s="9" t="str">
        <f t="shared" si="11"/>
        <v>（無効回答）(n=10)</v>
      </c>
      <c r="T345" s="10">
        <v>70</v>
      </c>
      <c r="U345" s="10">
        <v>0</v>
      </c>
      <c r="V345" s="10">
        <v>20</v>
      </c>
      <c r="W345" s="10">
        <v>0</v>
      </c>
      <c r="X345" s="10">
        <v>0</v>
      </c>
      <c r="Y345" s="10">
        <v>10</v>
      </c>
      <c r="Z345" s="11"/>
    </row>
    <row r="362" spans="17:26" ht="19.899999999999999" customHeight="1" x14ac:dyDescent="0.15">
      <c r="Q362" s="2" t="s">
        <v>318</v>
      </c>
    </row>
    <row r="363" spans="17:26" ht="19.899999999999999" customHeight="1" x14ac:dyDescent="0.15">
      <c r="Q363" s="2" t="s">
        <v>397</v>
      </c>
    </row>
    <row r="364" spans="17:26" ht="19.899999999999999" customHeight="1" x14ac:dyDescent="0.15">
      <c r="Q364" s="3"/>
      <c r="R364" s="4"/>
      <c r="S364" s="5" t="s">
        <v>0</v>
      </c>
      <c r="T364" s="6">
        <v>1</v>
      </c>
      <c r="U364" s="6">
        <v>1</v>
      </c>
      <c r="V364" s="6">
        <v>1</v>
      </c>
      <c r="W364" s="6">
        <v>1</v>
      </c>
      <c r="X364" s="6">
        <v>1</v>
      </c>
      <c r="Y364" s="6">
        <v>1</v>
      </c>
    </row>
    <row r="365" spans="17:26" ht="19.899999999999999" customHeight="1" x14ac:dyDescent="0.15">
      <c r="Q365" s="3" t="s">
        <v>1</v>
      </c>
      <c r="R365" s="4" t="s">
        <v>3</v>
      </c>
      <c r="S365" s="3" t="s">
        <v>2</v>
      </c>
      <c r="T365" s="7" t="s">
        <v>239</v>
      </c>
      <c r="U365" s="7" t="s">
        <v>230</v>
      </c>
      <c r="V365" s="7" t="s">
        <v>306</v>
      </c>
      <c r="W365" s="7" t="s">
        <v>304</v>
      </c>
      <c r="X365" s="7" t="s">
        <v>4</v>
      </c>
      <c r="Y365" s="7" t="s">
        <v>5</v>
      </c>
    </row>
    <row r="366" spans="17:26" ht="19.899999999999999" customHeight="1" x14ac:dyDescent="0.15">
      <c r="Q366" s="8" t="s">
        <v>20</v>
      </c>
      <c r="R366" s="8">
        <v>30</v>
      </c>
      <c r="S366" s="9" t="str">
        <f t="shared" ref="S366:S375" si="12">Q366&amp;"(n="&amp;R366&amp;")"</f>
        <v>16～19歳(n=30)</v>
      </c>
      <c r="T366" s="10">
        <v>23.333333333333332</v>
      </c>
      <c r="U366" s="10">
        <v>6.666666666666667</v>
      </c>
      <c r="V366" s="10">
        <v>16.666666666666664</v>
      </c>
      <c r="W366" s="10">
        <v>16.666666666666664</v>
      </c>
      <c r="X366" s="10">
        <v>33.333333333333329</v>
      </c>
      <c r="Y366" s="10">
        <v>3.3333333333333335</v>
      </c>
      <c r="Z366" s="13"/>
    </row>
    <row r="367" spans="17:26" ht="19.899999999999999" customHeight="1" x14ac:dyDescent="0.15">
      <c r="Q367" s="8" t="s">
        <v>21</v>
      </c>
      <c r="R367" s="8">
        <v>90</v>
      </c>
      <c r="S367" s="9" t="str">
        <f t="shared" si="12"/>
        <v>20～29歳(n=90)</v>
      </c>
      <c r="T367" s="10">
        <v>17.777777777777779</v>
      </c>
      <c r="U367" s="10">
        <v>4.4444444444444446</v>
      </c>
      <c r="V367" s="10">
        <v>23.333333333333332</v>
      </c>
      <c r="W367" s="10">
        <v>23.333333333333332</v>
      </c>
      <c r="X367" s="10">
        <v>30</v>
      </c>
      <c r="Y367" s="10">
        <v>1.1111111111111112</v>
      </c>
      <c r="Z367" s="13"/>
    </row>
    <row r="368" spans="17:26" ht="19.899999999999999" customHeight="1" x14ac:dyDescent="0.15">
      <c r="Q368" s="8" t="s">
        <v>22</v>
      </c>
      <c r="R368" s="8">
        <v>165</v>
      </c>
      <c r="S368" s="9" t="str">
        <f t="shared" si="12"/>
        <v>30～39歳(n=165)</v>
      </c>
      <c r="T368" s="10">
        <v>15.757575757575756</v>
      </c>
      <c r="U368" s="10">
        <v>4.2424242424242431</v>
      </c>
      <c r="V368" s="10">
        <v>28.484848484848484</v>
      </c>
      <c r="W368" s="10">
        <v>13.939393939393941</v>
      </c>
      <c r="X368" s="10">
        <v>36.363636363636367</v>
      </c>
      <c r="Y368" s="10">
        <v>1.2121212121212122</v>
      </c>
      <c r="Z368" s="13"/>
    </row>
    <row r="369" spans="17:26" ht="19.899999999999999" customHeight="1" x14ac:dyDescent="0.15">
      <c r="Q369" s="8" t="s">
        <v>23</v>
      </c>
      <c r="R369" s="8">
        <v>212</v>
      </c>
      <c r="S369" s="9" t="str">
        <f t="shared" si="12"/>
        <v>40～49歳(n=212)</v>
      </c>
      <c r="T369" s="10">
        <v>22.641509433962266</v>
      </c>
      <c r="U369" s="10">
        <v>2.358490566037736</v>
      </c>
      <c r="V369" s="10">
        <v>30.188679245283019</v>
      </c>
      <c r="W369" s="10">
        <v>17.924528301886792</v>
      </c>
      <c r="X369" s="10">
        <v>26.886792452830189</v>
      </c>
      <c r="Y369" s="10">
        <v>0</v>
      </c>
      <c r="Z369" s="13"/>
    </row>
    <row r="370" spans="17:26" ht="19.899999999999999" customHeight="1" x14ac:dyDescent="0.15">
      <c r="Q370" s="8" t="s">
        <v>24</v>
      </c>
      <c r="R370" s="8">
        <v>270</v>
      </c>
      <c r="S370" s="9" t="str">
        <f t="shared" si="12"/>
        <v>50～59歳(n=270)</v>
      </c>
      <c r="T370" s="10">
        <v>28.518518518518519</v>
      </c>
      <c r="U370" s="10">
        <v>3.7037037037037033</v>
      </c>
      <c r="V370" s="10">
        <v>28.518518518518519</v>
      </c>
      <c r="W370" s="10">
        <v>16.666666666666664</v>
      </c>
      <c r="X370" s="10">
        <v>21.111111111111111</v>
      </c>
      <c r="Y370" s="10">
        <v>1.4814814814814816</v>
      </c>
      <c r="Z370" s="13"/>
    </row>
    <row r="371" spans="17:26" ht="19.899999999999999" customHeight="1" x14ac:dyDescent="0.15">
      <c r="Q371" s="8" t="s">
        <v>25</v>
      </c>
      <c r="R371" s="8">
        <v>125</v>
      </c>
      <c r="S371" s="9" t="str">
        <f t="shared" si="12"/>
        <v>60～64歳(n=125)</v>
      </c>
      <c r="T371" s="10">
        <v>25.6</v>
      </c>
      <c r="U371" s="10">
        <v>4.8</v>
      </c>
      <c r="V371" s="10">
        <v>28.799999999999997</v>
      </c>
      <c r="W371" s="10">
        <v>18.399999999999999</v>
      </c>
      <c r="X371" s="10">
        <v>20</v>
      </c>
      <c r="Y371" s="10">
        <v>2.4</v>
      </c>
      <c r="Z371" s="13"/>
    </row>
    <row r="372" spans="17:26" ht="19.899999999999999" customHeight="1" x14ac:dyDescent="0.15">
      <c r="Q372" s="8" t="s">
        <v>26</v>
      </c>
      <c r="R372" s="8">
        <v>103</v>
      </c>
      <c r="S372" s="9" t="str">
        <f t="shared" si="12"/>
        <v>65～69歳(n=103)</v>
      </c>
      <c r="T372" s="10">
        <v>35.922330097087382</v>
      </c>
      <c r="U372" s="10">
        <v>6.7961165048543686</v>
      </c>
      <c r="V372" s="10">
        <v>25.242718446601941</v>
      </c>
      <c r="W372" s="10">
        <v>8.7378640776699026</v>
      </c>
      <c r="X372" s="10">
        <v>20.388349514563107</v>
      </c>
      <c r="Y372" s="10">
        <v>2.912621359223301</v>
      </c>
      <c r="Z372" s="13"/>
    </row>
    <row r="373" spans="17:26" ht="19.899999999999999" customHeight="1" x14ac:dyDescent="0.15">
      <c r="Q373" s="8" t="s">
        <v>27</v>
      </c>
      <c r="R373" s="8">
        <v>172</v>
      </c>
      <c r="S373" s="9" t="str">
        <f t="shared" si="12"/>
        <v>70～74歳(n=172)</v>
      </c>
      <c r="T373" s="10">
        <v>35.465116279069768</v>
      </c>
      <c r="U373" s="10">
        <v>4.0697674418604652</v>
      </c>
      <c r="V373" s="10">
        <v>26.162790697674421</v>
      </c>
      <c r="W373" s="10">
        <v>13.372093023255813</v>
      </c>
      <c r="X373" s="10">
        <v>15.11627906976744</v>
      </c>
      <c r="Y373" s="10">
        <v>5.8139534883720927</v>
      </c>
      <c r="Z373" s="13"/>
    </row>
    <row r="374" spans="17:26" ht="19.899999999999999" customHeight="1" x14ac:dyDescent="0.15">
      <c r="Q374" s="8" t="s">
        <v>28</v>
      </c>
      <c r="R374" s="8">
        <v>193</v>
      </c>
      <c r="S374" s="9" t="str">
        <f t="shared" si="12"/>
        <v>75歳以上(n=193)</v>
      </c>
      <c r="T374" s="10">
        <v>36.269430051813472</v>
      </c>
      <c r="U374" s="10">
        <v>4.6632124352331603</v>
      </c>
      <c r="V374" s="10">
        <v>17.616580310880828</v>
      </c>
      <c r="W374" s="10">
        <v>17.098445595854923</v>
      </c>
      <c r="X374" s="10">
        <v>15.544041450777202</v>
      </c>
      <c r="Y374" s="10">
        <v>8.8082901554404138</v>
      </c>
      <c r="Z374" s="13"/>
    </row>
    <row r="375" spans="17:26" ht="19.899999999999999" customHeight="1" x14ac:dyDescent="0.15">
      <c r="Q375" s="8" t="s">
        <v>5</v>
      </c>
      <c r="R375" s="8">
        <v>10</v>
      </c>
      <c r="S375" s="9" t="str">
        <f t="shared" si="12"/>
        <v>（無効回答）(n=10)</v>
      </c>
      <c r="T375" s="10">
        <v>40</v>
      </c>
      <c r="U375" s="10">
        <v>0</v>
      </c>
      <c r="V375" s="10">
        <v>30</v>
      </c>
      <c r="W375" s="10">
        <v>0</v>
      </c>
      <c r="X375" s="10">
        <v>10</v>
      </c>
      <c r="Y375" s="10">
        <v>20</v>
      </c>
      <c r="Z375" s="11"/>
    </row>
    <row r="392" spans="17:26" ht="19.899999999999999" customHeight="1" x14ac:dyDescent="0.15">
      <c r="Q392" s="2" t="s">
        <v>318</v>
      </c>
    </row>
    <row r="393" spans="17:26" ht="19.899999999999999" customHeight="1" x14ac:dyDescent="0.15">
      <c r="Q393" s="2" t="s">
        <v>398</v>
      </c>
    </row>
    <row r="394" spans="17:26" ht="19.899999999999999" customHeight="1" x14ac:dyDescent="0.15">
      <c r="Q394" s="3"/>
      <c r="R394" s="4"/>
      <c r="S394" s="5" t="s">
        <v>0</v>
      </c>
      <c r="T394" s="6">
        <v>1</v>
      </c>
      <c r="U394" s="6">
        <v>1</v>
      </c>
      <c r="V394" s="6">
        <v>1</v>
      </c>
      <c r="W394" s="6">
        <v>1</v>
      </c>
      <c r="X394" s="6">
        <v>1</v>
      </c>
      <c r="Y394" s="6">
        <v>1</v>
      </c>
    </row>
    <row r="395" spans="17:26" ht="19.899999999999999" customHeight="1" x14ac:dyDescent="0.15">
      <c r="Q395" s="3" t="s">
        <v>1</v>
      </c>
      <c r="R395" s="4" t="s">
        <v>3</v>
      </c>
      <c r="S395" s="3" t="s">
        <v>2</v>
      </c>
      <c r="T395" s="7" t="s">
        <v>239</v>
      </c>
      <c r="U395" s="7" t="s">
        <v>230</v>
      </c>
      <c r="V395" s="7" t="s">
        <v>306</v>
      </c>
      <c r="W395" s="7" t="s">
        <v>304</v>
      </c>
      <c r="X395" s="7" t="s">
        <v>4</v>
      </c>
      <c r="Y395" s="7" t="s">
        <v>5</v>
      </c>
    </row>
    <row r="396" spans="17:26" ht="19.899999999999999" customHeight="1" x14ac:dyDescent="0.15">
      <c r="Q396" s="8" t="s">
        <v>20</v>
      </c>
      <c r="R396" s="8">
        <v>30</v>
      </c>
      <c r="S396" s="9" t="str">
        <f t="shared" ref="S396:S405" si="13">Q396&amp;"(n="&amp;R396&amp;")"</f>
        <v>16～19歳(n=30)</v>
      </c>
      <c r="T396" s="10">
        <v>6.666666666666667</v>
      </c>
      <c r="U396" s="10">
        <v>3.3333333333333335</v>
      </c>
      <c r="V396" s="10">
        <v>20</v>
      </c>
      <c r="W396" s="10">
        <v>23.333333333333332</v>
      </c>
      <c r="X396" s="10">
        <v>43.333333333333336</v>
      </c>
      <c r="Y396" s="10">
        <v>3.3333333333333335</v>
      </c>
      <c r="Z396" s="13"/>
    </row>
    <row r="397" spans="17:26" ht="19.899999999999999" customHeight="1" x14ac:dyDescent="0.15">
      <c r="Q397" s="8" t="s">
        <v>21</v>
      </c>
      <c r="R397" s="8">
        <v>90</v>
      </c>
      <c r="S397" s="9" t="str">
        <f t="shared" si="13"/>
        <v>20～29歳(n=90)</v>
      </c>
      <c r="T397" s="10">
        <v>5.5555555555555554</v>
      </c>
      <c r="U397" s="10">
        <v>3.3333333333333335</v>
      </c>
      <c r="V397" s="10">
        <v>21.111111111111111</v>
      </c>
      <c r="W397" s="10">
        <v>28.888888888888886</v>
      </c>
      <c r="X397" s="10">
        <v>40</v>
      </c>
      <c r="Y397" s="10">
        <v>1.1111111111111112</v>
      </c>
      <c r="Z397" s="13"/>
    </row>
    <row r="398" spans="17:26" ht="19.899999999999999" customHeight="1" x14ac:dyDescent="0.15">
      <c r="Q398" s="8" t="s">
        <v>22</v>
      </c>
      <c r="R398" s="8">
        <v>165</v>
      </c>
      <c r="S398" s="9" t="str">
        <f t="shared" si="13"/>
        <v>30～39歳(n=165)</v>
      </c>
      <c r="T398" s="10">
        <v>1.8181818181818181</v>
      </c>
      <c r="U398" s="10">
        <v>1.2121212121212122</v>
      </c>
      <c r="V398" s="10">
        <v>26.666666666666668</v>
      </c>
      <c r="W398" s="10">
        <v>20</v>
      </c>
      <c r="X398" s="10">
        <v>49.090909090909093</v>
      </c>
      <c r="Y398" s="10">
        <v>1.2121212121212122</v>
      </c>
      <c r="Z398" s="13"/>
    </row>
    <row r="399" spans="17:26" ht="19.899999999999999" customHeight="1" x14ac:dyDescent="0.15">
      <c r="Q399" s="8" t="s">
        <v>23</v>
      </c>
      <c r="R399" s="8">
        <v>212</v>
      </c>
      <c r="S399" s="9" t="str">
        <f t="shared" si="13"/>
        <v>40～49歳(n=212)</v>
      </c>
      <c r="T399" s="10">
        <v>5.1886792452830193</v>
      </c>
      <c r="U399" s="10">
        <v>1.4150943396226416</v>
      </c>
      <c r="V399" s="10">
        <v>28.773584905660378</v>
      </c>
      <c r="W399" s="10">
        <v>25</v>
      </c>
      <c r="X399" s="10">
        <v>39.622641509433961</v>
      </c>
      <c r="Y399" s="10">
        <v>0</v>
      </c>
      <c r="Z399" s="13"/>
    </row>
    <row r="400" spans="17:26" ht="19.899999999999999" customHeight="1" x14ac:dyDescent="0.15">
      <c r="Q400" s="8" t="s">
        <v>24</v>
      </c>
      <c r="R400" s="8">
        <v>270</v>
      </c>
      <c r="S400" s="9" t="str">
        <f t="shared" si="13"/>
        <v>50～59歳(n=270)</v>
      </c>
      <c r="T400" s="10">
        <v>5.5555555555555554</v>
      </c>
      <c r="U400" s="10">
        <v>1.4814814814814816</v>
      </c>
      <c r="V400" s="10">
        <v>34.074074074074076</v>
      </c>
      <c r="W400" s="10">
        <v>25.185185185185183</v>
      </c>
      <c r="X400" s="10">
        <v>32.222222222222221</v>
      </c>
      <c r="Y400" s="10">
        <v>1.4814814814814816</v>
      </c>
      <c r="Z400" s="13"/>
    </row>
    <row r="401" spans="17:26" ht="19.899999999999999" customHeight="1" x14ac:dyDescent="0.15">
      <c r="Q401" s="8" t="s">
        <v>25</v>
      </c>
      <c r="R401" s="8">
        <v>125</v>
      </c>
      <c r="S401" s="9" t="str">
        <f t="shared" si="13"/>
        <v>60～64歳(n=125)</v>
      </c>
      <c r="T401" s="10">
        <v>4</v>
      </c>
      <c r="U401" s="10">
        <v>1.6</v>
      </c>
      <c r="V401" s="10">
        <v>33.6</v>
      </c>
      <c r="W401" s="10">
        <v>26.400000000000002</v>
      </c>
      <c r="X401" s="10">
        <v>32</v>
      </c>
      <c r="Y401" s="10">
        <v>2.4</v>
      </c>
      <c r="Z401" s="13"/>
    </row>
    <row r="402" spans="17:26" ht="19.899999999999999" customHeight="1" x14ac:dyDescent="0.15">
      <c r="Q402" s="8" t="s">
        <v>26</v>
      </c>
      <c r="R402" s="8">
        <v>103</v>
      </c>
      <c r="S402" s="9" t="str">
        <f t="shared" si="13"/>
        <v>65～69歳(n=103)</v>
      </c>
      <c r="T402" s="10">
        <v>7.7669902912621351</v>
      </c>
      <c r="U402" s="10">
        <v>6.7961165048543686</v>
      </c>
      <c r="V402" s="10">
        <v>33.009708737864081</v>
      </c>
      <c r="W402" s="10">
        <v>14.563106796116504</v>
      </c>
      <c r="X402" s="10">
        <v>33.980582524271846</v>
      </c>
      <c r="Y402" s="10">
        <v>3.8834951456310676</v>
      </c>
      <c r="Z402" s="13"/>
    </row>
    <row r="403" spans="17:26" ht="19.899999999999999" customHeight="1" x14ac:dyDescent="0.15">
      <c r="Q403" s="8" t="s">
        <v>27</v>
      </c>
      <c r="R403" s="8">
        <v>172</v>
      </c>
      <c r="S403" s="9" t="str">
        <f t="shared" si="13"/>
        <v>70～74歳(n=172)</v>
      </c>
      <c r="T403" s="10">
        <v>6.9767441860465116</v>
      </c>
      <c r="U403" s="10">
        <v>0.58139534883720934</v>
      </c>
      <c r="V403" s="10">
        <v>33.720930232558139</v>
      </c>
      <c r="W403" s="10">
        <v>21.511627906976745</v>
      </c>
      <c r="X403" s="10">
        <v>30.813953488372093</v>
      </c>
      <c r="Y403" s="10">
        <v>6.395348837209303</v>
      </c>
      <c r="Z403" s="13"/>
    </row>
    <row r="404" spans="17:26" ht="19.899999999999999" customHeight="1" x14ac:dyDescent="0.15">
      <c r="Q404" s="8" t="s">
        <v>28</v>
      </c>
      <c r="R404" s="8">
        <v>193</v>
      </c>
      <c r="S404" s="9" t="str">
        <f t="shared" si="13"/>
        <v>75歳以上(n=193)</v>
      </c>
      <c r="T404" s="10">
        <v>6.2176165803108807</v>
      </c>
      <c r="U404" s="10">
        <v>1.5544041450777202</v>
      </c>
      <c r="V404" s="10">
        <v>26.94300518134715</v>
      </c>
      <c r="W404" s="10">
        <v>29.015544041450774</v>
      </c>
      <c r="X404" s="10">
        <v>26.94300518134715</v>
      </c>
      <c r="Y404" s="10">
        <v>9.3264248704663206</v>
      </c>
      <c r="Z404" s="13"/>
    </row>
    <row r="405" spans="17:26" ht="19.899999999999999" customHeight="1" x14ac:dyDescent="0.15">
      <c r="Q405" s="8" t="s">
        <v>5</v>
      </c>
      <c r="R405" s="8">
        <v>10</v>
      </c>
      <c r="S405" s="9" t="str">
        <f t="shared" si="13"/>
        <v>（無効回答）(n=10)</v>
      </c>
      <c r="T405" s="10">
        <v>0</v>
      </c>
      <c r="U405" s="10">
        <v>0</v>
      </c>
      <c r="V405" s="10">
        <v>50</v>
      </c>
      <c r="W405" s="10">
        <v>20</v>
      </c>
      <c r="X405" s="10">
        <v>10</v>
      </c>
      <c r="Y405" s="10">
        <v>20</v>
      </c>
      <c r="Z405" s="11"/>
    </row>
    <row r="422" spans="17:26" ht="19.899999999999999" customHeight="1" x14ac:dyDescent="0.15">
      <c r="Q422" s="2" t="s">
        <v>318</v>
      </c>
    </row>
    <row r="423" spans="17:26" ht="19.899999999999999" customHeight="1" x14ac:dyDescent="0.15">
      <c r="Q423" s="2" t="s">
        <v>220</v>
      </c>
    </row>
    <row r="424" spans="17:26" ht="19.899999999999999" customHeight="1" x14ac:dyDescent="0.15">
      <c r="Q424" s="3"/>
      <c r="R424" s="4"/>
      <c r="S424" s="5" t="s">
        <v>0</v>
      </c>
      <c r="T424" s="6">
        <v>1</v>
      </c>
      <c r="U424" s="6">
        <v>1</v>
      </c>
      <c r="V424" s="6">
        <v>1</v>
      </c>
      <c r="W424" s="6">
        <v>1</v>
      </c>
      <c r="X424" s="6">
        <v>1</v>
      </c>
      <c r="Y424" s="6">
        <v>1</v>
      </c>
    </row>
    <row r="425" spans="17:26" ht="19.899999999999999" customHeight="1" x14ac:dyDescent="0.15">
      <c r="Q425" s="3" t="s">
        <v>1</v>
      </c>
      <c r="R425" s="4" t="s">
        <v>3</v>
      </c>
      <c r="S425" s="3" t="s">
        <v>2</v>
      </c>
      <c r="T425" s="7" t="s">
        <v>239</v>
      </c>
      <c r="U425" s="7" t="s">
        <v>230</v>
      </c>
      <c r="V425" s="7" t="s">
        <v>306</v>
      </c>
      <c r="W425" s="7" t="s">
        <v>304</v>
      </c>
      <c r="X425" s="7" t="s">
        <v>4</v>
      </c>
      <c r="Y425" s="7" t="s">
        <v>5</v>
      </c>
    </row>
    <row r="426" spans="17:26" ht="19.899999999999999" customHeight="1" x14ac:dyDescent="0.15">
      <c r="Q426" s="8" t="s">
        <v>20</v>
      </c>
      <c r="R426" s="8">
        <v>30</v>
      </c>
      <c r="S426" s="9" t="str">
        <f t="shared" ref="S426:S435" si="14">Q426&amp;"(n="&amp;R426&amp;")"</f>
        <v>16～19歳(n=30)</v>
      </c>
      <c r="T426" s="10">
        <v>10</v>
      </c>
      <c r="U426" s="10">
        <v>13.333333333333334</v>
      </c>
      <c r="V426" s="10">
        <v>16.666666666666664</v>
      </c>
      <c r="W426" s="10">
        <v>20</v>
      </c>
      <c r="X426" s="10">
        <v>36.666666666666664</v>
      </c>
      <c r="Y426" s="10">
        <v>3.3333333333333335</v>
      </c>
      <c r="Z426" s="13"/>
    </row>
    <row r="427" spans="17:26" ht="19.899999999999999" customHeight="1" x14ac:dyDescent="0.15">
      <c r="Q427" s="8" t="s">
        <v>21</v>
      </c>
      <c r="R427" s="8">
        <v>90</v>
      </c>
      <c r="S427" s="9" t="str">
        <f t="shared" si="14"/>
        <v>20～29歳(n=90)</v>
      </c>
      <c r="T427" s="10">
        <v>10</v>
      </c>
      <c r="U427" s="10">
        <v>4.4444444444444446</v>
      </c>
      <c r="V427" s="10">
        <v>17.777777777777779</v>
      </c>
      <c r="W427" s="10">
        <v>26.666666666666668</v>
      </c>
      <c r="X427" s="10">
        <v>40</v>
      </c>
      <c r="Y427" s="10">
        <v>1.1111111111111112</v>
      </c>
      <c r="Z427" s="13"/>
    </row>
    <row r="428" spans="17:26" ht="19.899999999999999" customHeight="1" x14ac:dyDescent="0.15">
      <c r="Q428" s="8" t="s">
        <v>22</v>
      </c>
      <c r="R428" s="8">
        <v>165</v>
      </c>
      <c r="S428" s="9" t="str">
        <f t="shared" si="14"/>
        <v>30～39歳(n=165)</v>
      </c>
      <c r="T428" s="10">
        <v>3.0303030303030303</v>
      </c>
      <c r="U428" s="10">
        <v>4.2424242424242431</v>
      </c>
      <c r="V428" s="10">
        <v>22.424242424242426</v>
      </c>
      <c r="W428" s="10">
        <v>23.636363636363637</v>
      </c>
      <c r="X428" s="10">
        <v>44.848484848484851</v>
      </c>
      <c r="Y428" s="10">
        <v>1.8181818181818181</v>
      </c>
      <c r="Z428" s="13"/>
    </row>
    <row r="429" spans="17:26" ht="19.899999999999999" customHeight="1" x14ac:dyDescent="0.15">
      <c r="Q429" s="8" t="s">
        <v>23</v>
      </c>
      <c r="R429" s="8">
        <v>212</v>
      </c>
      <c r="S429" s="9" t="str">
        <f t="shared" si="14"/>
        <v>40～49歳(n=212)</v>
      </c>
      <c r="T429" s="10">
        <v>7.5471698113207548</v>
      </c>
      <c r="U429" s="10">
        <v>3.3018867924528301</v>
      </c>
      <c r="V429" s="10">
        <v>32.547169811320757</v>
      </c>
      <c r="W429" s="10">
        <v>30.660377358490564</v>
      </c>
      <c r="X429" s="10">
        <v>25.943396226415093</v>
      </c>
      <c r="Y429" s="10">
        <v>0</v>
      </c>
      <c r="Z429" s="13"/>
    </row>
    <row r="430" spans="17:26" ht="19.899999999999999" customHeight="1" x14ac:dyDescent="0.15">
      <c r="Q430" s="8" t="s">
        <v>24</v>
      </c>
      <c r="R430" s="8">
        <v>270</v>
      </c>
      <c r="S430" s="9" t="str">
        <f t="shared" si="14"/>
        <v>50～59歳(n=270)</v>
      </c>
      <c r="T430" s="10">
        <v>11.111111111111111</v>
      </c>
      <c r="U430" s="10">
        <v>2.5925925925925926</v>
      </c>
      <c r="V430" s="10">
        <v>33.333333333333329</v>
      </c>
      <c r="W430" s="10">
        <v>27.777777777777779</v>
      </c>
      <c r="X430" s="10">
        <v>24.444444444444443</v>
      </c>
      <c r="Y430" s="10">
        <v>0.74074074074074081</v>
      </c>
      <c r="Z430" s="13"/>
    </row>
    <row r="431" spans="17:26" ht="19.899999999999999" customHeight="1" x14ac:dyDescent="0.15">
      <c r="Q431" s="8" t="s">
        <v>25</v>
      </c>
      <c r="R431" s="8">
        <v>125</v>
      </c>
      <c r="S431" s="9" t="str">
        <f t="shared" si="14"/>
        <v>60～64歳(n=125)</v>
      </c>
      <c r="T431" s="10">
        <v>10.4</v>
      </c>
      <c r="U431" s="10">
        <v>4</v>
      </c>
      <c r="V431" s="10">
        <v>31.2</v>
      </c>
      <c r="W431" s="10">
        <v>25.6</v>
      </c>
      <c r="X431" s="10">
        <v>24.8</v>
      </c>
      <c r="Y431" s="10">
        <v>4</v>
      </c>
      <c r="Z431" s="13"/>
    </row>
    <row r="432" spans="17:26" ht="19.899999999999999" customHeight="1" x14ac:dyDescent="0.15">
      <c r="Q432" s="8" t="s">
        <v>26</v>
      </c>
      <c r="R432" s="8">
        <v>103</v>
      </c>
      <c r="S432" s="9" t="str">
        <f t="shared" si="14"/>
        <v>65～69歳(n=103)</v>
      </c>
      <c r="T432" s="10">
        <v>17.475728155339805</v>
      </c>
      <c r="U432" s="10">
        <v>5.825242718446602</v>
      </c>
      <c r="V432" s="10">
        <v>41.747572815533978</v>
      </c>
      <c r="W432" s="10">
        <v>11.650485436893204</v>
      </c>
      <c r="X432" s="10">
        <v>20.388349514563107</v>
      </c>
      <c r="Y432" s="10">
        <v>2.912621359223301</v>
      </c>
      <c r="Z432" s="13"/>
    </row>
    <row r="433" spans="17:26" ht="19.899999999999999" customHeight="1" x14ac:dyDescent="0.15">
      <c r="Q433" s="8" t="s">
        <v>27</v>
      </c>
      <c r="R433" s="8">
        <v>172</v>
      </c>
      <c r="S433" s="9" t="str">
        <f t="shared" si="14"/>
        <v>70～74歳(n=172)</v>
      </c>
      <c r="T433" s="10">
        <v>16.86046511627907</v>
      </c>
      <c r="U433" s="10">
        <v>4.0697674418604652</v>
      </c>
      <c r="V433" s="10">
        <v>31.395348837209301</v>
      </c>
      <c r="W433" s="10">
        <v>21.511627906976745</v>
      </c>
      <c r="X433" s="10">
        <v>20.348837209302324</v>
      </c>
      <c r="Y433" s="10">
        <v>5.8139534883720927</v>
      </c>
      <c r="Z433" s="13"/>
    </row>
    <row r="434" spans="17:26" ht="19.899999999999999" customHeight="1" x14ac:dyDescent="0.15">
      <c r="Q434" s="8" t="s">
        <v>28</v>
      </c>
      <c r="R434" s="8">
        <v>193</v>
      </c>
      <c r="S434" s="9" t="str">
        <f t="shared" si="14"/>
        <v>75歳以上(n=193)</v>
      </c>
      <c r="T434" s="10">
        <v>21.243523316062177</v>
      </c>
      <c r="U434" s="10">
        <v>6.7357512953367875</v>
      </c>
      <c r="V434" s="10">
        <v>20.207253886010363</v>
      </c>
      <c r="W434" s="10">
        <v>24.352331606217618</v>
      </c>
      <c r="X434" s="10">
        <v>18.134715025906736</v>
      </c>
      <c r="Y434" s="10">
        <v>9.3264248704663206</v>
      </c>
      <c r="Z434" s="13"/>
    </row>
    <row r="435" spans="17:26" ht="19.899999999999999" customHeight="1" x14ac:dyDescent="0.15">
      <c r="Q435" s="8" t="s">
        <v>5</v>
      </c>
      <c r="R435" s="8">
        <v>10</v>
      </c>
      <c r="S435" s="9" t="str">
        <f t="shared" si="14"/>
        <v>（無効回答）(n=10)</v>
      </c>
      <c r="T435" s="10">
        <v>0</v>
      </c>
      <c r="U435" s="10">
        <v>0</v>
      </c>
      <c r="V435" s="10">
        <v>50</v>
      </c>
      <c r="W435" s="10">
        <v>10</v>
      </c>
      <c r="X435" s="10">
        <v>10</v>
      </c>
      <c r="Y435" s="10">
        <v>30</v>
      </c>
      <c r="Z435" s="11"/>
    </row>
    <row r="452" spans="17:26" ht="19.899999999999999" customHeight="1" x14ac:dyDescent="0.15">
      <c r="Q452" s="2" t="s">
        <v>318</v>
      </c>
    </row>
    <row r="453" spans="17:26" ht="19.899999999999999" customHeight="1" x14ac:dyDescent="0.15">
      <c r="Q453" s="2" t="s">
        <v>399</v>
      </c>
    </row>
    <row r="454" spans="17:26" ht="19.899999999999999" customHeight="1" x14ac:dyDescent="0.15">
      <c r="Q454" s="3"/>
      <c r="R454" s="4"/>
      <c r="S454" s="5" t="s">
        <v>0</v>
      </c>
      <c r="T454" s="6">
        <v>1</v>
      </c>
      <c r="U454" s="6">
        <v>1</v>
      </c>
      <c r="V454" s="6">
        <v>1</v>
      </c>
      <c r="W454" s="6">
        <v>1</v>
      </c>
      <c r="X454" s="6">
        <v>1</v>
      </c>
      <c r="Y454" s="6">
        <v>1</v>
      </c>
    </row>
    <row r="455" spans="17:26" ht="19.899999999999999" customHeight="1" x14ac:dyDescent="0.15">
      <c r="Q455" s="3" t="s">
        <v>1</v>
      </c>
      <c r="R455" s="4" t="s">
        <v>3</v>
      </c>
      <c r="S455" s="3" t="s">
        <v>2</v>
      </c>
      <c r="T455" s="7" t="s">
        <v>239</v>
      </c>
      <c r="U455" s="7" t="s">
        <v>230</v>
      </c>
      <c r="V455" s="7" t="s">
        <v>306</v>
      </c>
      <c r="W455" s="7" t="s">
        <v>304</v>
      </c>
      <c r="X455" s="7" t="s">
        <v>4</v>
      </c>
      <c r="Y455" s="7" t="s">
        <v>5</v>
      </c>
    </row>
    <row r="456" spans="17:26" ht="19.899999999999999" customHeight="1" x14ac:dyDescent="0.15">
      <c r="Q456" s="8" t="s">
        <v>20</v>
      </c>
      <c r="R456" s="8">
        <v>30</v>
      </c>
      <c r="S456" s="9" t="str">
        <f t="shared" ref="S456:S465" si="15">Q456&amp;"(n="&amp;R456&amp;")"</f>
        <v>16～19歳(n=30)</v>
      </c>
      <c r="T456" s="10">
        <v>46.666666666666664</v>
      </c>
      <c r="U456" s="10">
        <v>0</v>
      </c>
      <c r="V456" s="10">
        <v>10</v>
      </c>
      <c r="W456" s="10">
        <v>16.666666666666664</v>
      </c>
      <c r="X456" s="10">
        <v>23.333333333333332</v>
      </c>
      <c r="Y456" s="10">
        <v>3.3333333333333335</v>
      </c>
      <c r="Z456" s="13"/>
    </row>
    <row r="457" spans="17:26" ht="19.899999999999999" customHeight="1" x14ac:dyDescent="0.15">
      <c r="Q457" s="8" t="s">
        <v>21</v>
      </c>
      <c r="R457" s="8">
        <v>90</v>
      </c>
      <c r="S457" s="9" t="str">
        <f t="shared" si="15"/>
        <v>20～29歳(n=90)</v>
      </c>
      <c r="T457" s="10">
        <v>32.222222222222221</v>
      </c>
      <c r="U457" s="10">
        <v>10</v>
      </c>
      <c r="V457" s="10">
        <v>10</v>
      </c>
      <c r="W457" s="10">
        <v>21.111111111111111</v>
      </c>
      <c r="X457" s="10">
        <v>25.555555555555554</v>
      </c>
      <c r="Y457" s="10">
        <v>1.1111111111111112</v>
      </c>
      <c r="Z457" s="13"/>
    </row>
    <row r="458" spans="17:26" ht="19.899999999999999" customHeight="1" x14ac:dyDescent="0.15">
      <c r="Q458" s="8" t="s">
        <v>22</v>
      </c>
      <c r="R458" s="8">
        <v>165</v>
      </c>
      <c r="S458" s="9" t="str">
        <f t="shared" si="15"/>
        <v>30～39歳(n=165)</v>
      </c>
      <c r="T458" s="10">
        <v>42.424242424242422</v>
      </c>
      <c r="U458" s="10">
        <v>7.2727272727272725</v>
      </c>
      <c r="V458" s="10">
        <v>13.333333333333334</v>
      </c>
      <c r="W458" s="10">
        <v>10.909090909090908</v>
      </c>
      <c r="X458" s="10">
        <v>25.454545454545453</v>
      </c>
      <c r="Y458" s="10">
        <v>0.60606060606060608</v>
      </c>
      <c r="Z458" s="13"/>
    </row>
    <row r="459" spans="17:26" ht="19.899999999999999" customHeight="1" x14ac:dyDescent="0.15">
      <c r="Q459" s="8" t="s">
        <v>23</v>
      </c>
      <c r="R459" s="8">
        <v>212</v>
      </c>
      <c r="S459" s="9" t="str">
        <f t="shared" si="15"/>
        <v>40～49歳(n=212)</v>
      </c>
      <c r="T459" s="10">
        <v>41.981132075471699</v>
      </c>
      <c r="U459" s="10">
        <v>6.6037735849056602</v>
      </c>
      <c r="V459" s="10">
        <v>14.622641509433961</v>
      </c>
      <c r="W459" s="10">
        <v>19.811320754716981</v>
      </c>
      <c r="X459" s="10">
        <v>16.981132075471699</v>
      </c>
      <c r="Y459" s="10">
        <v>0</v>
      </c>
      <c r="Z459" s="13"/>
    </row>
    <row r="460" spans="17:26" ht="19.899999999999999" customHeight="1" x14ac:dyDescent="0.15">
      <c r="Q460" s="8" t="s">
        <v>24</v>
      </c>
      <c r="R460" s="8">
        <v>270</v>
      </c>
      <c r="S460" s="9" t="str">
        <f t="shared" si="15"/>
        <v>50～59歳(n=270)</v>
      </c>
      <c r="T460" s="10">
        <v>24.814814814814813</v>
      </c>
      <c r="U460" s="10">
        <v>7.7777777777777777</v>
      </c>
      <c r="V460" s="10">
        <v>22.592592592592592</v>
      </c>
      <c r="W460" s="10">
        <v>22.592592592592592</v>
      </c>
      <c r="X460" s="10">
        <v>21.111111111111111</v>
      </c>
      <c r="Y460" s="10">
        <v>1.1111111111111112</v>
      </c>
      <c r="Z460" s="13"/>
    </row>
    <row r="461" spans="17:26" ht="19.899999999999999" customHeight="1" x14ac:dyDescent="0.15">
      <c r="Q461" s="8" t="s">
        <v>25</v>
      </c>
      <c r="R461" s="8">
        <v>125</v>
      </c>
      <c r="S461" s="9" t="str">
        <f t="shared" si="15"/>
        <v>60～64歳(n=125)</v>
      </c>
      <c r="T461" s="10">
        <v>27.200000000000003</v>
      </c>
      <c r="U461" s="10">
        <v>6.4</v>
      </c>
      <c r="V461" s="10">
        <v>20</v>
      </c>
      <c r="W461" s="10">
        <v>22.400000000000002</v>
      </c>
      <c r="X461" s="10">
        <v>20.8</v>
      </c>
      <c r="Y461" s="10">
        <v>3.2</v>
      </c>
      <c r="Z461" s="13"/>
    </row>
    <row r="462" spans="17:26" ht="19.899999999999999" customHeight="1" x14ac:dyDescent="0.15">
      <c r="Q462" s="8" t="s">
        <v>26</v>
      </c>
      <c r="R462" s="8">
        <v>103</v>
      </c>
      <c r="S462" s="9" t="str">
        <f t="shared" si="15"/>
        <v>65～69歳(n=103)</v>
      </c>
      <c r="T462" s="10">
        <v>31.067961165048541</v>
      </c>
      <c r="U462" s="10">
        <v>8.7378640776699026</v>
      </c>
      <c r="V462" s="10">
        <v>21.359223300970871</v>
      </c>
      <c r="W462" s="10">
        <v>12.621359223300971</v>
      </c>
      <c r="X462" s="10">
        <v>24.271844660194176</v>
      </c>
      <c r="Y462" s="10">
        <v>1.9417475728155338</v>
      </c>
      <c r="Z462" s="13"/>
    </row>
    <row r="463" spans="17:26" ht="19.899999999999999" customHeight="1" x14ac:dyDescent="0.15">
      <c r="Q463" s="8" t="s">
        <v>27</v>
      </c>
      <c r="R463" s="8">
        <v>172</v>
      </c>
      <c r="S463" s="9" t="str">
        <f t="shared" si="15"/>
        <v>70～74歳(n=172)</v>
      </c>
      <c r="T463" s="10">
        <v>24.418604651162788</v>
      </c>
      <c r="U463" s="10">
        <v>5.2325581395348841</v>
      </c>
      <c r="V463" s="10">
        <v>22.093023255813954</v>
      </c>
      <c r="W463" s="10">
        <v>21.511627906976745</v>
      </c>
      <c r="X463" s="10">
        <v>21.511627906976745</v>
      </c>
      <c r="Y463" s="10">
        <v>5.2325581395348841</v>
      </c>
      <c r="Z463" s="13"/>
    </row>
    <row r="464" spans="17:26" ht="19.899999999999999" customHeight="1" x14ac:dyDescent="0.15">
      <c r="Q464" s="8" t="s">
        <v>28</v>
      </c>
      <c r="R464" s="8">
        <v>193</v>
      </c>
      <c r="S464" s="9" t="str">
        <f t="shared" si="15"/>
        <v>75歳以上(n=193)</v>
      </c>
      <c r="T464" s="10">
        <v>17.616580310880828</v>
      </c>
      <c r="U464" s="10">
        <v>6.2176165803108807</v>
      </c>
      <c r="V464" s="10">
        <v>16.062176165803109</v>
      </c>
      <c r="W464" s="10">
        <v>29.533678756476682</v>
      </c>
      <c r="X464" s="10">
        <v>21.761658031088082</v>
      </c>
      <c r="Y464" s="10">
        <v>8.8082901554404138</v>
      </c>
      <c r="Z464" s="13"/>
    </row>
    <row r="465" spans="17:26" ht="19.899999999999999" customHeight="1" x14ac:dyDescent="0.15">
      <c r="Q465" s="8" t="s">
        <v>5</v>
      </c>
      <c r="R465" s="8">
        <v>10</v>
      </c>
      <c r="S465" s="9" t="str">
        <f t="shared" si="15"/>
        <v>（無効回答）(n=10)</v>
      </c>
      <c r="T465" s="10">
        <v>10</v>
      </c>
      <c r="U465" s="10">
        <v>0</v>
      </c>
      <c r="V465" s="10">
        <v>40</v>
      </c>
      <c r="W465" s="10">
        <v>20</v>
      </c>
      <c r="X465" s="10">
        <v>10</v>
      </c>
      <c r="Y465" s="10">
        <v>20</v>
      </c>
      <c r="Z465" s="11"/>
    </row>
    <row r="482" spans="17:26" ht="19.899999999999999" customHeight="1" x14ac:dyDescent="0.15">
      <c r="Q482" s="2" t="s">
        <v>318</v>
      </c>
    </row>
    <row r="483" spans="17:26" ht="19.899999999999999" customHeight="1" x14ac:dyDescent="0.15">
      <c r="Q483" s="2" t="s">
        <v>400</v>
      </c>
    </row>
    <row r="484" spans="17:26" ht="19.899999999999999" customHeight="1" x14ac:dyDescent="0.15">
      <c r="Q484" s="3"/>
      <c r="R484" s="4"/>
      <c r="S484" s="5" t="s">
        <v>0</v>
      </c>
      <c r="T484" s="6">
        <v>1</v>
      </c>
      <c r="U484" s="6">
        <v>1</v>
      </c>
      <c r="V484" s="6">
        <v>1</v>
      </c>
      <c r="W484" s="6">
        <v>1</v>
      </c>
      <c r="X484" s="6">
        <v>1</v>
      </c>
      <c r="Y484" s="6">
        <v>1</v>
      </c>
    </row>
    <row r="485" spans="17:26" ht="19.899999999999999" customHeight="1" x14ac:dyDescent="0.15">
      <c r="Q485" s="3" t="s">
        <v>1</v>
      </c>
      <c r="R485" s="4" t="s">
        <v>3</v>
      </c>
      <c r="S485" s="3" t="s">
        <v>2</v>
      </c>
      <c r="T485" s="7" t="s">
        <v>239</v>
      </c>
      <c r="U485" s="7" t="s">
        <v>230</v>
      </c>
      <c r="V485" s="7" t="s">
        <v>306</v>
      </c>
      <c r="W485" s="7" t="s">
        <v>304</v>
      </c>
      <c r="X485" s="7" t="s">
        <v>4</v>
      </c>
      <c r="Y485" s="7" t="s">
        <v>5</v>
      </c>
    </row>
    <row r="486" spans="17:26" ht="19.899999999999999" customHeight="1" x14ac:dyDescent="0.15">
      <c r="Q486" s="8" t="s">
        <v>20</v>
      </c>
      <c r="R486" s="8">
        <v>30</v>
      </c>
      <c r="S486" s="9" t="str">
        <f t="shared" ref="S486:S495" si="16">Q486&amp;"(n="&amp;R486&amp;")"</f>
        <v>16～19歳(n=30)</v>
      </c>
      <c r="T486" s="10">
        <v>33.333333333333329</v>
      </c>
      <c r="U486" s="10">
        <v>13.333333333333334</v>
      </c>
      <c r="V486" s="10">
        <v>16.666666666666664</v>
      </c>
      <c r="W486" s="10">
        <v>13.333333333333334</v>
      </c>
      <c r="X486" s="10">
        <v>20</v>
      </c>
      <c r="Y486" s="10">
        <v>3.3333333333333335</v>
      </c>
      <c r="Z486" s="13"/>
    </row>
    <row r="487" spans="17:26" ht="19.899999999999999" customHeight="1" x14ac:dyDescent="0.15">
      <c r="Q487" s="8" t="s">
        <v>21</v>
      </c>
      <c r="R487" s="8">
        <v>90</v>
      </c>
      <c r="S487" s="9" t="str">
        <f t="shared" si="16"/>
        <v>20～29歳(n=90)</v>
      </c>
      <c r="T487" s="10">
        <v>41.111111111111107</v>
      </c>
      <c r="U487" s="10">
        <v>6.666666666666667</v>
      </c>
      <c r="V487" s="10">
        <v>11.111111111111111</v>
      </c>
      <c r="W487" s="10">
        <v>15.555555555555555</v>
      </c>
      <c r="X487" s="10">
        <v>24.444444444444443</v>
      </c>
      <c r="Y487" s="10">
        <v>1.1111111111111112</v>
      </c>
      <c r="Z487" s="13"/>
    </row>
    <row r="488" spans="17:26" ht="19.899999999999999" customHeight="1" x14ac:dyDescent="0.15">
      <c r="Q488" s="8" t="s">
        <v>22</v>
      </c>
      <c r="R488" s="8">
        <v>165</v>
      </c>
      <c r="S488" s="9" t="str">
        <f t="shared" si="16"/>
        <v>30～39歳(n=165)</v>
      </c>
      <c r="T488" s="10">
        <v>48.484848484848484</v>
      </c>
      <c r="U488" s="10">
        <v>11.515151515151516</v>
      </c>
      <c r="V488" s="10">
        <v>10.303030303030303</v>
      </c>
      <c r="W488" s="10">
        <v>9.6969696969696972</v>
      </c>
      <c r="X488" s="10">
        <v>19.393939393939394</v>
      </c>
      <c r="Y488" s="10">
        <v>0.60606060606060608</v>
      </c>
      <c r="Z488" s="13"/>
    </row>
    <row r="489" spans="17:26" ht="19.899999999999999" customHeight="1" x14ac:dyDescent="0.15">
      <c r="Q489" s="8" t="s">
        <v>23</v>
      </c>
      <c r="R489" s="8">
        <v>212</v>
      </c>
      <c r="S489" s="9" t="str">
        <f t="shared" si="16"/>
        <v>40～49歳(n=212)</v>
      </c>
      <c r="T489" s="10">
        <v>59.905660377358494</v>
      </c>
      <c r="U489" s="10">
        <v>6.132075471698113</v>
      </c>
      <c r="V489" s="10">
        <v>13.679245283018867</v>
      </c>
      <c r="W489" s="10">
        <v>11.320754716981133</v>
      </c>
      <c r="X489" s="10">
        <v>8.9622641509433958</v>
      </c>
      <c r="Y489" s="10">
        <v>0</v>
      </c>
      <c r="Z489" s="13"/>
    </row>
    <row r="490" spans="17:26" ht="19.899999999999999" customHeight="1" x14ac:dyDescent="0.15">
      <c r="Q490" s="8" t="s">
        <v>24</v>
      </c>
      <c r="R490" s="8">
        <v>270</v>
      </c>
      <c r="S490" s="9" t="str">
        <f t="shared" si="16"/>
        <v>50～59歳(n=270)</v>
      </c>
      <c r="T490" s="10">
        <v>64.444444444444443</v>
      </c>
      <c r="U490" s="10">
        <v>4.0740740740740744</v>
      </c>
      <c r="V490" s="10">
        <v>14.444444444444443</v>
      </c>
      <c r="W490" s="10">
        <v>10</v>
      </c>
      <c r="X490" s="10">
        <v>5.5555555555555554</v>
      </c>
      <c r="Y490" s="10">
        <v>1.4814814814814816</v>
      </c>
      <c r="Z490" s="13"/>
    </row>
    <row r="491" spans="17:26" ht="19.899999999999999" customHeight="1" x14ac:dyDescent="0.15">
      <c r="Q491" s="8" t="s">
        <v>25</v>
      </c>
      <c r="R491" s="8">
        <v>125</v>
      </c>
      <c r="S491" s="9" t="str">
        <f t="shared" si="16"/>
        <v>60～64歳(n=125)</v>
      </c>
      <c r="T491" s="10">
        <v>59.199999999999996</v>
      </c>
      <c r="U491" s="10">
        <v>8</v>
      </c>
      <c r="V491" s="10">
        <v>8.7999999999999989</v>
      </c>
      <c r="W491" s="10">
        <v>14.399999999999999</v>
      </c>
      <c r="X491" s="10">
        <v>7.1999999999999993</v>
      </c>
      <c r="Y491" s="10">
        <v>2.4</v>
      </c>
      <c r="Z491" s="13"/>
    </row>
    <row r="492" spans="17:26" ht="19.899999999999999" customHeight="1" x14ac:dyDescent="0.15">
      <c r="Q492" s="8" t="s">
        <v>26</v>
      </c>
      <c r="R492" s="8">
        <v>103</v>
      </c>
      <c r="S492" s="9" t="str">
        <f t="shared" si="16"/>
        <v>65～69歳(n=103)</v>
      </c>
      <c r="T492" s="10">
        <v>66.019417475728162</v>
      </c>
      <c r="U492" s="10">
        <v>0.97087378640776689</v>
      </c>
      <c r="V492" s="10">
        <v>11.650485436893204</v>
      </c>
      <c r="W492" s="10">
        <v>5.825242718446602</v>
      </c>
      <c r="X492" s="10">
        <v>13.592233009708737</v>
      </c>
      <c r="Y492" s="10">
        <v>1.9417475728155338</v>
      </c>
      <c r="Z492" s="13"/>
    </row>
    <row r="493" spans="17:26" ht="19.899999999999999" customHeight="1" x14ac:dyDescent="0.15">
      <c r="Q493" s="8" t="s">
        <v>27</v>
      </c>
      <c r="R493" s="8">
        <v>172</v>
      </c>
      <c r="S493" s="9" t="str">
        <f t="shared" si="16"/>
        <v>70～74歳(n=172)</v>
      </c>
      <c r="T493" s="10">
        <v>61.046511627906973</v>
      </c>
      <c r="U493" s="10">
        <v>5.2325581395348841</v>
      </c>
      <c r="V493" s="10">
        <v>15.11627906976744</v>
      </c>
      <c r="W493" s="10">
        <v>11.046511627906977</v>
      </c>
      <c r="X493" s="10">
        <v>4.6511627906976747</v>
      </c>
      <c r="Y493" s="10">
        <v>2.9069767441860463</v>
      </c>
      <c r="Z493" s="13"/>
    </row>
    <row r="494" spans="17:26" ht="19.899999999999999" customHeight="1" x14ac:dyDescent="0.15">
      <c r="Q494" s="8" t="s">
        <v>28</v>
      </c>
      <c r="R494" s="8">
        <v>193</v>
      </c>
      <c r="S494" s="9" t="str">
        <f t="shared" si="16"/>
        <v>75歳以上(n=193)</v>
      </c>
      <c r="T494" s="10">
        <v>63.212435233160626</v>
      </c>
      <c r="U494" s="10">
        <v>4.1450777202072544</v>
      </c>
      <c r="V494" s="10">
        <v>9.3264248704663206</v>
      </c>
      <c r="W494" s="10">
        <v>11.398963730569948</v>
      </c>
      <c r="X494" s="10">
        <v>5.1813471502590671</v>
      </c>
      <c r="Y494" s="10">
        <v>6.7357512953367875</v>
      </c>
      <c r="Z494" s="13"/>
    </row>
    <row r="495" spans="17:26" ht="19.899999999999999" customHeight="1" x14ac:dyDescent="0.15">
      <c r="Q495" s="8" t="s">
        <v>5</v>
      </c>
      <c r="R495" s="8">
        <v>10</v>
      </c>
      <c r="S495" s="9" t="str">
        <f t="shared" si="16"/>
        <v>（無効回答）(n=10)</v>
      </c>
      <c r="T495" s="10">
        <v>60</v>
      </c>
      <c r="U495" s="10">
        <v>0</v>
      </c>
      <c r="V495" s="10">
        <v>20</v>
      </c>
      <c r="W495" s="10">
        <v>0</v>
      </c>
      <c r="X495" s="10">
        <v>0</v>
      </c>
      <c r="Y495" s="10">
        <v>20</v>
      </c>
      <c r="Z495" s="11"/>
    </row>
    <row r="512" spans="17:17" ht="19.899999999999999" customHeight="1" x14ac:dyDescent="0.15">
      <c r="Q512" s="2" t="s">
        <v>318</v>
      </c>
    </row>
    <row r="513" spans="17:26" ht="19.899999999999999" customHeight="1" x14ac:dyDescent="0.15">
      <c r="Q513" s="2" t="s">
        <v>401</v>
      </c>
    </row>
    <row r="514" spans="17:26" ht="19.899999999999999" customHeight="1" x14ac:dyDescent="0.15">
      <c r="Q514" s="3"/>
      <c r="R514" s="4"/>
      <c r="S514" s="5" t="s">
        <v>0</v>
      </c>
      <c r="T514" s="6">
        <v>1</v>
      </c>
      <c r="U514" s="6">
        <v>1</v>
      </c>
      <c r="V514" s="6">
        <v>1</v>
      </c>
      <c r="W514" s="6">
        <v>1</v>
      </c>
      <c r="X514" s="6">
        <v>1</v>
      </c>
      <c r="Y514" s="6">
        <v>1</v>
      </c>
    </row>
    <row r="515" spans="17:26" ht="19.899999999999999" customHeight="1" x14ac:dyDescent="0.15">
      <c r="Q515" s="3" t="s">
        <v>1</v>
      </c>
      <c r="R515" s="4" t="s">
        <v>3</v>
      </c>
      <c r="S515" s="3" t="s">
        <v>2</v>
      </c>
      <c r="T515" s="7" t="s">
        <v>239</v>
      </c>
      <c r="U515" s="7" t="s">
        <v>230</v>
      </c>
      <c r="V515" s="7" t="s">
        <v>306</v>
      </c>
      <c r="W515" s="7" t="s">
        <v>304</v>
      </c>
      <c r="X515" s="7" t="s">
        <v>4</v>
      </c>
      <c r="Y515" s="7" t="s">
        <v>5</v>
      </c>
    </row>
    <row r="516" spans="17:26" ht="19.899999999999999" customHeight="1" x14ac:dyDescent="0.15">
      <c r="Q516" s="8" t="s">
        <v>20</v>
      </c>
      <c r="R516" s="8">
        <v>30</v>
      </c>
      <c r="S516" s="9" t="str">
        <f t="shared" ref="S516:S525" si="17">Q516&amp;"(n="&amp;R516&amp;")"</f>
        <v>16～19歳(n=30)</v>
      </c>
      <c r="T516" s="10">
        <v>3.3333333333333335</v>
      </c>
      <c r="U516" s="10">
        <v>0</v>
      </c>
      <c r="V516" s="10">
        <v>23.333333333333332</v>
      </c>
      <c r="W516" s="10">
        <v>20</v>
      </c>
      <c r="X516" s="10">
        <v>50</v>
      </c>
      <c r="Y516" s="10">
        <v>3.3333333333333335</v>
      </c>
      <c r="Z516" s="13"/>
    </row>
    <row r="517" spans="17:26" ht="19.899999999999999" customHeight="1" x14ac:dyDescent="0.15">
      <c r="Q517" s="8" t="s">
        <v>21</v>
      </c>
      <c r="R517" s="8">
        <v>90</v>
      </c>
      <c r="S517" s="9" t="str">
        <f t="shared" si="17"/>
        <v>20～29歳(n=90)</v>
      </c>
      <c r="T517" s="10">
        <v>4.4444444444444446</v>
      </c>
      <c r="U517" s="10">
        <v>0</v>
      </c>
      <c r="V517" s="10">
        <v>14.444444444444443</v>
      </c>
      <c r="W517" s="10">
        <v>31.111111111111111</v>
      </c>
      <c r="X517" s="10">
        <v>47.777777777777779</v>
      </c>
      <c r="Y517" s="10">
        <v>2.2222222222222223</v>
      </c>
      <c r="Z517" s="13"/>
    </row>
    <row r="518" spans="17:26" ht="19.899999999999999" customHeight="1" x14ac:dyDescent="0.15">
      <c r="Q518" s="8" t="s">
        <v>22</v>
      </c>
      <c r="R518" s="8">
        <v>165</v>
      </c>
      <c r="S518" s="9" t="str">
        <f t="shared" si="17"/>
        <v>30～39歳(n=165)</v>
      </c>
      <c r="T518" s="10">
        <v>9.0909090909090917</v>
      </c>
      <c r="U518" s="10">
        <v>1.2121212121212122</v>
      </c>
      <c r="V518" s="10">
        <v>23.636363636363637</v>
      </c>
      <c r="W518" s="10">
        <v>19.393939393939394</v>
      </c>
      <c r="X518" s="10">
        <v>45.454545454545453</v>
      </c>
      <c r="Y518" s="10">
        <v>1.2121212121212122</v>
      </c>
      <c r="Z518" s="13"/>
    </row>
    <row r="519" spans="17:26" ht="19.899999999999999" customHeight="1" x14ac:dyDescent="0.15">
      <c r="Q519" s="8" t="s">
        <v>23</v>
      </c>
      <c r="R519" s="8">
        <v>212</v>
      </c>
      <c r="S519" s="9" t="str">
        <f t="shared" si="17"/>
        <v>40～49歳(n=212)</v>
      </c>
      <c r="T519" s="10">
        <v>10.849056603773585</v>
      </c>
      <c r="U519" s="10">
        <v>3.3018867924528301</v>
      </c>
      <c r="V519" s="10">
        <v>25.471698113207548</v>
      </c>
      <c r="W519" s="10">
        <v>27.830188679245282</v>
      </c>
      <c r="X519" s="10">
        <v>32.547169811320757</v>
      </c>
      <c r="Y519" s="10">
        <v>0</v>
      </c>
      <c r="Z519" s="13"/>
    </row>
    <row r="520" spans="17:26" ht="19.899999999999999" customHeight="1" x14ac:dyDescent="0.15">
      <c r="Q520" s="8" t="s">
        <v>24</v>
      </c>
      <c r="R520" s="8">
        <v>270</v>
      </c>
      <c r="S520" s="9" t="str">
        <f t="shared" si="17"/>
        <v>50～59歳(n=270)</v>
      </c>
      <c r="T520" s="10">
        <v>16.666666666666664</v>
      </c>
      <c r="U520" s="10">
        <v>2.2222222222222223</v>
      </c>
      <c r="V520" s="10">
        <v>22.222222222222221</v>
      </c>
      <c r="W520" s="10">
        <v>25.185185185185183</v>
      </c>
      <c r="X520" s="10">
        <v>32.222222222222221</v>
      </c>
      <c r="Y520" s="10">
        <v>1.4814814814814816</v>
      </c>
      <c r="Z520" s="13"/>
    </row>
    <row r="521" spans="17:26" ht="19.899999999999999" customHeight="1" x14ac:dyDescent="0.15">
      <c r="Q521" s="8" t="s">
        <v>25</v>
      </c>
      <c r="R521" s="8">
        <v>125</v>
      </c>
      <c r="S521" s="9" t="str">
        <f t="shared" si="17"/>
        <v>60～64歳(n=125)</v>
      </c>
      <c r="T521" s="10">
        <v>12.8</v>
      </c>
      <c r="U521" s="10">
        <v>5.6000000000000005</v>
      </c>
      <c r="V521" s="10">
        <v>25.6</v>
      </c>
      <c r="W521" s="10">
        <v>28.799999999999997</v>
      </c>
      <c r="X521" s="10">
        <v>24.8</v>
      </c>
      <c r="Y521" s="10">
        <v>2.4</v>
      </c>
      <c r="Z521" s="13"/>
    </row>
    <row r="522" spans="17:26" ht="19.899999999999999" customHeight="1" x14ac:dyDescent="0.15">
      <c r="Q522" s="8" t="s">
        <v>26</v>
      </c>
      <c r="R522" s="8">
        <v>103</v>
      </c>
      <c r="S522" s="9" t="str">
        <f t="shared" si="17"/>
        <v>65～69歳(n=103)</v>
      </c>
      <c r="T522" s="10">
        <v>21.359223300970871</v>
      </c>
      <c r="U522" s="10">
        <v>5.825242718446602</v>
      </c>
      <c r="V522" s="10">
        <v>26.21359223300971</v>
      </c>
      <c r="W522" s="10">
        <v>18.446601941747574</v>
      </c>
      <c r="X522" s="10">
        <v>26.21359223300971</v>
      </c>
      <c r="Y522" s="10">
        <v>1.9417475728155338</v>
      </c>
      <c r="Z522" s="13"/>
    </row>
    <row r="523" spans="17:26" ht="19.899999999999999" customHeight="1" x14ac:dyDescent="0.15">
      <c r="Q523" s="8" t="s">
        <v>27</v>
      </c>
      <c r="R523" s="8">
        <v>172</v>
      </c>
      <c r="S523" s="9" t="str">
        <f t="shared" si="17"/>
        <v>70～74歳(n=172)</v>
      </c>
      <c r="T523" s="10">
        <v>23.837209302325583</v>
      </c>
      <c r="U523" s="10">
        <v>4.0697674418604652</v>
      </c>
      <c r="V523" s="10">
        <v>18.023255813953487</v>
      </c>
      <c r="W523" s="10">
        <v>27.325581395348834</v>
      </c>
      <c r="X523" s="10">
        <v>21.511627906976745</v>
      </c>
      <c r="Y523" s="10">
        <v>5.2325581395348841</v>
      </c>
      <c r="Z523" s="13"/>
    </row>
    <row r="524" spans="17:26" ht="19.899999999999999" customHeight="1" x14ac:dyDescent="0.15">
      <c r="Q524" s="8" t="s">
        <v>28</v>
      </c>
      <c r="R524" s="8">
        <v>193</v>
      </c>
      <c r="S524" s="9" t="str">
        <f t="shared" si="17"/>
        <v>75歳以上(n=193)</v>
      </c>
      <c r="T524" s="10">
        <v>16.062176165803109</v>
      </c>
      <c r="U524" s="10">
        <v>7.2538860103626934</v>
      </c>
      <c r="V524" s="10">
        <v>20.207253886010363</v>
      </c>
      <c r="W524" s="10">
        <v>30.051813471502591</v>
      </c>
      <c r="X524" s="10">
        <v>19.170984455958546</v>
      </c>
      <c r="Y524" s="10">
        <v>7.2538860103626934</v>
      </c>
      <c r="Z524" s="13"/>
    </row>
    <row r="525" spans="17:26" ht="19.899999999999999" customHeight="1" x14ac:dyDescent="0.15">
      <c r="Q525" s="8" t="s">
        <v>5</v>
      </c>
      <c r="R525" s="8">
        <v>10</v>
      </c>
      <c r="S525" s="9" t="str">
        <f t="shared" si="17"/>
        <v>（無効回答）(n=10)</v>
      </c>
      <c r="T525" s="10">
        <v>0</v>
      </c>
      <c r="U525" s="10">
        <v>0</v>
      </c>
      <c r="V525" s="10">
        <v>30</v>
      </c>
      <c r="W525" s="10">
        <v>40</v>
      </c>
      <c r="X525" s="10">
        <v>10</v>
      </c>
      <c r="Y525" s="10">
        <v>20</v>
      </c>
      <c r="Z525" s="11"/>
    </row>
    <row r="542" spans="17:25" ht="19.899999999999999" customHeight="1" x14ac:dyDescent="0.15">
      <c r="Q542" s="2" t="s">
        <v>318</v>
      </c>
    </row>
    <row r="543" spans="17:25" ht="19.899999999999999" customHeight="1" x14ac:dyDescent="0.15">
      <c r="Q543" s="2" t="s">
        <v>394</v>
      </c>
    </row>
    <row r="544" spans="17:25" ht="19.899999999999999" customHeight="1" x14ac:dyDescent="0.15">
      <c r="Q544" s="3"/>
      <c r="R544" s="4"/>
      <c r="S544" s="5" t="s">
        <v>0</v>
      </c>
      <c r="T544" s="6">
        <v>1</v>
      </c>
      <c r="U544" s="6">
        <v>1</v>
      </c>
      <c r="V544" s="6">
        <v>1</v>
      </c>
      <c r="W544" s="6">
        <v>1</v>
      </c>
      <c r="X544" s="6">
        <v>1</v>
      </c>
      <c r="Y544" s="6">
        <v>1</v>
      </c>
    </row>
    <row r="545" spans="17:26" ht="19.899999999999999" customHeight="1" x14ac:dyDescent="0.15">
      <c r="Q545" s="3" t="s">
        <v>1</v>
      </c>
      <c r="R545" s="4" t="s">
        <v>3</v>
      </c>
      <c r="S545" s="3" t="s">
        <v>2</v>
      </c>
      <c r="T545" s="7" t="s">
        <v>239</v>
      </c>
      <c r="U545" s="7" t="s">
        <v>230</v>
      </c>
      <c r="V545" s="7" t="s">
        <v>306</v>
      </c>
      <c r="W545" s="7" t="s">
        <v>304</v>
      </c>
      <c r="X545" s="7" t="s">
        <v>4</v>
      </c>
      <c r="Y545" s="7" t="s">
        <v>5</v>
      </c>
    </row>
    <row r="546" spans="17:26" ht="19.899999999999999" customHeight="1" x14ac:dyDescent="0.15">
      <c r="Q546" s="8" t="s">
        <v>20</v>
      </c>
      <c r="R546" s="8">
        <v>30</v>
      </c>
      <c r="S546" s="9" t="str">
        <f t="shared" ref="S546:S555" si="18">Q546&amp;"(n="&amp;R546&amp;")"</f>
        <v>16～19歳(n=30)</v>
      </c>
      <c r="T546" s="10">
        <v>6.666666666666667</v>
      </c>
      <c r="U546" s="10">
        <v>3.3333333333333335</v>
      </c>
      <c r="V546" s="10">
        <v>10</v>
      </c>
      <c r="W546" s="10">
        <v>40</v>
      </c>
      <c r="X546" s="10">
        <v>36.666666666666664</v>
      </c>
      <c r="Y546" s="10">
        <v>3.3333333333333335</v>
      </c>
      <c r="Z546" s="13"/>
    </row>
    <row r="547" spans="17:26" ht="19.899999999999999" customHeight="1" x14ac:dyDescent="0.15">
      <c r="Q547" s="8" t="s">
        <v>21</v>
      </c>
      <c r="R547" s="8">
        <v>90</v>
      </c>
      <c r="S547" s="9" t="str">
        <f t="shared" si="18"/>
        <v>20～29歳(n=90)</v>
      </c>
      <c r="T547" s="10">
        <v>8.8888888888888893</v>
      </c>
      <c r="U547" s="10">
        <v>1.1111111111111112</v>
      </c>
      <c r="V547" s="10">
        <v>8.8888888888888893</v>
      </c>
      <c r="W547" s="10">
        <v>48.888888888888886</v>
      </c>
      <c r="X547" s="10">
        <v>31.111111111111111</v>
      </c>
      <c r="Y547" s="10">
        <v>1.1111111111111112</v>
      </c>
      <c r="Z547" s="13"/>
    </row>
    <row r="548" spans="17:26" ht="19.899999999999999" customHeight="1" x14ac:dyDescent="0.15">
      <c r="Q548" s="8" t="s">
        <v>22</v>
      </c>
      <c r="R548" s="8">
        <v>165</v>
      </c>
      <c r="S548" s="9" t="str">
        <f t="shared" si="18"/>
        <v>30～39歳(n=165)</v>
      </c>
      <c r="T548" s="10">
        <v>10.303030303030303</v>
      </c>
      <c r="U548" s="10">
        <v>4.8484848484848486</v>
      </c>
      <c r="V548" s="10">
        <v>18.181818181818183</v>
      </c>
      <c r="W548" s="10">
        <v>32.121212121212125</v>
      </c>
      <c r="X548" s="10">
        <v>33.939393939393945</v>
      </c>
      <c r="Y548" s="10">
        <v>0.60606060606060608</v>
      </c>
      <c r="Z548" s="13"/>
    </row>
    <row r="549" spans="17:26" ht="19.899999999999999" customHeight="1" x14ac:dyDescent="0.15">
      <c r="Q549" s="8" t="s">
        <v>23</v>
      </c>
      <c r="R549" s="8">
        <v>212</v>
      </c>
      <c r="S549" s="9" t="str">
        <f t="shared" si="18"/>
        <v>40～49歳(n=212)</v>
      </c>
      <c r="T549" s="10">
        <v>10.849056603773585</v>
      </c>
      <c r="U549" s="10">
        <v>1.8867924528301887</v>
      </c>
      <c r="V549" s="10">
        <v>20.754716981132077</v>
      </c>
      <c r="W549" s="10">
        <v>52.830188679245282</v>
      </c>
      <c r="X549" s="10">
        <v>13.679245283018867</v>
      </c>
      <c r="Y549" s="10">
        <v>0</v>
      </c>
      <c r="Z549" s="13"/>
    </row>
    <row r="550" spans="17:26" ht="19.899999999999999" customHeight="1" x14ac:dyDescent="0.15">
      <c r="Q550" s="8" t="s">
        <v>24</v>
      </c>
      <c r="R550" s="8">
        <v>270</v>
      </c>
      <c r="S550" s="9" t="str">
        <f t="shared" si="18"/>
        <v>50～59歳(n=270)</v>
      </c>
      <c r="T550" s="10">
        <v>11.851851851851853</v>
      </c>
      <c r="U550" s="10">
        <v>2.2222222222222223</v>
      </c>
      <c r="V550" s="10">
        <v>10.37037037037037</v>
      </c>
      <c r="W550" s="10">
        <v>61.851851851851848</v>
      </c>
      <c r="X550" s="10">
        <v>12.222222222222221</v>
      </c>
      <c r="Y550" s="10">
        <v>1.4814814814814816</v>
      </c>
      <c r="Z550" s="13"/>
    </row>
    <row r="551" spans="17:26" ht="19.899999999999999" customHeight="1" x14ac:dyDescent="0.15">
      <c r="Q551" s="8" t="s">
        <v>25</v>
      </c>
      <c r="R551" s="8">
        <v>125</v>
      </c>
      <c r="S551" s="9" t="str">
        <f t="shared" si="18"/>
        <v>60～64歳(n=125)</v>
      </c>
      <c r="T551" s="10">
        <v>13.600000000000001</v>
      </c>
      <c r="U551" s="10">
        <v>2.4</v>
      </c>
      <c r="V551" s="10">
        <v>9.6</v>
      </c>
      <c r="W551" s="10">
        <v>62.4</v>
      </c>
      <c r="X551" s="10">
        <v>8.7999999999999989</v>
      </c>
      <c r="Y551" s="10">
        <v>3.2</v>
      </c>
      <c r="Z551" s="13"/>
    </row>
    <row r="552" spans="17:26" ht="19.899999999999999" customHeight="1" x14ac:dyDescent="0.15">
      <c r="Q552" s="8" t="s">
        <v>26</v>
      </c>
      <c r="R552" s="8">
        <v>103</v>
      </c>
      <c r="S552" s="9" t="str">
        <f t="shared" si="18"/>
        <v>65～69歳(n=103)</v>
      </c>
      <c r="T552" s="10">
        <v>11.650485436893204</v>
      </c>
      <c r="U552" s="10">
        <v>3.8834951456310676</v>
      </c>
      <c r="V552" s="10">
        <v>7.7669902912621351</v>
      </c>
      <c r="W552" s="10">
        <v>53.398058252427184</v>
      </c>
      <c r="X552" s="10">
        <v>20.388349514563107</v>
      </c>
      <c r="Y552" s="10">
        <v>2.912621359223301</v>
      </c>
      <c r="Z552" s="13"/>
    </row>
    <row r="553" spans="17:26" ht="19.899999999999999" customHeight="1" x14ac:dyDescent="0.15">
      <c r="Q553" s="8" t="s">
        <v>27</v>
      </c>
      <c r="R553" s="8">
        <v>172</v>
      </c>
      <c r="S553" s="9" t="str">
        <f t="shared" si="18"/>
        <v>70～74歳(n=172)</v>
      </c>
      <c r="T553" s="10">
        <v>13.953488372093023</v>
      </c>
      <c r="U553" s="10">
        <v>1.7441860465116279</v>
      </c>
      <c r="V553" s="10">
        <v>8.1395348837209305</v>
      </c>
      <c r="W553" s="10">
        <v>53.488372093023251</v>
      </c>
      <c r="X553" s="10">
        <v>18.023255813953487</v>
      </c>
      <c r="Y553" s="10">
        <v>4.6511627906976747</v>
      </c>
      <c r="Z553" s="13"/>
    </row>
    <row r="554" spans="17:26" ht="19.899999999999999" customHeight="1" x14ac:dyDescent="0.15">
      <c r="Q554" s="8" t="s">
        <v>28</v>
      </c>
      <c r="R554" s="8">
        <v>193</v>
      </c>
      <c r="S554" s="9" t="str">
        <f t="shared" si="18"/>
        <v>75歳以上(n=193)</v>
      </c>
      <c r="T554" s="10">
        <v>15.544041450777202</v>
      </c>
      <c r="U554" s="10">
        <v>5.6994818652849739</v>
      </c>
      <c r="V554" s="10">
        <v>7.7720207253886011</v>
      </c>
      <c r="W554" s="10">
        <v>52.331606217616574</v>
      </c>
      <c r="X554" s="10">
        <v>10.362694300518134</v>
      </c>
      <c r="Y554" s="10">
        <v>8.2901554404145088</v>
      </c>
      <c r="Z554" s="13"/>
    </row>
    <row r="555" spans="17:26" ht="19.899999999999999" customHeight="1" x14ac:dyDescent="0.15">
      <c r="Q555" s="8" t="s">
        <v>5</v>
      </c>
      <c r="R555" s="8">
        <v>10</v>
      </c>
      <c r="S555" s="9" t="str">
        <f t="shared" si="18"/>
        <v>（無効回答）(n=10)</v>
      </c>
      <c r="T555" s="10">
        <v>0</v>
      </c>
      <c r="U555" s="10">
        <v>0</v>
      </c>
      <c r="V555" s="10">
        <v>10</v>
      </c>
      <c r="W555" s="10">
        <v>60</v>
      </c>
      <c r="X555" s="10">
        <v>10</v>
      </c>
      <c r="Y555" s="10">
        <v>20</v>
      </c>
      <c r="Z555" s="11"/>
    </row>
    <row r="572" spans="17:26" ht="19.899999999999999" customHeight="1" x14ac:dyDescent="0.15">
      <c r="Q572" s="2" t="s">
        <v>318</v>
      </c>
    </row>
    <row r="573" spans="17:26" ht="19.899999999999999" customHeight="1" x14ac:dyDescent="0.15">
      <c r="Q573" s="2" t="s">
        <v>402</v>
      </c>
    </row>
    <row r="574" spans="17:26" ht="19.899999999999999" customHeight="1" x14ac:dyDescent="0.15">
      <c r="Q574" s="3"/>
      <c r="R574" s="4"/>
      <c r="S574" s="5" t="s">
        <v>0</v>
      </c>
      <c r="T574" s="6">
        <v>1</v>
      </c>
      <c r="U574" s="6">
        <v>1</v>
      </c>
      <c r="V574" s="6">
        <v>1</v>
      </c>
      <c r="W574" s="6">
        <v>1</v>
      </c>
      <c r="X574" s="6">
        <v>1</v>
      </c>
      <c r="Y574" s="6">
        <v>1</v>
      </c>
    </row>
    <row r="575" spans="17:26" ht="19.899999999999999" customHeight="1" x14ac:dyDescent="0.15">
      <c r="Q575" s="3" t="s">
        <v>1</v>
      </c>
      <c r="R575" s="4" t="s">
        <v>3</v>
      </c>
      <c r="S575" s="3" t="s">
        <v>2</v>
      </c>
      <c r="T575" s="7" t="s">
        <v>239</v>
      </c>
      <c r="U575" s="7" t="s">
        <v>230</v>
      </c>
      <c r="V575" s="7" t="s">
        <v>306</v>
      </c>
      <c r="W575" s="7" t="s">
        <v>304</v>
      </c>
      <c r="X575" s="7" t="s">
        <v>4</v>
      </c>
      <c r="Y575" s="7" t="s">
        <v>5</v>
      </c>
    </row>
    <row r="576" spans="17:26" ht="19.899999999999999" customHeight="1" x14ac:dyDescent="0.15">
      <c r="Q576" s="8" t="s">
        <v>20</v>
      </c>
      <c r="R576" s="8">
        <v>30</v>
      </c>
      <c r="S576" s="9" t="str">
        <f t="shared" ref="S576:S585" si="19">Q576&amp;"(n="&amp;R576&amp;")"</f>
        <v>16～19歳(n=30)</v>
      </c>
      <c r="T576" s="10">
        <v>6.666666666666667</v>
      </c>
      <c r="U576" s="10">
        <v>0</v>
      </c>
      <c r="V576" s="10">
        <v>3.3333333333333335</v>
      </c>
      <c r="W576" s="10">
        <v>33.333333333333329</v>
      </c>
      <c r="X576" s="10">
        <v>53.333333333333336</v>
      </c>
      <c r="Y576" s="10">
        <v>3.3333333333333335</v>
      </c>
      <c r="Z576" s="13"/>
    </row>
    <row r="577" spans="17:26" ht="19.899999999999999" customHeight="1" x14ac:dyDescent="0.15">
      <c r="Q577" s="8" t="s">
        <v>21</v>
      </c>
      <c r="R577" s="8">
        <v>90</v>
      </c>
      <c r="S577" s="9" t="str">
        <f t="shared" si="19"/>
        <v>20～29歳(n=90)</v>
      </c>
      <c r="T577" s="10">
        <v>1.1111111111111112</v>
      </c>
      <c r="U577" s="10">
        <v>1.1111111111111112</v>
      </c>
      <c r="V577" s="10">
        <v>14.444444444444443</v>
      </c>
      <c r="W577" s="10">
        <v>33.333333333333329</v>
      </c>
      <c r="X577" s="10">
        <v>48.888888888888886</v>
      </c>
      <c r="Y577" s="10">
        <v>1.1111111111111112</v>
      </c>
      <c r="Z577" s="13"/>
    </row>
    <row r="578" spans="17:26" ht="19.899999999999999" customHeight="1" x14ac:dyDescent="0.15">
      <c r="Q578" s="8" t="s">
        <v>22</v>
      </c>
      <c r="R578" s="8">
        <v>165</v>
      </c>
      <c r="S578" s="9" t="str">
        <f t="shared" si="19"/>
        <v>30～39歳(n=165)</v>
      </c>
      <c r="T578" s="10">
        <v>3.0303030303030303</v>
      </c>
      <c r="U578" s="10">
        <v>1.8181818181818181</v>
      </c>
      <c r="V578" s="10">
        <v>15.151515151515152</v>
      </c>
      <c r="W578" s="10">
        <v>26.060606060606062</v>
      </c>
      <c r="X578" s="10">
        <v>52.72727272727272</v>
      </c>
      <c r="Y578" s="10">
        <v>1.2121212121212122</v>
      </c>
      <c r="Z578" s="13"/>
    </row>
    <row r="579" spans="17:26" ht="19.899999999999999" customHeight="1" x14ac:dyDescent="0.15">
      <c r="Q579" s="8" t="s">
        <v>23</v>
      </c>
      <c r="R579" s="8">
        <v>212</v>
      </c>
      <c r="S579" s="9" t="str">
        <f t="shared" si="19"/>
        <v>40～49歳(n=212)</v>
      </c>
      <c r="T579" s="10">
        <v>4.716981132075472</v>
      </c>
      <c r="U579" s="10">
        <v>2.358490566037736</v>
      </c>
      <c r="V579" s="10">
        <v>14.622641509433961</v>
      </c>
      <c r="W579" s="10">
        <v>41.509433962264154</v>
      </c>
      <c r="X579" s="10">
        <v>36.79245283018868</v>
      </c>
      <c r="Y579" s="10">
        <v>0</v>
      </c>
      <c r="Z579" s="13"/>
    </row>
    <row r="580" spans="17:26" ht="19.899999999999999" customHeight="1" x14ac:dyDescent="0.15">
      <c r="Q580" s="8" t="s">
        <v>24</v>
      </c>
      <c r="R580" s="8">
        <v>270</v>
      </c>
      <c r="S580" s="9" t="str">
        <f t="shared" si="19"/>
        <v>50～59歳(n=270)</v>
      </c>
      <c r="T580" s="10">
        <v>4.8148148148148149</v>
      </c>
      <c r="U580" s="10">
        <v>1.8518518518518516</v>
      </c>
      <c r="V580" s="10">
        <v>17.777777777777779</v>
      </c>
      <c r="W580" s="10">
        <v>40.370370370370374</v>
      </c>
      <c r="X580" s="10">
        <v>33.703703703703702</v>
      </c>
      <c r="Y580" s="10">
        <v>1.4814814814814816</v>
      </c>
      <c r="Z580" s="13"/>
    </row>
    <row r="581" spans="17:26" ht="19.899999999999999" customHeight="1" x14ac:dyDescent="0.15">
      <c r="Q581" s="8" t="s">
        <v>25</v>
      </c>
      <c r="R581" s="8">
        <v>125</v>
      </c>
      <c r="S581" s="9" t="str">
        <f t="shared" si="19"/>
        <v>60～64歳(n=125)</v>
      </c>
      <c r="T581" s="10">
        <v>4</v>
      </c>
      <c r="U581" s="10">
        <v>0.8</v>
      </c>
      <c r="V581" s="10">
        <v>24.8</v>
      </c>
      <c r="W581" s="10">
        <v>35.199999999999996</v>
      </c>
      <c r="X581" s="10">
        <v>32</v>
      </c>
      <c r="Y581" s="10">
        <v>3.2</v>
      </c>
      <c r="Z581" s="13"/>
    </row>
    <row r="582" spans="17:26" ht="19.899999999999999" customHeight="1" x14ac:dyDescent="0.15">
      <c r="Q582" s="8" t="s">
        <v>26</v>
      </c>
      <c r="R582" s="8">
        <v>103</v>
      </c>
      <c r="S582" s="9" t="str">
        <f t="shared" si="19"/>
        <v>65～69歳(n=103)</v>
      </c>
      <c r="T582" s="10">
        <v>9.7087378640776691</v>
      </c>
      <c r="U582" s="10">
        <v>3.8834951456310676</v>
      </c>
      <c r="V582" s="10">
        <v>19.417475728155338</v>
      </c>
      <c r="W582" s="10">
        <v>18.446601941747574</v>
      </c>
      <c r="X582" s="10">
        <v>46.601941747572816</v>
      </c>
      <c r="Y582" s="10">
        <v>1.9417475728155338</v>
      </c>
      <c r="Z582" s="13"/>
    </row>
    <row r="583" spans="17:26" ht="19.899999999999999" customHeight="1" x14ac:dyDescent="0.15">
      <c r="Q583" s="8" t="s">
        <v>27</v>
      </c>
      <c r="R583" s="8">
        <v>172</v>
      </c>
      <c r="S583" s="9" t="str">
        <f t="shared" si="19"/>
        <v>70～74歳(n=172)</v>
      </c>
      <c r="T583" s="10">
        <v>6.395348837209303</v>
      </c>
      <c r="U583" s="10">
        <v>4.0697674418604652</v>
      </c>
      <c r="V583" s="10">
        <v>20.930232558139537</v>
      </c>
      <c r="W583" s="10">
        <v>26.162790697674421</v>
      </c>
      <c r="X583" s="10">
        <v>36.627906976744185</v>
      </c>
      <c r="Y583" s="10">
        <v>5.8139534883720927</v>
      </c>
      <c r="Z583" s="13"/>
    </row>
    <row r="584" spans="17:26" ht="19.899999999999999" customHeight="1" x14ac:dyDescent="0.15">
      <c r="Q584" s="8" t="s">
        <v>28</v>
      </c>
      <c r="R584" s="8">
        <v>193</v>
      </c>
      <c r="S584" s="9" t="str">
        <f t="shared" si="19"/>
        <v>75歳以上(n=193)</v>
      </c>
      <c r="T584" s="10">
        <v>6.2176165803108807</v>
      </c>
      <c r="U584" s="10">
        <v>3.6269430051813467</v>
      </c>
      <c r="V584" s="10">
        <v>13.471502590673575</v>
      </c>
      <c r="W584" s="10">
        <v>37.305699481865283</v>
      </c>
      <c r="X584" s="10">
        <v>30.051813471502591</v>
      </c>
      <c r="Y584" s="10">
        <v>9.3264248704663206</v>
      </c>
      <c r="Z584" s="13"/>
    </row>
    <row r="585" spans="17:26" ht="19.899999999999999" customHeight="1" x14ac:dyDescent="0.15">
      <c r="Q585" s="8" t="s">
        <v>5</v>
      </c>
      <c r="R585" s="8">
        <v>10</v>
      </c>
      <c r="S585" s="9" t="str">
        <f t="shared" si="19"/>
        <v>（無効回答）(n=10)</v>
      </c>
      <c r="T585" s="10">
        <v>10</v>
      </c>
      <c r="U585" s="10">
        <v>0</v>
      </c>
      <c r="V585" s="10">
        <v>30</v>
      </c>
      <c r="W585" s="10">
        <v>20</v>
      </c>
      <c r="X585" s="10">
        <v>20</v>
      </c>
      <c r="Y585" s="10">
        <v>20</v>
      </c>
      <c r="Z585" s="11"/>
    </row>
    <row r="602" spans="17:26" ht="19.899999999999999" customHeight="1" x14ac:dyDescent="0.15">
      <c r="Q602" s="2" t="s">
        <v>318</v>
      </c>
    </row>
    <row r="603" spans="17:26" ht="19.899999999999999" customHeight="1" x14ac:dyDescent="0.15">
      <c r="Q603" s="2" t="s">
        <v>403</v>
      </c>
    </row>
    <row r="604" spans="17:26" ht="19.899999999999999" customHeight="1" x14ac:dyDescent="0.15">
      <c r="Q604" s="3"/>
      <c r="R604" s="4"/>
      <c r="S604" s="5" t="s">
        <v>0</v>
      </c>
      <c r="T604" s="6">
        <v>1</v>
      </c>
      <c r="U604" s="6">
        <v>1</v>
      </c>
      <c r="V604" s="6">
        <v>1</v>
      </c>
      <c r="W604" s="6">
        <v>1</v>
      </c>
      <c r="X604" s="6">
        <v>1</v>
      </c>
      <c r="Y604" s="6">
        <v>1</v>
      </c>
    </row>
    <row r="605" spans="17:26" ht="19.899999999999999" customHeight="1" x14ac:dyDescent="0.15">
      <c r="Q605" s="3" t="s">
        <v>1</v>
      </c>
      <c r="R605" s="4" t="s">
        <v>3</v>
      </c>
      <c r="S605" s="3" t="s">
        <v>2</v>
      </c>
      <c r="T605" s="7" t="s">
        <v>239</v>
      </c>
      <c r="U605" s="7" t="s">
        <v>230</v>
      </c>
      <c r="V605" s="7" t="s">
        <v>306</v>
      </c>
      <c r="W605" s="7" t="s">
        <v>304</v>
      </c>
      <c r="X605" s="7" t="s">
        <v>4</v>
      </c>
      <c r="Y605" s="7" t="s">
        <v>5</v>
      </c>
    </row>
    <row r="606" spans="17:26" ht="19.899999999999999" customHeight="1" x14ac:dyDescent="0.15">
      <c r="Q606" s="8" t="s">
        <v>20</v>
      </c>
      <c r="R606" s="8">
        <v>30</v>
      </c>
      <c r="S606" s="9" t="str">
        <f t="shared" ref="S606:S615" si="20">Q606&amp;"(n="&amp;R606&amp;")"</f>
        <v>16～19歳(n=30)</v>
      </c>
      <c r="T606" s="10">
        <v>10</v>
      </c>
      <c r="U606" s="10">
        <v>3.3333333333333335</v>
      </c>
      <c r="V606" s="10">
        <v>10</v>
      </c>
      <c r="W606" s="10">
        <v>23.333333333333332</v>
      </c>
      <c r="X606" s="10">
        <v>50</v>
      </c>
      <c r="Y606" s="10">
        <v>3.3333333333333335</v>
      </c>
      <c r="Z606" s="13"/>
    </row>
    <row r="607" spans="17:26" ht="19.899999999999999" customHeight="1" x14ac:dyDescent="0.15">
      <c r="Q607" s="8" t="s">
        <v>21</v>
      </c>
      <c r="R607" s="8">
        <v>90</v>
      </c>
      <c r="S607" s="9" t="str">
        <f t="shared" si="20"/>
        <v>20～29歳(n=90)</v>
      </c>
      <c r="T607" s="10">
        <v>4.4444444444444446</v>
      </c>
      <c r="U607" s="10">
        <v>3.3333333333333335</v>
      </c>
      <c r="V607" s="10">
        <v>15.555555555555555</v>
      </c>
      <c r="W607" s="10">
        <v>37.777777777777779</v>
      </c>
      <c r="X607" s="10">
        <v>37.777777777777779</v>
      </c>
      <c r="Y607" s="10">
        <v>1.1111111111111112</v>
      </c>
      <c r="Z607" s="13"/>
    </row>
    <row r="608" spans="17:26" ht="19.899999999999999" customHeight="1" x14ac:dyDescent="0.15">
      <c r="Q608" s="8" t="s">
        <v>22</v>
      </c>
      <c r="R608" s="8">
        <v>165</v>
      </c>
      <c r="S608" s="9" t="str">
        <f t="shared" si="20"/>
        <v>30～39歳(n=165)</v>
      </c>
      <c r="T608" s="10">
        <v>2.4242424242424243</v>
      </c>
      <c r="U608" s="10">
        <v>1.8181818181818181</v>
      </c>
      <c r="V608" s="10">
        <v>16.969696969696972</v>
      </c>
      <c r="W608" s="10">
        <v>26.666666666666668</v>
      </c>
      <c r="X608" s="10">
        <v>50.909090909090907</v>
      </c>
      <c r="Y608" s="10">
        <v>1.2121212121212122</v>
      </c>
      <c r="Z608" s="13"/>
    </row>
    <row r="609" spans="17:26" ht="19.899999999999999" customHeight="1" x14ac:dyDescent="0.15">
      <c r="Q609" s="8" t="s">
        <v>23</v>
      </c>
      <c r="R609" s="8">
        <v>212</v>
      </c>
      <c r="S609" s="9" t="str">
        <f t="shared" si="20"/>
        <v>40～49歳(n=212)</v>
      </c>
      <c r="T609" s="10">
        <v>6.6037735849056602</v>
      </c>
      <c r="U609" s="10">
        <v>1.4150943396226416</v>
      </c>
      <c r="V609" s="10">
        <v>16.037735849056602</v>
      </c>
      <c r="W609" s="10">
        <v>41.509433962264154</v>
      </c>
      <c r="X609" s="10">
        <v>34.433962264150942</v>
      </c>
      <c r="Y609" s="10">
        <v>0</v>
      </c>
      <c r="Z609" s="13"/>
    </row>
    <row r="610" spans="17:26" ht="19.899999999999999" customHeight="1" x14ac:dyDescent="0.15">
      <c r="Q610" s="8" t="s">
        <v>24</v>
      </c>
      <c r="R610" s="8">
        <v>270</v>
      </c>
      <c r="S610" s="9" t="str">
        <f t="shared" si="20"/>
        <v>50～59歳(n=270)</v>
      </c>
      <c r="T610" s="10">
        <v>4.4444444444444446</v>
      </c>
      <c r="U610" s="10">
        <v>1.1111111111111112</v>
      </c>
      <c r="V610" s="10">
        <v>17.407407407407408</v>
      </c>
      <c r="W610" s="10">
        <v>40</v>
      </c>
      <c r="X610" s="10">
        <v>35.555555555555557</v>
      </c>
      <c r="Y610" s="10">
        <v>1.4814814814814816</v>
      </c>
      <c r="Z610" s="13"/>
    </row>
    <row r="611" spans="17:26" ht="19.899999999999999" customHeight="1" x14ac:dyDescent="0.15">
      <c r="Q611" s="8" t="s">
        <v>25</v>
      </c>
      <c r="R611" s="8">
        <v>125</v>
      </c>
      <c r="S611" s="9" t="str">
        <f t="shared" si="20"/>
        <v>60～64歳(n=125)</v>
      </c>
      <c r="T611" s="10">
        <v>3.2</v>
      </c>
      <c r="U611" s="10">
        <v>0.8</v>
      </c>
      <c r="V611" s="10">
        <v>24</v>
      </c>
      <c r="W611" s="10">
        <v>36</v>
      </c>
      <c r="X611" s="10">
        <v>32.800000000000004</v>
      </c>
      <c r="Y611" s="10">
        <v>3.2</v>
      </c>
      <c r="Z611" s="13"/>
    </row>
    <row r="612" spans="17:26" ht="19.899999999999999" customHeight="1" x14ac:dyDescent="0.15">
      <c r="Q612" s="8" t="s">
        <v>26</v>
      </c>
      <c r="R612" s="8">
        <v>103</v>
      </c>
      <c r="S612" s="9" t="str">
        <f t="shared" si="20"/>
        <v>65～69歳(n=103)</v>
      </c>
      <c r="T612" s="10">
        <v>13.592233009708737</v>
      </c>
      <c r="U612" s="10">
        <v>3.8834951456310676</v>
      </c>
      <c r="V612" s="10">
        <v>18.446601941747574</v>
      </c>
      <c r="W612" s="10">
        <v>21.359223300970871</v>
      </c>
      <c r="X612" s="10">
        <v>40.776699029126213</v>
      </c>
      <c r="Y612" s="10">
        <v>1.9417475728155338</v>
      </c>
      <c r="Z612" s="13"/>
    </row>
    <row r="613" spans="17:26" ht="19.899999999999999" customHeight="1" x14ac:dyDescent="0.15">
      <c r="Q613" s="8" t="s">
        <v>27</v>
      </c>
      <c r="R613" s="8">
        <v>172</v>
      </c>
      <c r="S613" s="9" t="str">
        <f t="shared" si="20"/>
        <v>70～74歳(n=172)</v>
      </c>
      <c r="T613" s="10">
        <v>12.790697674418606</v>
      </c>
      <c r="U613" s="10">
        <v>5.2325581395348841</v>
      </c>
      <c r="V613" s="10">
        <v>20.930232558139537</v>
      </c>
      <c r="W613" s="10">
        <v>26.744186046511626</v>
      </c>
      <c r="X613" s="10">
        <v>29.069767441860467</v>
      </c>
      <c r="Y613" s="10">
        <v>5.2325581395348841</v>
      </c>
      <c r="Z613" s="13"/>
    </row>
    <row r="614" spans="17:26" ht="19.899999999999999" customHeight="1" x14ac:dyDescent="0.15">
      <c r="Q614" s="8" t="s">
        <v>28</v>
      </c>
      <c r="R614" s="8">
        <v>193</v>
      </c>
      <c r="S614" s="9" t="str">
        <f t="shared" si="20"/>
        <v>75歳以上(n=193)</v>
      </c>
      <c r="T614" s="10">
        <v>9.8445595854922274</v>
      </c>
      <c r="U614" s="10">
        <v>3.6269430051813467</v>
      </c>
      <c r="V614" s="10">
        <v>17.098445595854923</v>
      </c>
      <c r="W614" s="10">
        <v>34.715025906735754</v>
      </c>
      <c r="X614" s="10">
        <v>26.424870466321241</v>
      </c>
      <c r="Y614" s="10">
        <v>8.2901554404145088</v>
      </c>
      <c r="Z614" s="13"/>
    </row>
    <row r="615" spans="17:26" ht="19.899999999999999" customHeight="1" x14ac:dyDescent="0.15">
      <c r="Q615" s="8" t="s">
        <v>5</v>
      </c>
      <c r="R615" s="8">
        <v>10</v>
      </c>
      <c r="S615" s="9" t="str">
        <f t="shared" si="20"/>
        <v>（無効回答）(n=10)</v>
      </c>
      <c r="T615" s="10">
        <v>0</v>
      </c>
      <c r="U615" s="10">
        <v>0</v>
      </c>
      <c r="V615" s="10">
        <v>40</v>
      </c>
      <c r="W615" s="10">
        <v>20</v>
      </c>
      <c r="X615" s="10">
        <v>20</v>
      </c>
      <c r="Y615" s="10">
        <v>20</v>
      </c>
      <c r="Z615" s="11"/>
    </row>
  </sheetData>
  <phoneticPr fontId="9"/>
  <pageMargins left="0" right="0" top="0.39370078740157483" bottom="0" header="0.31496062992125984" footer="0.31496062992125984"/>
  <pageSetup paperSize="9" orientation="portrait" r:id="rId1"/>
  <rowBreaks count="20" manualBreakCount="20">
    <brk id="31" min="1" max="14" man="1"/>
    <brk id="61" min="1" max="14" man="1"/>
    <brk id="91" min="1" max="14" man="1"/>
    <brk id="121" min="1" max="14" man="1"/>
    <brk id="151" min="1" max="14" man="1"/>
    <brk id="181" min="1" max="14" man="1"/>
    <brk id="211" min="1" max="14" man="1"/>
    <brk id="241" min="1" max="14" man="1"/>
    <brk id="271" min="1" max="14" man="1"/>
    <brk id="301" min="1" max="14" man="1"/>
    <brk id="331" min="1" max="14" man="1"/>
    <brk id="361" min="1" max="14" man="1"/>
    <brk id="391" min="1" max="14" man="1"/>
    <brk id="421" min="1" max="14" man="1"/>
    <brk id="451" min="1" max="14" man="1"/>
    <brk id="481" min="1" max="14" man="1"/>
    <brk id="511" min="1" max="14" man="1"/>
    <brk id="541" min="1" max="14" man="1"/>
    <brk id="571" min="1" max="14" man="1"/>
    <brk id="601" min="1" max="14"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Q3:V16"/>
  <sheetViews>
    <sheetView zoomScaleNormal="100" zoomScaleSheetLayoutView="100" workbookViewId="0">
      <selection activeCell="R22" sqref="R22"/>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2" ht="16.899999999999999" customHeight="1" x14ac:dyDescent="0.15">
      <c r="Q3" s="2" t="s">
        <v>364</v>
      </c>
    </row>
    <row r="4" spans="17:22" ht="16.899999999999999" customHeight="1" x14ac:dyDescent="0.15">
      <c r="Q4" s="14" t="s">
        <v>339</v>
      </c>
      <c r="R4" s="15" t="s">
        <v>84</v>
      </c>
      <c r="S4" s="16">
        <v>945</v>
      </c>
      <c r="T4" s="20">
        <f>S4/S$16*100</f>
        <v>80.700256191289498</v>
      </c>
    </row>
    <row r="5" spans="17:22" ht="16.899999999999999" customHeight="1" x14ac:dyDescent="0.15">
      <c r="Q5" s="14" t="s">
        <v>343</v>
      </c>
      <c r="R5" s="15" t="s">
        <v>83</v>
      </c>
      <c r="S5" s="16">
        <v>620</v>
      </c>
      <c r="T5" s="20">
        <f t="shared" ref="T5:T16" si="0">S5/S$16*100</f>
        <v>52.94619982920581</v>
      </c>
    </row>
    <row r="6" spans="17:22" ht="16.899999999999999" customHeight="1" x14ac:dyDescent="0.15">
      <c r="Q6" s="14" t="s">
        <v>342</v>
      </c>
      <c r="R6" s="15" t="s">
        <v>82</v>
      </c>
      <c r="S6" s="16">
        <v>585</v>
      </c>
      <c r="T6" s="20">
        <f t="shared" si="0"/>
        <v>49.957301451750638</v>
      </c>
    </row>
    <row r="7" spans="17:22" ht="16.899999999999999" customHeight="1" x14ac:dyDescent="0.15">
      <c r="Q7" s="14" t="s">
        <v>338</v>
      </c>
      <c r="R7" s="15" t="s">
        <v>189</v>
      </c>
      <c r="S7" s="16">
        <v>182</v>
      </c>
      <c r="T7" s="20">
        <f t="shared" si="0"/>
        <v>15.542271562766866</v>
      </c>
    </row>
    <row r="8" spans="17:22" ht="16.899999999999999" customHeight="1" x14ac:dyDescent="0.15">
      <c r="Q8" s="14" t="s">
        <v>340</v>
      </c>
      <c r="R8" s="15" t="s">
        <v>81</v>
      </c>
      <c r="S8" s="16">
        <v>179</v>
      </c>
      <c r="T8" s="20">
        <f t="shared" si="0"/>
        <v>15.286080273270708</v>
      </c>
    </row>
    <row r="9" spans="17:22" ht="16.899999999999999" customHeight="1" x14ac:dyDescent="0.15">
      <c r="Q9" s="14" t="s">
        <v>345</v>
      </c>
      <c r="R9" s="15" t="s">
        <v>80</v>
      </c>
      <c r="S9" s="16">
        <v>150</v>
      </c>
      <c r="T9" s="20">
        <f t="shared" si="0"/>
        <v>12.809564474807855</v>
      </c>
    </row>
    <row r="10" spans="17:22" ht="16.899999999999999" customHeight="1" x14ac:dyDescent="0.15">
      <c r="Q10" s="14" t="s">
        <v>346</v>
      </c>
      <c r="R10" s="15" t="s">
        <v>77</v>
      </c>
      <c r="S10" s="16">
        <v>111</v>
      </c>
      <c r="T10" s="20">
        <f t="shared" si="0"/>
        <v>9.4790777113578137</v>
      </c>
      <c r="V10" s="159"/>
    </row>
    <row r="11" spans="17:22" ht="16.899999999999999" customHeight="1" x14ac:dyDescent="0.15">
      <c r="Q11" s="14" t="s">
        <v>341</v>
      </c>
      <c r="R11" s="21" t="s">
        <v>79</v>
      </c>
      <c r="S11" s="16">
        <v>100</v>
      </c>
      <c r="T11" s="20">
        <f t="shared" si="0"/>
        <v>8.5397096498719041</v>
      </c>
    </row>
    <row r="12" spans="17:22" ht="16.899999999999999" customHeight="1" x14ac:dyDescent="0.15">
      <c r="Q12" s="14" t="s">
        <v>344</v>
      </c>
      <c r="R12" s="21" t="s">
        <v>365</v>
      </c>
      <c r="S12" s="16">
        <v>98</v>
      </c>
      <c r="T12" s="20">
        <f t="shared" si="0"/>
        <v>8.3689154568744666</v>
      </c>
    </row>
    <row r="13" spans="17:22" ht="16.899999999999999" customHeight="1" x14ac:dyDescent="0.15">
      <c r="Q13" s="14" t="s">
        <v>347</v>
      </c>
      <c r="R13" s="15" t="s">
        <v>48</v>
      </c>
      <c r="S13" s="16">
        <v>25</v>
      </c>
      <c r="T13" s="20">
        <f t="shared" si="0"/>
        <v>2.134927412467976</v>
      </c>
    </row>
    <row r="14" spans="17:22" ht="16.899999999999999" customHeight="1" x14ac:dyDescent="0.15">
      <c r="Q14" s="14" t="s">
        <v>75</v>
      </c>
      <c r="R14" s="15" t="s">
        <v>5</v>
      </c>
      <c r="S14" s="16">
        <v>13</v>
      </c>
      <c r="T14" s="20">
        <f t="shared" si="0"/>
        <v>1.1101622544833476</v>
      </c>
    </row>
    <row r="15" spans="17:22" ht="16.899999999999999" customHeight="1" x14ac:dyDescent="0.15">
      <c r="Q15" s="18"/>
      <c r="R15" s="19" t="s">
        <v>3</v>
      </c>
      <c r="S15" s="16"/>
      <c r="T15" s="20"/>
    </row>
    <row r="16" spans="17:22" ht="16.899999999999999" customHeight="1" x14ac:dyDescent="0.15">
      <c r="Q16" s="18"/>
      <c r="R16" s="19" t="s">
        <v>50</v>
      </c>
      <c r="S16" s="16">
        <v>1171</v>
      </c>
      <c r="T16" s="20">
        <f t="shared" si="0"/>
        <v>100</v>
      </c>
    </row>
  </sheetData>
  <sortState xmlns:xlrd2="http://schemas.microsoft.com/office/spreadsheetml/2017/richdata2" ref="Q20:S28">
    <sortCondition descending="1" ref="S20:S28"/>
  </sortState>
  <phoneticPr fontId="9"/>
  <pageMargins left="0.7" right="0.7" top="0.75" bottom="0.75" header="0.3" footer="0.3"/>
  <pageSetup paperSize="9" scale="72" orientation="portrait" r:id="rId1"/>
  <colBreaks count="1" manualBreakCount="1">
    <brk id="15" min="1" max="53"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89"/>
  <sheetViews>
    <sheetView zoomScaleNormal="100" workbookViewId="0">
      <selection activeCell="C4" sqref="C4:M30"/>
    </sheetView>
  </sheetViews>
  <sheetFormatPr defaultColWidth="9" defaultRowHeight="14.25" x14ac:dyDescent="0.15"/>
  <cols>
    <col min="1" max="2" width="9" style="88"/>
    <col min="3" max="3" width="32.625" style="88" customWidth="1"/>
    <col min="4" max="13" width="8.875" style="88" customWidth="1"/>
    <col min="14" max="14" width="9" style="88"/>
    <col min="15" max="15" width="8.875" style="88" customWidth="1"/>
    <col min="16" max="16384" width="9" style="88"/>
  </cols>
  <sheetData>
    <row r="1" spans="1:15" x14ac:dyDescent="0.15">
      <c r="C1" s="87" t="s">
        <v>364</v>
      </c>
    </row>
    <row r="4" spans="1:15" ht="57" customHeight="1" thickBot="1" x14ac:dyDescent="0.2">
      <c r="C4" s="89" t="s">
        <v>35</v>
      </c>
      <c r="D4" s="90" t="s">
        <v>36</v>
      </c>
      <c r="E4" s="104" t="s">
        <v>414</v>
      </c>
      <c r="F4" s="105" t="s">
        <v>21</v>
      </c>
      <c r="G4" s="105" t="s">
        <v>22</v>
      </c>
      <c r="H4" s="105" t="s">
        <v>23</v>
      </c>
      <c r="I4" s="105" t="s">
        <v>24</v>
      </c>
      <c r="J4" s="105" t="s">
        <v>25</v>
      </c>
      <c r="K4" s="105" t="s">
        <v>26</v>
      </c>
      <c r="L4" s="105" t="s">
        <v>27</v>
      </c>
      <c r="M4" s="105" t="s">
        <v>310</v>
      </c>
      <c r="O4" s="91" t="s">
        <v>5</v>
      </c>
    </row>
    <row r="5" spans="1:15" ht="17.100000000000001" customHeight="1" x14ac:dyDescent="0.15">
      <c r="A5" s="88">
        <v>1</v>
      </c>
      <c r="C5" s="168" t="s">
        <v>291</v>
      </c>
      <c r="D5" s="92">
        <f>VLOOKUP($A5,$B$78:$Q$95,D$76,FALSE)</f>
        <v>1171</v>
      </c>
      <c r="E5" s="93">
        <f t="shared" ref="E5:M5" si="0">VLOOKUP($A5,$B$78:$Q$95,E$76,FALSE)</f>
        <v>27</v>
      </c>
      <c r="F5" s="94">
        <f t="shared" si="0"/>
        <v>67</v>
      </c>
      <c r="G5" s="94">
        <f t="shared" si="0"/>
        <v>140</v>
      </c>
      <c r="H5" s="94">
        <f t="shared" si="0"/>
        <v>186</v>
      </c>
      <c r="I5" s="94">
        <f t="shared" si="0"/>
        <v>235</v>
      </c>
      <c r="J5" s="94">
        <f t="shared" si="0"/>
        <v>105</v>
      </c>
      <c r="K5" s="94">
        <f t="shared" si="0"/>
        <v>95</v>
      </c>
      <c r="L5" s="94">
        <f t="shared" si="0"/>
        <v>143</v>
      </c>
      <c r="M5" s="94">
        <f t="shared" si="0"/>
        <v>166</v>
      </c>
      <c r="O5" s="94">
        <f>VLOOKUP($A5,$B$78:$Q$95,O$76,FALSE)</f>
        <v>7</v>
      </c>
    </row>
    <row r="6" spans="1:15" ht="17.100000000000001" customHeight="1" thickBot="1" x14ac:dyDescent="0.2">
      <c r="C6" s="169"/>
      <c r="D6" s="106">
        <v>100</v>
      </c>
      <c r="E6" s="107">
        <v>100</v>
      </c>
      <c r="F6" s="108">
        <v>100</v>
      </c>
      <c r="G6" s="108">
        <v>100</v>
      </c>
      <c r="H6" s="108">
        <v>100</v>
      </c>
      <c r="I6" s="108">
        <v>100</v>
      </c>
      <c r="J6" s="108">
        <v>100</v>
      </c>
      <c r="K6" s="108">
        <v>100</v>
      </c>
      <c r="L6" s="108">
        <v>100</v>
      </c>
      <c r="M6" s="108">
        <v>100</v>
      </c>
      <c r="N6" s="117"/>
      <c r="O6" s="108">
        <v>100</v>
      </c>
    </row>
    <row r="7" spans="1:15" ht="17.100000000000001" customHeight="1" x14ac:dyDescent="0.15">
      <c r="A7" s="88">
        <v>2</v>
      </c>
      <c r="C7" s="171" t="str">
        <f t="shared" ref="C7:M7" si="1">VLOOKUP($A7,$B$78:$Q$107,C$76,FALSE)</f>
        <v>国分寺崖線などの緑地景観</v>
      </c>
      <c r="D7" s="95">
        <f t="shared" si="1"/>
        <v>182</v>
      </c>
      <c r="E7" s="96">
        <f t="shared" si="1"/>
        <v>2</v>
      </c>
      <c r="F7" s="97">
        <f t="shared" si="1"/>
        <v>2</v>
      </c>
      <c r="G7" s="97">
        <f t="shared" si="1"/>
        <v>11</v>
      </c>
      <c r="H7" s="97">
        <f t="shared" si="1"/>
        <v>16</v>
      </c>
      <c r="I7" s="97">
        <f t="shared" si="1"/>
        <v>33</v>
      </c>
      <c r="J7" s="97">
        <f t="shared" si="1"/>
        <v>17</v>
      </c>
      <c r="K7" s="97">
        <f t="shared" si="1"/>
        <v>27</v>
      </c>
      <c r="L7" s="97">
        <f t="shared" si="1"/>
        <v>35</v>
      </c>
      <c r="M7" s="97">
        <f t="shared" si="1"/>
        <v>38</v>
      </c>
      <c r="O7" s="97">
        <f>VLOOKUP($A7,$B$78:$Q$107,O$76,FALSE)</f>
        <v>1</v>
      </c>
    </row>
    <row r="8" spans="1:15" ht="17.100000000000001" customHeight="1" x14ac:dyDescent="0.15">
      <c r="C8" s="167"/>
      <c r="D8" s="98">
        <f>D7/D$5*100</f>
        <v>15.542271562766866</v>
      </c>
      <c r="E8" s="99">
        <f t="shared" ref="E8:M22" si="2">E7/E$5*100</f>
        <v>7.4074074074074066</v>
      </c>
      <c r="F8" s="100">
        <f t="shared" si="2"/>
        <v>2.9850746268656714</v>
      </c>
      <c r="G8" s="100">
        <f t="shared" si="2"/>
        <v>7.8571428571428568</v>
      </c>
      <c r="H8" s="100">
        <f t="shared" si="2"/>
        <v>8.6021505376344098</v>
      </c>
      <c r="I8" s="100">
        <f t="shared" si="2"/>
        <v>14.042553191489363</v>
      </c>
      <c r="J8" s="100">
        <f t="shared" si="2"/>
        <v>16.19047619047619</v>
      </c>
      <c r="K8" s="100">
        <f t="shared" si="2"/>
        <v>28.421052631578945</v>
      </c>
      <c r="L8" s="100">
        <f t="shared" si="2"/>
        <v>24.475524475524477</v>
      </c>
      <c r="M8" s="100">
        <f t="shared" si="2"/>
        <v>22.891566265060241</v>
      </c>
      <c r="O8" s="100">
        <f t="shared" ref="O8" si="3">O7/O$5*100</f>
        <v>14.285714285714285</v>
      </c>
    </row>
    <row r="9" spans="1:15" ht="17.100000000000001" customHeight="1" x14ac:dyDescent="0.15">
      <c r="A9" s="88">
        <v>3</v>
      </c>
      <c r="C9" s="167" t="str">
        <f t="shared" ref="C9:M9" si="4">VLOOKUP($A9,$B$78:$Q$107,C$76,FALSE)</f>
        <v>多摩川や野川などの水辺景観</v>
      </c>
      <c r="D9" s="101">
        <f t="shared" si="4"/>
        <v>945</v>
      </c>
      <c r="E9" s="102">
        <f t="shared" si="4"/>
        <v>14</v>
      </c>
      <c r="F9" s="103">
        <f t="shared" si="4"/>
        <v>53</v>
      </c>
      <c r="G9" s="103">
        <f t="shared" si="4"/>
        <v>98</v>
      </c>
      <c r="H9" s="103">
        <f t="shared" si="4"/>
        <v>142</v>
      </c>
      <c r="I9" s="103">
        <f t="shared" si="4"/>
        <v>198</v>
      </c>
      <c r="J9" s="103">
        <f t="shared" si="4"/>
        <v>81</v>
      </c>
      <c r="K9" s="103">
        <f t="shared" si="4"/>
        <v>78</v>
      </c>
      <c r="L9" s="103">
        <f t="shared" si="4"/>
        <v>129</v>
      </c>
      <c r="M9" s="103">
        <f t="shared" si="4"/>
        <v>146</v>
      </c>
      <c r="O9" s="103">
        <f t="shared" ref="O9" si="5">VLOOKUP($A9,$B$78:$Q$107,O$76,FALSE)</f>
        <v>6</v>
      </c>
    </row>
    <row r="10" spans="1:15" ht="17.100000000000001" customHeight="1" x14ac:dyDescent="0.15">
      <c r="C10" s="167"/>
      <c r="D10" s="98">
        <f>D9/D$5*100</f>
        <v>80.700256191289498</v>
      </c>
      <c r="E10" s="99">
        <f t="shared" si="2"/>
        <v>51.851851851851848</v>
      </c>
      <c r="F10" s="100">
        <f t="shared" si="2"/>
        <v>79.104477611940297</v>
      </c>
      <c r="G10" s="100">
        <f t="shared" si="2"/>
        <v>70</v>
      </c>
      <c r="H10" s="100">
        <f t="shared" si="2"/>
        <v>76.344086021505376</v>
      </c>
      <c r="I10" s="100">
        <f t="shared" si="2"/>
        <v>84.255319148936167</v>
      </c>
      <c r="J10" s="100">
        <f t="shared" si="2"/>
        <v>77.142857142857153</v>
      </c>
      <c r="K10" s="100">
        <f t="shared" si="2"/>
        <v>82.10526315789474</v>
      </c>
      <c r="L10" s="100">
        <f t="shared" si="2"/>
        <v>90.209790209790214</v>
      </c>
      <c r="M10" s="100">
        <f t="shared" si="2"/>
        <v>87.951807228915655</v>
      </c>
      <c r="O10" s="100">
        <f t="shared" ref="O10" si="6">O9/O$5*100</f>
        <v>85.714285714285708</v>
      </c>
    </row>
    <row r="11" spans="1:15" ht="17.100000000000001" customHeight="1" x14ac:dyDescent="0.15">
      <c r="A11" s="88">
        <v>4</v>
      </c>
      <c r="C11" s="167" t="str">
        <f t="shared" ref="C11:M11" si="7">VLOOKUP($A11,$B$78:$Q$107,C$76,FALSE)</f>
        <v>駅周辺の街並み景観</v>
      </c>
      <c r="D11" s="101">
        <f t="shared" si="7"/>
        <v>179</v>
      </c>
      <c r="E11" s="102">
        <f t="shared" si="7"/>
        <v>12</v>
      </c>
      <c r="F11" s="103">
        <f t="shared" si="7"/>
        <v>17</v>
      </c>
      <c r="G11" s="103">
        <f t="shared" si="7"/>
        <v>26</v>
      </c>
      <c r="H11" s="103">
        <f t="shared" si="7"/>
        <v>26</v>
      </c>
      <c r="I11" s="103">
        <f t="shared" si="7"/>
        <v>29</v>
      </c>
      <c r="J11" s="103">
        <f t="shared" si="7"/>
        <v>10</v>
      </c>
      <c r="K11" s="103">
        <f t="shared" si="7"/>
        <v>15</v>
      </c>
      <c r="L11" s="103">
        <f t="shared" si="7"/>
        <v>17</v>
      </c>
      <c r="M11" s="103">
        <f t="shared" si="7"/>
        <v>26</v>
      </c>
      <c r="O11" s="103">
        <f t="shared" ref="O11" si="8">VLOOKUP($A11,$B$78:$Q$107,O$76,FALSE)</f>
        <v>1</v>
      </c>
    </row>
    <row r="12" spans="1:15" ht="17.100000000000001" customHeight="1" x14ac:dyDescent="0.15">
      <c r="C12" s="167"/>
      <c r="D12" s="98">
        <f>D11/D$5*100</f>
        <v>15.286080273270708</v>
      </c>
      <c r="E12" s="99">
        <f t="shared" si="2"/>
        <v>44.444444444444443</v>
      </c>
      <c r="F12" s="100">
        <f t="shared" si="2"/>
        <v>25.373134328358208</v>
      </c>
      <c r="G12" s="100">
        <f t="shared" si="2"/>
        <v>18.571428571428573</v>
      </c>
      <c r="H12" s="100">
        <f t="shared" si="2"/>
        <v>13.978494623655912</v>
      </c>
      <c r="I12" s="100">
        <f t="shared" si="2"/>
        <v>12.340425531914894</v>
      </c>
      <c r="J12" s="100">
        <f t="shared" si="2"/>
        <v>9.5238095238095237</v>
      </c>
      <c r="K12" s="100">
        <f t="shared" si="2"/>
        <v>15.789473684210526</v>
      </c>
      <c r="L12" s="100">
        <f t="shared" si="2"/>
        <v>11.888111888111888</v>
      </c>
      <c r="M12" s="100">
        <f t="shared" si="2"/>
        <v>15.66265060240964</v>
      </c>
      <c r="O12" s="100">
        <f t="shared" ref="O12" si="9">O11/O$5*100</f>
        <v>14.285714285714285</v>
      </c>
    </row>
    <row r="13" spans="1:15" ht="17.100000000000001" customHeight="1" x14ac:dyDescent="0.15">
      <c r="A13" s="88">
        <v>5</v>
      </c>
      <c r="C13" s="167" t="str">
        <f t="shared" ref="C13:M13" si="10">VLOOKUP($A13,$B$78:$Q$107,C$76,FALSE)</f>
        <v>甲州街道や武蔵境通りなどの沿道景観</v>
      </c>
      <c r="D13" s="101">
        <f t="shared" si="10"/>
        <v>100</v>
      </c>
      <c r="E13" s="102">
        <f t="shared" si="10"/>
        <v>3</v>
      </c>
      <c r="F13" s="103">
        <f t="shared" si="10"/>
        <v>5</v>
      </c>
      <c r="G13" s="103">
        <f t="shared" si="10"/>
        <v>9</v>
      </c>
      <c r="H13" s="103">
        <f t="shared" si="10"/>
        <v>15</v>
      </c>
      <c r="I13" s="103">
        <f t="shared" si="10"/>
        <v>15</v>
      </c>
      <c r="J13" s="103">
        <f t="shared" si="10"/>
        <v>7</v>
      </c>
      <c r="K13" s="103">
        <f t="shared" si="10"/>
        <v>13</v>
      </c>
      <c r="L13" s="103">
        <f t="shared" si="10"/>
        <v>13</v>
      </c>
      <c r="M13" s="103">
        <f t="shared" si="10"/>
        <v>18</v>
      </c>
      <c r="O13" s="103">
        <f t="shared" ref="O13" si="11">VLOOKUP($A13,$B$78:$Q$107,O$76,FALSE)</f>
        <v>2</v>
      </c>
    </row>
    <row r="14" spans="1:15" ht="17.100000000000001" customHeight="1" x14ac:dyDescent="0.15">
      <c r="C14" s="167"/>
      <c r="D14" s="98">
        <f>D13/D$5*100</f>
        <v>8.5397096498719041</v>
      </c>
      <c r="E14" s="99">
        <f t="shared" si="2"/>
        <v>11.111111111111111</v>
      </c>
      <c r="F14" s="100">
        <f t="shared" si="2"/>
        <v>7.4626865671641784</v>
      </c>
      <c r="G14" s="100">
        <f t="shared" si="2"/>
        <v>6.4285714285714279</v>
      </c>
      <c r="H14" s="100">
        <f t="shared" si="2"/>
        <v>8.064516129032258</v>
      </c>
      <c r="I14" s="100">
        <f t="shared" si="2"/>
        <v>6.3829787234042552</v>
      </c>
      <c r="J14" s="100">
        <f t="shared" si="2"/>
        <v>6.666666666666667</v>
      </c>
      <c r="K14" s="100">
        <f t="shared" si="2"/>
        <v>13.684210526315791</v>
      </c>
      <c r="L14" s="100">
        <f t="shared" si="2"/>
        <v>9.0909090909090917</v>
      </c>
      <c r="M14" s="100">
        <f t="shared" si="2"/>
        <v>10.843373493975903</v>
      </c>
      <c r="O14" s="100">
        <f t="shared" ref="O14" si="12">O13/O$5*100</f>
        <v>28.571428571428569</v>
      </c>
    </row>
    <row r="15" spans="1:15" ht="17.100000000000001" customHeight="1" x14ac:dyDescent="0.15">
      <c r="A15" s="88">
        <v>6</v>
      </c>
      <c r="C15" s="165" t="str">
        <f t="shared" ref="C15:M15" si="13">VLOOKUP($A15,$B$78:$Q$107,C$76,FALSE)</f>
        <v>神社仏閣などの歴史文化景観</v>
      </c>
      <c r="D15" s="101">
        <f t="shared" si="13"/>
        <v>585</v>
      </c>
      <c r="E15" s="102">
        <f t="shared" si="13"/>
        <v>10</v>
      </c>
      <c r="F15" s="103">
        <f t="shared" si="13"/>
        <v>22</v>
      </c>
      <c r="G15" s="103">
        <f t="shared" si="13"/>
        <v>58</v>
      </c>
      <c r="H15" s="103">
        <f t="shared" si="13"/>
        <v>90</v>
      </c>
      <c r="I15" s="103">
        <f t="shared" si="13"/>
        <v>129</v>
      </c>
      <c r="J15" s="103">
        <f t="shared" si="13"/>
        <v>53</v>
      </c>
      <c r="K15" s="103">
        <f t="shared" si="13"/>
        <v>51</v>
      </c>
      <c r="L15" s="103">
        <f t="shared" si="13"/>
        <v>82</v>
      </c>
      <c r="M15" s="103">
        <f t="shared" si="13"/>
        <v>88</v>
      </c>
      <c r="O15" s="103">
        <f t="shared" ref="O15" si="14">VLOOKUP($A15,$B$78:$Q$107,O$76,FALSE)</f>
        <v>2</v>
      </c>
    </row>
    <row r="16" spans="1:15" ht="17.100000000000001" customHeight="1" x14ac:dyDescent="0.15">
      <c r="C16" s="166"/>
      <c r="D16" s="98">
        <f>D15/D$5*100</f>
        <v>49.957301451750638</v>
      </c>
      <c r="E16" s="99">
        <f t="shared" si="2"/>
        <v>37.037037037037038</v>
      </c>
      <c r="F16" s="100">
        <f t="shared" si="2"/>
        <v>32.835820895522389</v>
      </c>
      <c r="G16" s="100">
        <f t="shared" si="2"/>
        <v>41.428571428571431</v>
      </c>
      <c r="H16" s="100">
        <f t="shared" si="2"/>
        <v>48.387096774193552</v>
      </c>
      <c r="I16" s="100">
        <f t="shared" si="2"/>
        <v>54.893617021276597</v>
      </c>
      <c r="J16" s="100">
        <f t="shared" si="2"/>
        <v>50.476190476190474</v>
      </c>
      <c r="K16" s="100">
        <f t="shared" si="2"/>
        <v>53.684210526315788</v>
      </c>
      <c r="L16" s="100">
        <f t="shared" si="2"/>
        <v>57.342657342657347</v>
      </c>
      <c r="M16" s="100">
        <f t="shared" si="2"/>
        <v>53.01204819277109</v>
      </c>
      <c r="O16" s="100">
        <f t="shared" ref="O16" si="15">O15/O$5*100</f>
        <v>28.571428571428569</v>
      </c>
    </row>
    <row r="17" spans="1:15" ht="17.100000000000001" customHeight="1" x14ac:dyDescent="0.15">
      <c r="A17" s="88">
        <v>7</v>
      </c>
      <c r="C17" s="165" t="str">
        <f t="shared" ref="C17:M17" si="16">VLOOKUP($A17,$B$78:$Q$107,C$76,FALSE)</f>
        <v>深大寺・佐須地域や染地などの農の景観</v>
      </c>
      <c r="D17" s="101">
        <f t="shared" si="16"/>
        <v>620</v>
      </c>
      <c r="E17" s="102">
        <f t="shared" si="16"/>
        <v>9</v>
      </c>
      <c r="F17" s="103">
        <f t="shared" si="16"/>
        <v>38</v>
      </c>
      <c r="G17" s="103">
        <f t="shared" si="16"/>
        <v>82</v>
      </c>
      <c r="H17" s="103">
        <f t="shared" si="16"/>
        <v>102</v>
      </c>
      <c r="I17" s="103">
        <f t="shared" si="16"/>
        <v>111</v>
      </c>
      <c r="J17" s="103">
        <f t="shared" si="16"/>
        <v>60</v>
      </c>
      <c r="K17" s="103">
        <f t="shared" si="16"/>
        <v>47</v>
      </c>
      <c r="L17" s="103">
        <f t="shared" si="16"/>
        <v>82</v>
      </c>
      <c r="M17" s="103">
        <f t="shared" si="16"/>
        <v>86</v>
      </c>
      <c r="O17" s="103">
        <f t="shared" ref="O17" si="17">VLOOKUP($A17,$B$78:$Q$107,O$76,FALSE)</f>
        <v>3</v>
      </c>
    </row>
    <row r="18" spans="1:15" ht="17.100000000000001" customHeight="1" x14ac:dyDescent="0.15">
      <c r="C18" s="166"/>
      <c r="D18" s="98">
        <f>D17/D$5*100</f>
        <v>52.94619982920581</v>
      </c>
      <c r="E18" s="99">
        <f t="shared" si="2"/>
        <v>33.333333333333329</v>
      </c>
      <c r="F18" s="100">
        <f t="shared" si="2"/>
        <v>56.71641791044776</v>
      </c>
      <c r="G18" s="100">
        <f t="shared" si="2"/>
        <v>58.571428571428577</v>
      </c>
      <c r="H18" s="100">
        <f t="shared" si="2"/>
        <v>54.838709677419352</v>
      </c>
      <c r="I18" s="100">
        <f t="shared" si="2"/>
        <v>47.234042553191493</v>
      </c>
      <c r="J18" s="100">
        <f t="shared" si="2"/>
        <v>57.142857142857139</v>
      </c>
      <c r="K18" s="100">
        <f t="shared" si="2"/>
        <v>49.473684210526315</v>
      </c>
      <c r="L18" s="100">
        <f t="shared" si="2"/>
        <v>57.342657342657347</v>
      </c>
      <c r="M18" s="100">
        <f t="shared" si="2"/>
        <v>51.807228915662648</v>
      </c>
      <c r="O18" s="100">
        <f t="shared" ref="O18" si="18">O17/O$5*100</f>
        <v>42.857142857142854</v>
      </c>
    </row>
    <row r="19" spans="1:15" ht="17.100000000000001" customHeight="1" x14ac:dyDescent="0.15">
      <c r="A19" s="88">
        <v>8</v>
      </c>
      <c r="C19" s="165" t="str">
        <f t="shared" ref="C19:M19" si="19">VLOOKUP($A19,$B$78:$Q$107,C$76,FALSE)</f>
        <v>集合住宅や戸建住宅などの落ちつきのある住宅地の景観</v>
      </c>
      <c r="D19" s="101">
        <f t="shared" si="19"/>
        <v>98</v>
      </c>
      <c r="E19" s="102">
        <f t="shared" si="19"/>
        <v>1</v>
      </c>
      <c r="F19" s="103">
        <f t="shared" si="19"/>
        <v>9</v>
      </c>
      <c r="G19" s="103">
        <f t="shared" si="19"/>
        <v>16</v>
      </c>
      <c r="H19" s="103">
        <f t="shared" si="19"/>
        <v>15</v>
      </c>
      <c r="I19" s="103">
        <f t="shared" si="19"/>
        <v>17</v>
      </c>
      <c r="J19" s="103">
        <f t="shared" si="19"/>
        <v>4</v>
      </c>
      <c r="K19" s="103">
        <f t="shared" si="19"/>
        <v>11</v>
      </c>
      <c r="L19" s="103">
        <f t="shared" si="19"/>
        <v>12</v>
      </c>
      <c r="M19" s="103">
        <f t="shared" si="19"/>
        <v>13</v>
      </c>
      <c r="O19" s="103">
        <f t="shared" ref="O19" si="20">VLOOKUP($A19,$B$78:$Q$107,O$76,FALSE)</f>
        <v>0</v>
      </c>
    </row>
    <row r="20" spans="1:15" ht="17.100000000000001" customHeight="1" x14ac:dyDescent="0.15">
      <c r="C20" s="166"/>
      <c r="D20" s="98">
        <f>D19/D$5*100</f>
        <v>8.3689154568744666</v>
      </c>
      <c r="E20" s="99">
        <f t="shared" si="2"/>
        <v>3.7037037037037033</v>
      </c>
      <c r="F20" s="100">
        <f t="shared" si="2"/>
        <v>13.432835820895523</v>
      </c>
      <c r="G20" s="100">
        <f t="shared" si="2"/>
        <v>11.428571428571429</v>
      </c>
      <c r="H20" s="100">
        <f t="shared" si="2"/>
        <v>8.064516129032258</v>
      </c>
      <c r="I20" s="100">
        <f t="shared" si="2"/>
        <v>7.2340425531914887</v>
      </c>
      <c r="J20" s="100">
        <f t="shared" si="2"/>
        <v>3.8095238095238098</v>
      </c>
      <c r="K20" s="100">
        <f t="shared" si="2"/>
        <v>11.578947368421053</v>
      </c>
      <c r="L20" s="100">
        <f t="shared" si="2"/>
        <v>8.3916083916083917</v>
      </c>
      <c r="M20" s="100">
        <f t="shared" si="2"/>
        <v>7.8313253012048198</v>
      </c>
      <c r="O20" s="100">
        <f t="shared" ref="O20" si="21">O19/O$5*100</f>
        <v>0</v>
      </c>
    </row>
    <row r="21" spans="1:15" ht="17.100000000000001" customHeight="1" x14ac:dyDescent="0.15">
      <c r="A21" s="88">
        <v>9</v>
      </c>
      <c r="C21" s="165" t="str">
        <f t="shared" ref="C21:M21" si="22">VLOOKUP($A21,$B$78:$Q$107,C$76,FALSE)</f>
        <v>イベントやお祭りなどの生活文化景観</v>
      </c>
      <c r="D21" s="101">
        <f t="shared" si="22"/>
        <v>150</v>
      </c>
      <c r="E21" s="102">
        <f t="shared" si="22"/>
        <v>4</v>
      </c>
      <c r="F21" s="103">
        <f t="shared" si="22"/>
        <v>15</v>
      </c>
      <c r="G21" s="103">
        <f t="shared" si="22"/>
        <v>21</v>
      </c>
      <c r="H21" s="103">
        <f t="shared" si="22"/>
        <v>31</v>
      </c>
      <c r="I21" s="103">
        <f t="shared" si="22"/>
        <v>15</v>
      </c>
      <c r="J21" s="103">
        <f t="shared" si="22"/>
        <v>8</v>
      </c>
      <c r="K21" s="103">
        <f t="shared" si="22"/>
        <v>13</v>
      </c>
      <c r="L21" s="103">
        <f t="shared" si="22"/>
        <v>21</v>
      </c>
      <c r="M21" s="103">
        <f t="shared" si="22"/>
        <v>20</v>
      </c>
      <c r="O21" s="103">
        <f t="shared" ref="O21" si="23">VLOOKUP($A21,$B$78:$Q$107,O$76,FALSE)</f>
        <v>2</v>
      </c>
    </row>
    <row r="22" spans="1:15" ht="17.100000000000001" customHeight="1" x14ac:dyDescent="0.15">
      <c r="C22" s="166"/>
      <c r="D22" s="98">
        <f>D21/D$5*100</f>
        <v>12.809564474807855</v>
      </c>
      <c r="E22" s="99">
        <f t="shared" si="2"/>
        <v>14.814814814814813</v>
      </c>
      <c r="F22" s="100">
        <f t="shared" si="2"/>
        <v>22.388059701492537</v>
      </c>
      <c r="G22" s="100">
        <f t="shared" si="2"/>
        <v>15</v>
      </c>
      <c r="H22" s="100">
        <f t="shared" si="2"/>
        <v>16.666666666666664</v>
      </c>
      <c r="I22" s="100">
        <f t="shared" si="2"/>
        <v>6.3829787234042552</v>
      </c>
      <c r="J22" s="100">
        <f t="shared" si="2"/>
        <v>7.6190476190476195</v>
      </c>
      <c r="K22" s="100">
        <f t="shared" si="2"/>
        <v>13.684210526315791</v>
      </c>
      <c r="L22" s="100">
        <f t="shared" si="2"/>
        <v>14.685314685314685</v>
      </c>
      <c r="M22" s="100">
        <f t="shared" si="2"/>
        <v>12.048192771084338</v>
      </c>
      <c r="O22" s="100">
        <f t="shared" ref="O22" si="24">O21/O$5*100</f>
        <v>28.571428571428569</v>
      </c>
    </row>
    <row r="23" spans="1:15" ht="17.100000000000001" customHeight="1" x14ac:dyDescent="0.15">
      <c r="A23" s="88">
        <v>10</v>
      </c>
      <c r="C23" s="167" t="str">
        <f t="shared" ref="C23:M23" si="25">VLOOKUP($A23,$B$78:$Q$107,C$76,FALSE)</f>
        <v>ライトアップなどで映し出される夜間景観</v>
      </c>
      <c r="D23" s="101">
        <f t="shared" si="25"/>
        <v>111</v>
      </c>
      <c r="E23" s="102">
        <f t="shared" si="25"/>
        <v>6</v>
      </c>
      <c r="F23" s="103">
        <f t="shared" si="25"/>
        <v>9</v>
      </c>
      <c r="G23" s="103">
        <f t="shared" si="25"/>
        <v>13</v>
      </c>
      <c r="H23" s="103">
        <f t="shared" si="25"/>
        <v>20</v>
      </c>
      <c r="I23" s="103">
        <f t="shared" si="25"/>
        <v>23</v>
      </c>
      <c r="J23" s="103">
        <f t="shared" si="25"/>
        <v>5</v>
      </c>
      <c r="K23" s="103">
        <f t="shared" si="25"/>
        <v>7</v>
      </c>
      <c r="L23" s="103">
        <f t="shared" si="25"/>
        <v>14</v>
      </c>
      <c r="M23" s="103">
        <f t="shared" si="25"/>
        <v>14</v>
      </c>
      <c r="O23" s="103">
        <f t="shared" ref="O23" si="26">VLOOKUP($A23,$B$78:$Q$107,O$76,FALSE)</f>
        <v>0</v>
      </c>
    </row>
    <row r="24" spans="1:15" ht="17.100000000000001" customHeight="1" x14ac:dyDescent="0.15">
      <c r="C24" s="167"/>
      <c r="D24" s="98">
        <f>D23/D$5*100</f>
        <v>9.4790777113578137</v>
      </c>
      <c r="E24" s="99">
        <f t="shared" ref="E24:M26" si="27">E23/E$5*100</f>
        <v>22.222222222222221</v>
      </c>
      <c r="F24" s="100">
        <f t="shared" si="27"/>
        <v>13.432835820895523</v>
      </c>
      <c r="G24" s="100">
        <f t="shared" si="27"/>
        <v>9.2857142857142865</v>
      </c>
      <c r="H24" s="100">
        <f t="shared" si="27"/>
        <v>10.75268817204301</v>
      </c>
      <c r="I24" s="100">
        <f t="shared" si="27"/>
        <v>9.787234042553191</v>
      </c>
      <c r="J24" s="100">
        <f t="shared" si="27"/>
        <v>4.7619047619047619</v>
      </c>
      <c r="K24" s="100">
        <f t="shared" si="27"/>
        <v>7.3684210526315779</v>
      </c>
      <c r="L24" s="100">
        <f t="shared" si="27"/>
        <v>9.79020979020979</v>
      </c>
      <c r="M24" s="100">
        <f t="shared" si="27"/>
        <v>8.4337349397590362</v>
      </c>
      <c r="O24" s="100">
        <f t="shared" ref="O24" si="28">O23/O$5*100</f>
        <v>0</v>
      </c>
    </row>
    <row r="25" spans="1:15" ht="17.100000000000001" customHeight="1" x14ac:dyDescent="0.15">
      <c r="A25" s="88">
        <v>11</v>
      </c>
      <c r="C25" s="167" t="str">
        <f t="shared" ref="C25:M25" si="29">VLOOKUP($A25,$B$78:$Q$107,C$76,FALSE)</f>
        <v>その他</v>
      </c>
      <c r="D25" s="101">
        <f t="shared" si="29"/>
        <v>25</v>
      </c>
      <c r="E25" s="102">
        <f t="shared" si="29"/>
        <v>1</v>
      </c>
      <c r="F25" s="103">
        <f t="shared" si="29"/>
        <v>2</v>
      </c>
      <c r="G25" s="103">
        <f t="shared" si="29"/>
        <v>3</v>
      </c>
      <c r="H25" s="103">
        <f t="shared" si="29"/>
        <v>3</v>
      </c>
      <c r="I25" s="103">
        <f t="shared" si="29"/>
        <v>4</v>
      </c>
      <c r="J25" s="103">
        <f t="shared" si="29"/>
        <v>2</v>
      </c>
      <c r="K25" s="103">
        <f t="shared" si="29"/>
        <v>4</v>
      </c>
      <c r="L25" s="103">
        <f t="shared" si="29"/>
        <v>5</v>
      </c>
      <c r="M25" s="103">
        <f t="shared" si="29"/>
        <v>1</v>
      </c>
      <c r="O25" s="103">
        <f t="shared" ref="O25" si="30">VLOOKUP($A25,$B$78:$Q$107,O$76,FALSE)</f>
        <v>0</v>
      </c>
    </row>
    <row r="26" spans="1:15" ht="17.100000000000001" customHeight="1" x14ac:dyDescent="0.15">
      <c r="C26" s="167"/>
      <c r="D26" s="98">
        <f>D25/D$5*100</f>
        <v>2.134927412467976</v>
      </c>
      <c r="E26" s="99">
        <f t="shared" si="27"/>
        <v>3.7037037037037033</v>
      </c>
      <c r="F26" s="100">
        <f t="shared" si="27"/>
        <v>2.9850746268656714</v>
      </c>
      <c r="G26" s="100">
        <f t="shared" si="27"/>
        <v>2.1428571428571428</v>
      </c>
      <c r="H26" s="100">
        <f t="shared" si="27"/>
        <v>1.6129032258064515</v>
      </c>
      <c r="I26" s="100">
        <f t="shared" si="27"/>
        <v>1.7021276595744681</v>
      </c>
      <c r="J26" s="100">
        <f t="shared" si="27"/>
        <v>1.9047619047619049</v>
      </c>
      <c r="K26" s="100">
        <f t="shared" si="27"/>
        <v>4.2105263157894735</v>
      </c>
      <c r="L26" s="100">
        <f t="shared" si="27"/>
        <v>3.4965034965034967</v>
      </c>
      <c r="M26" s="100">
        <f t="shared" si="27"/>
        <v>0.60240963855421692</v>
      </c>
      <c r="O26" s="100">
        <f t="shared" ref="O26" si="31">O25/O$5*100</f>
        <v>0</v>
      </c>
    </row>
    <row r="27" spans="1:15" ht="17.100000000000001" customHeight="1" x14ac:dyDescent="0.15">
      <c r="A27" s="88">
        <v>12</v>
      </c>
      <c r="C27" s="167" t="s">
        <v>292</v>
      </c>
      <c r="D27" s="101">
        <v>5</v>
      </c>
      <c r="E27" s="102">
        <v>0</v>
      </c>
      <c r="F27" s="103">
        <v>0</v>
      </c>
      <c r="G27" s="103">
        <v>0</v>
      </c>
      <c r="H27" s="103">
        <v>1</v>
      </c>
      <c r="I27" s="103">
        <v>2</v>
      </c>
      <c r="J27" s="103">
        <v>0</v>
      </c>
      <c r="K27" s="103">
        <v>1</v>
      </c>
      <c r="L27" s="103">
        <v>0</v>
      </c>
      <c r="M27" s="103">
        <v>1</v>
      </c>
      <c r="O27" s="103">
        <v>0</v>
      </c>
    </row>
    <row r="28" spans="1:15" ht="17.100000000000001" customHeight="1" x14ac:dyDescent="0.15">
      <c r="C28" s="167"/>
      <c r="D28" s="98">
        <v>0.5</v>
      </c>
      <c r="E28" s="99">
        <v>0</v>
      </c>
      <c r="F28" s="100">
        <v>0</v>
      </c>
      <c r="G28" s="100">
        <v>0</v>
      </c>
      <c r="H28" s="100">
        <v>0.6</v>
      </c>
      <c r="I28" s="100">
        <v>1</v>
      </c>
      <c r="J28" s="100">
        <v>0</v>
      </c>
      <c r="K28" s="100">
        <v>1.3</v>
      </c>
      <c r="L28" s="100">
        <v>0</v>
      </c>
      <c r="M28" s="100">
        <v>0.7</v>
      </c>
      <c r="O28" s="100">
        <v>0</v>
      </c>
    </row>
    <row r="29" spans="1:15" ht="17.100000000000001" customHeight="1" thickBot="1" x14ac:dyDescent="0.2">
      <c r="C29" s="109"/>
      <c r="D29" s="109"/>
      <c r="E29" s="109"/>
      <c r="F29" s="110"/>
      <c r="G29" s="111"/>
      <c r="H29" s="112"/>
      <c r="I29" s="112"/>
      <c r="J29" s="112"/>
      <c r="K29" s="112"/>
      <c r="L29" s="112"/>
      <c r="M29" s="113" t="s">
        <v>37</v>
      </c>
    </row>
    <row r="30" spans="1:15" ht="17.100000000000001" customHeight="1" thickBot="1" x14ac:dyDescent="0.2">
      <c r="C30" s="109"/>
      <c r="D30" s="109"/>
      <c r="E30" s="109"/>
      <c r="F30" s="110"/>
      <c r="G30" s="114" t="s">
        <v>38</v>
      </c>
      <c r="H30" s="115"/>
      <c r="I30" s="110"/>
      <c r="J30" s="110"/>
      <c r="K30" s="110"/>
      <c r="L30" s="114" t="s">
        <v>39</v>
      </c>
      <c r="M30" s="116"/>
    </row>
    <row r="72" spans="2:21" s="119" customFormat="1" x14ac:dyDescent="0.15">
      <c r="C72" s="119" t="s">
        <v>408</v>
      </c>
      <c r="D72" s="162">
        <f>MAX(D7,D9,D11,D13,D15,D17,D19,D21,D23)</f>
        <v>945</v>
      </c>
      <c r="E72" s="162">
        <f t="shared" ref="E72:M72" si="32">MAX(E7,E9,E11,E13,E15,E17,E19,E21,E23)</f>
        <v>14</v>
      </c>
      <c r="F72" s="162">
        <f t="shared" si="32"/>
        <v>53</v>
      </c>
      <c r="G72" s="162">
        <f t="shared" si="32"/>
        <v>98</v>
      </c>
      <c r="H72" s="162">
        <f t="shared" si="32"/>
        <v>142</v>
      </c>
      <c r="I72" s="162">
        <f t="shared" si="32"/>
        <v>198</v>
      </c>
      <c r="J72" s="162">
        <f t="shared" si="32"/>
        <v>81</v>
      </c>
      <c r="K72" s="162">
        <f t="shared" si="32"/>
        <v>78</v>
      </c>
      <c r="L72" s="162">
        <f t="shared" si="32"/>
        <v>129</v>
      </c>
      <c r="M72" s="162">
        <f t="shared" si="32"/>
        <v>146</v>
      </c>
      <c r="N72" s="162">
        <v>1</v>
      </c>
      <c r="O72" s="162">
        <f t="shared" ref="O72" si="33">MAX(O7,O9,O11,O13,O15,O17,O19,O21,O23)</f>
        <v>6</v>
      </c>
      <c r="P72" s="162">
        <f t="shared" ref="P72:U72" si="34">MAX(P7,P9,P11,P13,P17,P19,P21,P23,P25,P27,P29,P31,P33,P35,P37,P39,P41,P43,P45,P47,P49,P51,P53,P55,P57,P59)</f>
        <v>0</v>
      </c>
      <c r="Q72" s="162">
        <f t="shared" si="34"/>
        <v>0</v>
      </c>
      <c r="R72" s="162">
        <f t="shared" si="34"/>
        <v>0</v>
      </c>
      <c r="S72" s="162">
        <f t="shared" si="34"/>
        <v>0</v>
      </c>
      <c r="T72" s="162">
        <f t="shared" si="34"/>
        <v>0</v>
      </c>
      <c r="U72" s="162">
        <f t="shared" si="34"/>
        <v>0</v>
      </c>
    </row>
    <row r="73" spans="2:21" s="119" customFormat="1" x14ac:dyDescent="0.15">
      <c r="C73" s="119" t="s">
        <v>409</v>
      </c>
      <c r="D73" s="162">
        <f>MAX(D8,D10,D12,D14,D16,D18,D20,D22,D24)</f>
        <v>80.700256191289498</v>
      </c>
      <c r="E73" s="162">
        <f t="shared" ref="E73:M73" si="35">MAX(E8,E10,E12,E14,E16,E18,E20,E22,E24)</f>
        <v>51.851851851851848</v>
      </c>
      <c r="F73" s="162">
        <f t="shared" si="35"/>
        <v>79.104477611940297</v>
      </c>
      <c r="G73" s="162">
        <f t="shared" si="35"/>
        <v>70</v>
      </c>
      <c r="H73" s="162">
        <f t="shared" si="35"/>
        <v>76.344086021505376</v>
      </c>
      <c r="I73" s="162">
        <f t="shared" si="35"/>
        <v>84.255319148936167</v>
      </c>
      <c r="J73" s="162">
        <f t="shared" si="35"/>
        <v>77.142857142857153</v>
      </c>
      <c r="K73" s="162">
        <f t="shared" si="35"/>
        <v>82.10526315789474</v>
      </c>
      <c r="L73" s="162">
        <f t="shared" si="35"/>
        <v>90.209790209790214</v>
      </c>
      <c r="M73" s="162">
        <f t="shared" si="35"/>
        <v>87.951807228915655</v>
      </c>
      <c r="N73" s="162">
        <v>1</v>
      </c>
      <c r="O73" s="162">
        <f t="shared" ref="O73" si="36">MAX(O8,O10,O12,O14,O16,O18,O20,O22,O24)</f>
        <v>85.714285714285708</v>
      </c>
      <c r="P73" s="162">
        <f t="shared" ref="P73:U73" si="37">MAX(P33,P35,P37,P39,P41,P43,P45,P47,P49,P51,P53,P55,P57,P59)</f>
        <v>0</v>
      </c>
      <c r="Q73" s="162">
        <f t="shared" si="37"/>
        <v>0</v>
      </c>
      <c r="R73" s="162">
        <f t="shared" si="37"/>
        <v>0</v>
      </c>
      <c r="S73" s="162">
        <f t="shared" si="37"/>
        <v>0</v>
      </c>
      <c r="T73" s="162">
        <f t="shared" si="37"/>
        <v>0</v>
      </c>
      <c r="U73" s="162">
        <f t="shared" si="37"/>
        <v>0</v>
      </c>
    </row>
    <row r="74" spans="2:21" s="119" customFormat="1" x14ac:dyDescent="0.15">
      <c r="C74" s="119" t="s">
        <v>410</v>
      </c>
      <c r="D74" s="162">
        <f>LARGE(_xlfn.VSTACK(D7,D9,D11,D13,D15,D17,D19,D21,D23),2)</f>
        <v>620</v>
      </c>
      <c r="E74" s="162">
        <f t="shared" ref="E74:M74" si="38">LARGE(_xlfn.VSTACK(E7,E9,E11,E13,E15,E17,E19,E21,E23),2)</f>
        <v>12</v>
      </c>
      <c r="F74" s="162">
        <f t="shared" si="38"/>
        <v>38</v>
      </c>
      <c r="G74" s="162">
        <f t="shared" si="38"/>
        <v>82</v>
      </c>
      <c r="H74" s="162">
        <f t="shared" si="38"/>
        <v>102</v>
      </c>
      <c r="I74" s="162">
        <f t="shared" si="38"/>
        <v>129</v>
      </c>
      <c r="J74" s="162">
        <f t="shared" si="38"/>
        <v>60</v>
      </c>
      <c r="K74" s="162">
        <f t="shared" si="38"/>
        <v>51</v>
      </c>
      <c r="L74" s="162">
        <f t="shared" si="38"/>
        <v>82</v>
      </c>
      <c r="M74" s="162">
        <f t="shared" si="38"/>
        <v>88</v>
      </c>
      <c r="N74" s="162">
        <v>1</v>
      </c>
      <c r="O74" s="162">
        <f t="shared" ref="O74" si="39">LARGE(_xlfn.VSTACK(O7,O9,O11,O13,O15,O17,O19,O21,O23),2)</f>
        <v>3</v>
      </c>
      <c r="P74" s="162" t="e">
        <f t="shared" ref="P74:U75" si="40">LARGE(_xlfn.VSTACK(P32,P34,P36,P38,P40,P42,P44,P46,P48,P50,P52,P54,P56,P58),2)</f>
        <v>#NUM!</v>
      </c>
      <c r="Q74" s="162" t="e">
        <f t="shared" si="40"/>
        <v>#NUM!</v>
      </c>
      <c r="R74" s="162" t="e">
        <f t="shared" si="40"/>
        <v>#NUM!</v>
      </c>
      <c r="S74" s="162" t="e">
        <f t="shared" si="40"/>
        <v>#NUM!</v>
      </c>
      <c r="T74" s="162" t="e">
        <f t="shared" si="40"/>
        <v>#NUM!</v>
      </c>
      <c r="U74" s="162" t="e">
        <f t="shared" si="40"/>
        <v>#NUM!</v>
      </c>
    </row>
    <row r="75" spans="2:21" s="119" customFormat="1" x14ac:dyDescent="0.15">
      <c r="C75" s="119" t="s">
        <v>409</v>
      </c>
      <c r="D75" s="162">
        <f>LARGE(_xlfn.VSTACK(D8,D10,D12,D14,D16,D18,D20,D22,D24),2)</f>
        <v>52.94619982920581</v>
      </c>
      <c r="E75" s="162">
        <f t="shared" ref="E75:M75" si="41">LARGE(_xlfn.VSTACK(E8,E10,E12,E14,E16,E18,E20,E22,E24),2)</f>
        <v>44.444444444444443</v>
      </c>
      <c r="F75" s="162">
        <f t="shared" si="41"/>
        <v>56.71641791044776</v>
      </c>
      <c r="G75" s="162">
        <f t="shared" si="41"/>
        <v>58.571428571428577</v>
      </c>
      <c r="H75" s="162">
        <f t="shared" si="41"/>
        <v>54.838709677419352</v>
      </c>
      <c r="I75" s="162">
        <f t="shared" si="41"/>
        <v>54.893617021276597</v>
      </c>
      <c r="J75" s="162">
        <f t="shared" si="41"/>
        <v>57.142857142857139</v>
      </c>
      <c r="K75" s="162">
        <f t="shared" si="41"/>
        <v>53.684210526315788</v>
      </c>
      <c r="L75" s="162">
        <f t="shared" si="41"/>
        <v>57.342657342657347</v>
      </c>
      <c r="M75" s="162">
        <f t="shared" si="41"/>
        <v>53.01204819277109</v>
      </c>
      <c r="N75" s="162">
        <v>1</v>
      </c>
      <c r="O75" s="162">
        <f t="shared" ref="O75" si="42">LARGE(_xlfn.VSTACK(O8,O10,O12,O14,O16,O18,O20,O22,O24),2)</f>
        <v>42.857142857142854</v>
      </c>
      <c r="P75" s="162" t="e">
        <f t="shared" si="40"/>
        <v>#NUM!</v>
      </c>
      <c r="Q75" s="162" t="e">
        <f t="shared" si="40"/>
        <v>#NUM!</v>
      </c>
      <c r="R75" s="162" t="e">
        <f t="shared" si="40"/>
        <v>#NUM!</v>
      </c>
      <c r="S75" s="162" t="e">
        <f t="shared" si="40"/>
        <v>#NUM!</v>
      </c>
      <c r="T75" s="162" t="e">
        <f t="shared" si="40"/>
        <v>#NUM!</v>
      </c>
      <c r="U75" s="162" t="e">
        <f t="shared" si="40"/>
        <v>#NUM!</v>
      </c>
    </row>
    <row r="76" spans="2:21" s="119" customFormat="1" x14ac:dyDescent="0.15">
      <c r="C76" s="119">
        <v>2</v>
      </c>
      <c r="D76" s="119">
        <v>3</v>
      </c>
      <c r="E76" s="119">
        <v>4</v>
      </c>
      <c r="F76" s="119">
        <v>5</v>
      </c>
      <c r="G76" s="119">
        <v>6</v>
      </c>
      <c r="H76" s="119">
        <v>7</v>
      </c>
      <c r="I76" s="119">
        <v>8</v>
      </c>
      <c r="J76" s="119">
        <v>9</v>
      </c>
      <c r="K76" s="119">
        <v>10</v>
      </c>
      <c r="L76" s="119">
        <v>11</v>
      </c>
      <c r="M76" s="119">
        <v>12</v>
      </c>
      <c r="N76" s="162">
        <v>1</v>
      </c>
      <c r="O76" s="119">
        <v>14</v>
      </c>
      <c r="P76" s="119">
        <v>15</v>
      </c>
      <c r="Q76" s="119">
        <v>16</v>
      </c>
      <c r="R76" s="119">
        <v>17</v>
      </c>
      <c r="S76" s="119">
        <v>18</v>
      </c>
    </row>
    <row r="77" spans="2:21" s="163" customFormat="1" x14ac:dyDescent="0.15">
      <c r="D77" s="163" t="s">
        <v>411</v>
      </c>
      <c r="E77" s="163" t="s">
        <v>20</v>
      </c>
      <c r="F77" s="163" t="s">
        <v>21</v>
      </c>
      <c r="G77" s="163" t="s">
        <v>22</v>
      </c>
      <c r="H77" s="163" t="s">
        <v>23</v>
      </c>
      <c r="I77" s="163" t="s">
        <v>24</v>
      </c>
      <c r="J77" s="163" t="s">
        <v>25</v>
      </c>
      <c r="K77" s="163" t="s">
        <v>26</v>
      </c>
      <c r="L77" s="163" t="s">
        <v>27</v>
      </c>
      <c r="M77" s="163" t="s">
        <v>28</v>
      </c>
      <c r="O77" s="163" t="s">
        <v>353</v>
      </c>
    </row>
    <row r="78" spans="2:21" x14ac:dyDescent="0.15">
      <c r="B78" s="88">
        <v>1</v>
      </c>
      <c r="C78" s="88" t="s">
        <v>412</v>
      </c>
      <c r="D78" s="88">
        <v>1171</v>
      </c>
      <c r="E78" s="88">
        <v>27</v>
      </c>
      <c r="F78" s="88">
        <v>67</v>
      </c>
      <c r="G78" s="88">
        <v>140</v>
      </c>
      <c r="H78" s="88">
        <v>186</v>
      </c>
      <c r="I78" s="88">
        <v>235</v>
      </c>
      <c r="J78" s="88">
        <v>105</v>
      </c>
      <c r="K78" s="88">
        <v>95</v>
      </c>
      <c r="L78" s="88">
        <v>143</v>
      </c>
      <c r="M78" s="88">
        <v>166</v>
      </c>
      <c r="O78" s="88">
        <v>7</v>
      </c>
    </row>
    <row r="79" spans="2:21" x14ac:dyDescent="0.15">
      <c r="B79" s="88">
        <v>2</v>
      </c>
      <c r="C79" s="88" t="s">
        <v>189</v>
      </c>
      <c r="D79" s="88">
        <v>182</v>
      </c>
      <c r="E79" s="88">
        <v>2</v>
      </c>
      <c r="F79" s="88">
        <v>2</v>
      </c>
      <c r="G79" s="88">
        <v>11</v>
      </c>
      <c r="H79" s="88">
        <v>16</v>
      </c>
      <c r="I79" s="88">
        <v>33</v>
      </c>
      <c r="J79" s="88">
        <v>17</v>
      </c>
      <c r="K79" s="88">
        <v>27</v>
      </c>
      <c r="L79" s="88">
        <v>35</v>
      </c>
      <c r="M79" s="88">
        <v>38</v>
      </c>
      <c r="O79" s="88">
        <v>1</v>
      </c>
    </row>
    <row r="80" spans="2:21" x14ac:dyDescent="0.15">
      <c r="B80" s="88">
        <v>3</v>
      </c>
      <c r="C80" s="88" t="s">
        <v>84</v>
      </c>
      <c r="D80" s="88">
        <v>945</v>
      </c>
      <c r="E80" s="88">
        <v>14</v>
      </c>
      <c r="F80" s="88">
        <v>53</v>
      </c>
      <c r="G80" s="88">
        <v>98</v>
      </c>
      <c r="H80" s="88">
        <v>142</v>
      </c>
      <c r="I80" s="88">
        <v>198</v>
      </c>
      <c r="J80" s="88">
        <v>81</v>
      </c>
      <c r="K80" s="88">
        <v>78</v>
      </c>
      <c r="L80" s="88">
        <v>129</v>
      </c>
      <c r="M80" s="88">
        <v>146</v>
      </c>
      <c r="O80" s="88">
        <v>6</v>
      </c>
    </row>
    <row r="81" spans="2:15" x14ac:dyDescent="0.15">
      <c r="B81" s="88">
        <v>4</v>
      </c>
      <c r="C81" s="88" t="s">
        <v>81</v>
      </c>
      <c r="D81" s="88">
        <v>179</v>
      </c>
      <c r="E81" s="88">
        <v>12</v>
      </c>
      <c r="F81" s="88">
        <v>17</v>
      </c>
      <c r="G81" s="88">
        <v>26</v>
      </c>
      <c r="H81" s="88">
        <v>26</v>
      </c>
      <c r="I81" s="88">
        <v>29</v>
      </c>
      <c r="J81" s="88">
        <v>10</v>
      </c>
      <c r="K81" s="88">
        <v>15</v>
      </c>
      <c r="L81" s="88">
        <v>17</v>
      </c>
      <c r="M81" s="88">
        <v>26</v>
      </c>
      <c r="O81" s="88">
        <v>1</v>
      </c>
    </row>
    <row r="82" spans="2:15" x14ac:dyDescent="0.15">
      <c r="B82" s="88">
        <v>5</v>
      </c>
      <c r="C82" s="88" t="s">
        <v>79</v>
      </c>
      <c r="D82" s="88">
        <v>100</v>
      </c>
      <c r="E82" s="88">
        <v>3</v>
      </c>
      <c r="F82" s="88">
        <v>5</v>
      </c>
      <c r="G82" s="88">
        <v>9</v>
      </c>
      <c r="H82" s="88">
        <v>15</v>
      </c>
      <c r="I82" s="88">
        <v>15</v>
      </c>
      <c r="J82" s="88">
        <v>7</v>
      </c>
      <c r="K82" s="88">
        <v>13</v>
      </c>
      <c r="L82" s="88">
        <v>13</v>
      </c>
      <c r="M82" s="88">
        <v>18</v>
      </c>
      <c r="O82" s="88">
        <v>2</v>
      </c>
    </row>
    <row r="83" spans="2:15" x14ac:dyDescent="0.15">
      <c r="B83" s="88">
        <v>6</v>
      </c>
      <c r="C83" s="88" t="s">
        <v>82</v>
      </c>
      <c r="D83" s="88">
        <v>585</v>
      </c>
      <c r="E83" s="88">
        <v>10</v>
      </c>
      <c r="F83" s="88">
        <v>22</v>
      </c>
      <c r="G83" s="88">
        <v>58</v>
      </c>
      <c r="H83" s="88">
        <v>90</v>
      </c>
      <c r="I83" s="88">
        <v>129</v>
      </c>
      <c r="J83" s="88">
        <v>53</v>
      </c>
      <c r="K83" s="88">
        <v>51</v>
      </c>
      <c r="L83" s="88">
        <v>82</v>
      </c>
      <c r="M83" s="88">
        <v>88</v>
      </c>
      <c r="O83" s="88">
        <v>2</v>
      </c>
    </row>
    <row r="84" spans="2:15" x14ac:dyDescent="0.15">
      <c r="B84" s="88">
        <v>7</v>
      </c>
      <c r="C84" s="88" t="s">
        <v>83</v>
      </c>
      <c r="D84" s="88">
        <v>620</v>
      </c>
      <c r="E84" s="88">
        <v>9</v>
      </c>
      <c r="F84" s="88">
        <v>38</v>
      </c>
      <c r="G84" s="88">
        <v>82</v>
      </c>
      <c r="H84" s="88">
        <v>102</v>
      </c>
      <c r="I84" s="88">
        <v>111</v>
      </c>
      <c r="J84" s="88">
        <v>60</v>
      </c>
      <c r="K84" s="88">
        <v>47</v>
      </c>
      <c r="L84" s="88">
        <v>82</v>
      </c>
      <c r="M84" s="88">
        <v>86</v>
      </c>
      <c r="O84" s="88">
        <v>3</v>
      </c>
    </row>
    <row r="85" spans="2:15" x14ac:dyDescent="0.15">
      <c r="B85" s="88">
        <v>8</v>
      </c>
      <c r="C85" s="88" t="s">
        <v>365</v>
      </c>
      <c r="D85" s="88">
        <v>98</v>
      </c>
      <c r="E85" s="88">
        <v>1</v>
      </c>
      <c r="F85" s="88">
        <v>9</v>
      </c>
      <c r="G85" s="88">
        <v>16</v>
      </c>
      <c r="H85" s="88">
        <v>15</v>
      </c>
      <c r="I85" s="88">
        <v>17</v>
      </c>
      <c r="J85" s="88">
        <v>4</v>
      </c>
      <c r="K85" s="88">
        <v>11</v>
      </c>
      <c r="L85" s="88">
        <v>12</v>
      </c>
      <c r="M85" s="88">
        <v>13</v>
      </c>
      <c r="O85" s="88">
        <v>0</v>
      </c>
    </row>
    <row r="86" spans="2:15" x14ac:dyDescent="0.15">
      <c r="B86" s="88">
        <v>9</v>
      </c>
      <c r="C86" s="88" t="s">
        <v>80</v>
      </c>
      <c r="D86" s="88">
        <v>150</v>
      </c>
      <c r="E86" s="88">
        <v>4</v>
      </c>
      <c r="F86" s="88">
        <v>15</v>
      </c>
      <c r="G86" s="88">
        <v>21</v>
      </c>
      <c r="H86" s="88">
        <v>31</v>
      </c>
      <c r="I86" s="88">
        <v>15</v>
      </c>
      <c r="J86" s="88">
        <v>8</v>
      </c>
      <c r="K86" s="88">
        <v>13</v>
      </c>
      <c r="L86" s="88">
        <v>21</v>
      </c>
      <c r="M86" s="88">
        <v>20</v>
      </c>
      <c r="O86" s="88">
        <v>2</v>
      </c>
    </row>
    <row r="87" spans="2:15" x14ac:dyDescent="0.15">
      <c r="B87" s="88">
        <v>10</v>
      </c>
      <c r="C87" s="88" t="s">
        <v>77</v>
      </c>
      <c r="D87" s="88">
        <v>111</v>
      </c>
      <c r="E87" s="88">
        <v>6</v>
      </c>
      <c r="F87" s="88">
        <v>9</v>
      </c>
      <c r="G87" s="88">
        <v>13</v>
      </c>
      <c r="H87" s="88">
        <v>20</v>
      </c>
      <c r="I87" s="88">
        <v>23</v>
      </c>
      <c r="J87" s="88">
        <v>5</v>
      </c>
      <c r="K87" s="88">
        <v>7</v>
      </c>
      <c r="L87" s="88">
        <v>14</v>
      </c>
      <c r="M87" s="88">
        <v>14</v>
      </c>
      <c r="O87" s="88">
        <v>0</v>
      </c>
    </row>
    <row r="88" spans="2:15" x14ac:dyDescent="0.15">
      <c r="B88" s="88">
        <v>11</v>
      </c>
      <c r="C88" s="88" t="s">
        <v>48</v>
      </c>
      <c r="D88" s="88">
        <v>25</v>
      </c>
      <c r="E88" s="88">
        <v>1</v>
      </c>
      <c r="F88" s="88">
        <v>2</v>
      </c>
      <c r="G88" s="88">
        <v>3</v>
      </c>
      <c r="H88" s="88">
        <v>3</v>
      </c>
      <c r="I88" s="88">
        <v>4</v>
      </c>
      <c r="J88" s="88">
        <v>2</v>
      </c>
      <c r="K88" s="88">
        <v>4</v>
      </c>
      <c r="L88" s="88">
        <v>5</v>
      </c>
      <c r="M88" s="88">
        <v>1</v>
      </c>
      <c r="O88" s="88">
        <v>0</v>
      </c>
    </row>
    <row r="89" spans="2:15" x14ac:dyDescent="0.15">
      <c r="B89" s="88">
        <v>12</v>
      </c>
      <c r="C89" s="88" t="s">
        <v>353</v>
      </c>
      <c r="D89" s="88">
        <v>13</v>
      </c>
      <c r="E89" s="88">
        <v>0</v>
      </c>
      <c r="F89" s="88">
        <v>1</v>
      </c>
      <c r="G89" s="88">
        <v>4</v>
      </c>
      <c r="H89" s="88">
        <v>1</v>
      </c>
      <c r="I89" s="88">
        <v>1</v>
      </c>
      <c r="J89" s="88">
        <v>1</v>
      </c>
      <c r="K89" s="88">
        <v>3</v>
      </c>
      <c r="L89" s="88">
        <v>0</v>
      </c>
      <c r="M89" s="88">
        <v>2</v>
      </c>
      <c r="O89" s="88">
        <v>0</v>
      </c>
    </row>
  </sheetData>
  <mergeCells count="12">
    <mergeCell ref="C23:C24"/>
    <mergeCell ref="C25:C26"/>
    <mergeCell ref="C27:C28"/>
    <mergeCell ref="C5:C6"/>
    <mergeCell ref="C7:C8"/>
    <mergeCell ref="C9:C10"/>
    <mergeCell ref="C11:C12"/>
    <mergeCell ref="C13:C14"/>
    <mergeCell ref="C15:C16"/>
    <mergeCell ref="C17:C18"/>
    <mergeCell ref="C19:C20"/>
    <mergeCell ref="C21:C22"/>
  </mergeCells>
  <phoneticPr fontId="9"/>
  <conditionalFormatting sqref="D7:O24">
    <cfRule type="cellIs" dxfId="15" priority="1" operator="equal">
      <formula>D$73</formula>
    </cfRule>
    <cfRule type="cellIs" dxfId="14" priority="2" operator="equal">
      <formula>D$72</formula>
    </cfRule>
    <cfRule type="cellIs" dxfId="13" priority="3" operator="equal">
      <formula>D$75</formula>
    </cfRule>
    <cfRule type="cellIs" dxfId="12" priority="4" operator="equal">
      <formula>D$74</formula>
    </cfRule>
  </conditionalFormatting>
  <pageMargins left="0.7" right="0.7" top="0.75" bottom="0.75" header="0.3" footer="0.3"/>
  <ignoredErrors>
    <ignoredError sqref="D8:M28"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C1:P11"/>
  <sheetViews>
    <sheetView zoomScaleNormal="100" zoomScaleSheetLayoutView="100" workbookViewId="0">
      <selection activeCell="O16" sqref="O16"/>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366</v>
      </c>
    </row>
    <row r="4" spans="3:16" ht="19.899999999999999" customHeight="1" x14ac:dyDescent="0.15">
      <c r="M4" s="14" t="s">
        <v>49</v>
      </c>
      <c r="N4" s="15" t="s">
        <v>72</v>
      </c>
      <c r="O4" s="16">
        <v>671</v>
      </c>
      <c r="P4" s="17">
        <f>O4/O$9*100</f>
        <v>48.978102189781019</v>
      </c>
    </row>
    <row r="5" spans="3:16" ht="19.899999999999999" customHeight="1" x14ac:dyDescent="0.15">
      <c r="M5" s="14" t="s">
        <v>30</v>
      </c>
      <c r="N5" s="21" t="s">
        <v>190</v>
      </c>
      <c r="O5" s="16">
        <v>576</v>
      </c>
      <c r="P5" s="17">
        <f t="shared" ref="P5:P9" si="0">O5/O$9*100</f>
        <v>42.043795620437955</v>
      </c>
    </row>
    <row r="6" spans="3:16" ht="19.899999999999999" customHeight="1" x14ac:dyDescent="0.15">
      <c r="M6" s="14" t="s">
        <v>31</v>
      </c>
      <c r="N6" s="21" t="s">
        <v>191</v>
      </c>
      <c r="O6" s="16">
        <v>75</v>
      </c>
      <c r="P6" s="17">
        <f t="shared" si="0"/>
        <v>5.4744525547445262</v>
      </c>
    </row>
    <row r="7" spans="3:16" ht="19.899999999999999" customHeight="1" x14ac:dyDescent="0.15">
      <c r="M7" s="14" t="s">
        <v>32</v>
      </c>
      <c r="N7" s="15" t="s">
        <v>71</v>
      </c>
      <c r="O7" s="16">
        <v>22</v>
      </c>
      <c r="P7" s="17">
        <f t="shared" si="0"/>
        <v>1.6058394160583942</v>
      </c>
    </row>
    <row r="8" spans="3:16" ht="19.899999999999999" customHeight="1" x14ac:dyDescent="0.15">
      <c r="M8" s="14" t="s">
        <v>33</v>
      </c>
      <c r="N8" s="15" t="s">
        <v>5</v>
      </c>
      <c r="O8" s="16">
        <v>26</v>
      </c>
      <c r="P8" s="17">
        <f t="shared" si="0"/>
        <v>1.8978102189781021</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A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286</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177</v>
      </c>
      <c r="S5" s="3" t="s">
        <v>2</v>
      </c>
      <c r="T5" s="7" t="s">
        <v>72</v>
      </c>
      <c r="U5" s="7" t="s">
        <v>74</v>
      </c>
      <c r="V5" s="7" t="s">
        <v>73</v>
      </c>
      <c r="W5" s="7" t="s">
        <v>71</v>
      </c>
      <c r="X5" s="7" t="s">
        <v>5</v>
      </c>
    </row>
    <row r="6" spans="1:27" ht="19.899999999999999" customHeight="1" x14ac:dyDescent="0.15">
      <c r="Q6" s="8" t="s">
        <v>12</v>
      </c>
      <c r="R6" s="8">
        <v>1367</v>
      </c>
      <c r="S6" s="9" t="str">
        <f t="shared" ref="S6:S10" si="0">Q6&amp;"(n="&amp;TEXT(R6,"#,##0")&amp;")"</f>
        <v>R1(n=1,367)</v>
      </c>
      <c r="T6" s="10">
        <v>45.9</v>
      </c>
      <c r="U6" s="10">
        <v>43.7</v>
      </c>
      <c r="V6" s="10">
        <v>7.2</v>
      </c>
      <c r="W6" s="10">
        <v>1.5</v>
      </c>
      <c r="X6" s="10">
        <v>1.6</v>
      </c>
      <c r="Y6" s="13"/>
      <c r="Z6" s="13"/>
      <c r="AA6" s="13"/>
    </row>
    <row r="7" spans="1:27" ht="19.899999999999999" customHeight="1" x14ac:dyDescent="0.15">
      <c r="Q7" s="8" t="s">
        <v>175</v>
      </c>
      <c r="R7" s="8">
        <v>1378</v>
      </c>
      <c r="S7" s="9" t="str">
        <f t="shared" si="0"/>
        <v>R2(n=1,378)</v>
      </c>
      <c r="T7" s="10">
        <v>50.6</v>
      </c>
      <c r="U7" s="10">
        <v>39</v>
      </c>
      <c r="V7" s="10">
        <v>5.9</v>
      </c>
      <c r="W7" s="10">
        <v>2</v>
      </c>
      <c r="X7" s="10">
        <v>2.5</v>
      </c>
      <c r="Y7" s="13"/>
      <c r="Z7" s="13"/>
      <c r="AA7" s="13"/>
    </row>
    <row r="8" spans="1:27" ht="19.899999999999999" customHeight="1" x14ac:dyDescent="0.15">
      <c r="Q8" s="8" t="s">
        <v>174</v>
      </c>
      <c r="R8" s="8">
        <v>1105</v>
      </c>
      <c r="S8" s="9" t="str">
        <f t="shared" si="0"/>
        <v>R3(n=1,105)</v>
      </c>
      <c r="T8" s="10">
        <v>45.8</v>
      </c>
      <c r="U8" s="10">
        <v>42.4</v>
      </c>
      <c r="V8" s="10">
        <v>6.8</v>
      </c>
      <c r="W8" s="10">
        <v>1.9</v>
      </c>
      <c r="X8" s="10">
        <v>3.2</v>
      </c>
      <c r="Y8" s="13"/>
      <c r="Z8" s="13"/>
      <c r="AA8" s="13"/>
    </row>
    <row r="9" spans="1:27" ht="19.899999999999999" customHeight="1" x14ac:dyDescent="0.15">
      <c r="Q9" s="8" t="s">
        <v>169</v>
      </c>
      <c r="R9" s="8">
        <v>1193</v>
      </c>
      <c r="S9" s="9" t="str">
        <f t="shared" si="0"/>
        <v>R4(n=1,193)</v>
      </c>
      <c r="T9" s="10">
        <v>45.3</v>
      </c>
      <c r="U9" s="10">
        <v>44.1</v>
      </c>
      <c r="V9" s="10">
        <v>6.3</v>
      </c>
      <c r="W9" s="10">
        <v>1.7</v>
      </c>
      <c r="X9" s="10">
        <v>2.6</v>
      </c>
      <c r="Y9" s="13"/>
      <c r="Z9" s="13"/>
      <c r="AA9" s="13"/>
    </row>
    <row r="10" spans="1:27" ht="19.899999999999999" customHeight="1" x14ac:dyDescent="0.15">
      <c r="Q10" s="8" t="s">
        <v>238</v>
      </c>
      <c r="R10" s="8">
        <v>1211</v>
      </c>
      <c r="S10" s="9" t="str">
        <f t="shared" si="0"/>
        <v>R5(n=1,211)</v>
      </c>
      <c r="T10" s="10">
        <v>44.4</v>
      </c>
      <c r="U10" s="10">
        <v>44.4</v>
      </c>
      <c r="V10" s="10">
        <v>7.7</v>
      </c>
      <c r="W10" s="10">
        <v>1.5</v>
      </c>
      <c r="X10" s="10">
        <v>2</v>
      </c>
      <c r="Y10" s="13"/>
      <c r="Z10" s="13"/>
      <c r="AA10" s="13"/>
    </row>
    <row r="11" spans="1:27" ht="19.899999999999999" customHeight="1" x14ac:dyDescent="0.15">
      <c r="Q11" s="8" t="s">
        <v>277</v>
      </c>
      <c r="R11" s="8">
        <v>1210</v>
      </c>
      <c r="S11" s="9" t="str">
        <f t="shared" ref="S11" si="1">Q11&amp;"(n="&amp;TEXT(R11,"#,##0")&amp;")"</f>
        <v>R6(n=1,210)</v>
      </c>
      <c r="T11" s="10">
        <v>46.3</v>
      </c>
      <c r="U11" s="10">
        <v>43.1</v>
      </c>
      <c r="V11" s="10">
        <v>6.9</v>
      </c>
      <c r="W11" s="10">
        <v>1.9</v>
      </c>
      <c r="X11" s="10">
        <v>1.8</v>
      </c>
      <c r="Y11" s="13"/>
      <c r="Z11" s="13"/>
      <c r="AA11" s="13"/>
    </row>
    <row r="12" spans="1:27" ht="19.899999999999999" customHeight="1" x14ac:dyDescent="0.15">
      <c r="Q12" s="8" t="s">
        <v>329</v>
      </c>
      <c r="R12" s="8">
        <v>1370</v>
      </c>
      <c r="S12" s="9" t="str">
        <f t="shared" ref="S12" si="2">Q12&amp;"(n="&amp;TEXT(R12,"#,##0")&amp;")"</f>
        <v>R7(n=1,370)</v>
      </c>
      <c r="T12" s="10">
        <v>48.978102189781019</v>
      </c>
      <c r="U12" s="10">
        <v>42.043795620437955</v>
      </c>
      <c r="V12" s="10">
        <v>5.4744525547445262</v>
      </c>
      <c r="W12" s="10">
        <v>1.6058394160583942</v>
      </c>
      <c r="X12" s="10">
        <v>1.8978102189781021</v>
      </c>
      <c r="Y12" s="13"/>
      <c r="Z12" s="13"/>
      <c r="AA12" s="13"/>
    </row>
    <row r="13" spans="1:27" ht="19.899999999999999" customHeight="1" x14ac:dyDescent="0.15">
      <c r="Y13" s="13"/>
      <c r="Z13" s="13"/>
      <c r="AA13" s="13"/>
    </row>
    <row r="14" spans="1:27" ht="19.899999999999999" customHeight="1" x14ac:dyDescent="0.15">
      <c r="Q14" s="12"/>
      <c r="Y14" s="13"/>
      <c r="Z14" s="13"/>
      <c r="AA14" s="13"/>
    </row>
    <row r="15" spans="1:27" ht="19.899999999999999" customHeight="1" x14ac:dyDescent="0.15">
      <c r="Y15" s="13"/>
      <c r="Z15" s="13"/>
      <c r="AA15" s="13"/>
    </row>
  </sheetData>
  <phoneticPr fontId="9"/>
  <pageMargins left="0" right="0" top="0.39370078740157483" bottom="0" header="0.31496062992125984" footer="0.31496062992125984"/>
  <pageSetup paperSize="9" scale="7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366</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203</v>
      </c>
      <c r="V5" s="7" t="s">
        <v>204</v>
      </c>
      <c r="W5" s="7" t="s">
        <v>71</v>
      </c>
      <c r="X5" s="7" t="s">
        <v>5</v>
      </c>
    </row>
    <row r="6" spans="1:27" ht="19.899999999999999" customHeight="1" x14ac:dyDescent="0.15">
      <c r="Q6" s="8" t="s">
        <v>20</v>
      </c>
      <c r="R6" s="8">
        <v>30</v>
      </c>
      <c r="S6" s="9" t="str">
        <f t="shared" ref="S6:S15" si="0">Q6&amp;"(n="&amp;R6&amp;")"</f>
        <v>16～19歳(n=30)</v>
      </c>
      <c r="T6" s="10">
        <v>46.666666666666664</v>
      </c>
      <c r="U6" s="10">
        <v>36.666666666666664</v>
      </c>
      <c r="V6" s="10">
        <v>6.666666666666667</v>
      </c>
      <c r="W6" s="10">
        <v>6.666666666666667</v>
      </c>
      <c r="X6" s="10">
        <v>3.3333333333333335</v>
      </c>
      <c r="Y6" s="13"/>
      <c r="Z6" s="13"/>
      <c r="AA6" s="13"/>
    </row>
    <row r="7" spans="1:27" ht="19.899999999999999" customHeight="1" x14ac:dyDescent="0.15">
      <c r="Q7" s="8" t="s">
        <v>21</v>
      </c>
      <c r="R7" s="8">
        <v>90</v>
      </c>
      <c r="S7" s="9" t="str">
        <f t="shared" si="0"/>
        <v>20～29歳(n=90)</v>
      </c>
      <c r="T7" s="10">
        <v>50</v>
      </c>
      <c r="U7" s="10">
        <v>34.444444444444443</v>
      </c>
      <c r="V7" s="10">
        <v>7.7777777777777777</v>
      </c>
      <c r="W7" s="10">
        <v>5.5555555555555554</v>
      </c>
      <c r="X7" s="10">
        <v>2.2222222222222223</v>
      </c>
      <c r="Y7" s="13"/>
      <c r="Z7" s="13"/>
      <c r="AA7" s="13"/>
    </row>
    <row r="8" spans="1:27" ht="19.899999999999999" customHeight="1" x14ac:dyDescent="0.15">
      <c r="Q8" s="8" t="s">
        <v>22</v>
      </c>
      <c r="R8" s="8">
        <v>165</v>
      </c>
      <c r="S8" s="9" t="str">
        <f t="shared" si="0"/>
        <v>30～39歳(n=165)</v>
      </c>
      <c r="T8" s="10">
        <v>54.54545454545454</v>
      </c>
      <c r="U8" s="10">
        <v>33.939393939393945</v>
      </c>
      <c r="V8" s="10">
        <v>9.0909090909090917</v>
      </c>
      <c r="W8" s="10">
        <v>1.8181818181818181</v>
      </c>
      <c r="X8" s="10">
        <v>0.60606060606060608</v>
      </c>
      <c r="Y8" s="13"/>
      <c r="Z8" s="13"/>
      <c r="AA8" s="13"/>
    </row>
    <row r="9" spans="1:27" ht="19.899999999999999" customHeight="1" x14ac:dyDescent="0.15">
      <c r="Q9" s="8" t="s">
        <v>23</v>
      </c>
      <c r="R9" s="8">
        <v>212</v>
      </c>
      <c r="S9" s="9" t="str">
        <f t="shared" si="0"/>
        <v>40～49歳(n=212)</v>
      </c>
      <c r="T9" s="10">
        <v>49.056603773584904</v>
      </c>
      <c r="U9" s="10">
        <v>45.754716981132077</v>
      </c>
      <c r="V9" s="10">
        <v>2.8301886792452833</v>
      </c>
      <c r="W9" s="10">
        <v>1.8867924528301887</v>
      </c>
      <c r="X9" s="10">
        <v>0.47169811320754718</v>
      </c>
      <c r="Y9" s="13"/>
      <c r="Z9" s="13"/>
      <c r="AA9" s="13"/>
    </row>
    <row r="10" spans="1:27" ht="19.899999999999999" customHeight="1" x14ac:dyDescent="0.15">
      <c r="Q10" s="8" t="s">
        <v>24</v>
      </c>
      <c r="R10" s="8">
        <v>270</v>
      </c>
      <c r="S10" s="9" t="str">
        <f t="shared" si="0"/>
        <v>50～59歳(n=270)</v>
      </c>
      <c r="T10" s="10">
        <v>50</v>
      </c>
      <c r="U10" s="10">
        <v>42.592592592592595</v>
      </c>
      <c r="V10" s="10">
        <v>5.5555555555555554</v>
      </c>
      <c r="W10" s="10">
        <v>1.1111111111111112</v>
      </c>
      <c r="X10" s="10">
        <v>0.74074074074074081</v>
      </c>
      <c r="Y10" s="13"/>
      <c r="Z10" s="13"/>
      <c r="AA10" s="13"/>
    </row>
    <row r="11" spans="1:27" ht="19.899999999999999" customHeight="1" x14ac:dyDescent="0.15">
      <c r="Q11" s="8" t="s">
        <v>25</v>
      </c>
      <c r="R11" s="8">
        <v>125</v>
      </c>
      <c r="S11" s="9" t="str">
        <f t="shared" si="0"/>
        <v>60～64歳(n=125)</v>
      </c>
      <c r="T11" s="10">
        <v>44.800000000000004</v>
      </c>
      <c r="U11" s="10">
        <v>47.199999999999996</v>
      </c>
      <c r="V11" s="10">
        <v>5.6000000000000005</v>
      </c>
      <c r="W11" s="10">
        <v>0</v>
      </c>
      <c r="X11" s="10">
        <v>2.4</v>
      </c>
      <c r="Y11" s="13"/>
      <c r="Z11" s="13"/>
      <c r="AA11" s="13"/>
    </row>
    <row r="12" spans="1:27" ht="19.899999999999999" customHeight="1" x14ac:dyDescent="0.15">
      <c r="Q12" s="8" t="s">
        <v>26</v>
      </c>
      <c r="R12" s="8">
        <v>103</v>
      </c>
      <c r="S12" s="9" t="str">
        <f t="shared" si="0"/>
        <v>65～69歳(n=103)</v>
      </c>
      <c r="T12" s="10">
        <v>51.456310679611647</v>
      </c>
      <c r="U12" s="10">
        <v>39.805825242718448</v>
      </c>
      <c r="V12" s="10">
        <v>6.7961165048543686</v>
      </c>
      <c r="W12" s="10">
        <v>0.97087378640776689</v>
      </c>
      <c r="X12" s="10">
        <v>0.97087378640776689</v>
      </c>
      <c r="Y12" s="13"/>
      <c r="Z12" s="13"/>
      <c r="AA12" s="13"/>
    </row>
    <row r="13" spans="1:27" ht="19.899999999999999" customHeight="1" x14ac:dyDescent="0.15">
      <c r="Q13" s="8" t="s">
        <v>27</v>
      </c>
      <c r="R13" s="8">
        <v>172</v>
      </c>
      <c r="S13" s="9" t="str">
        <f t="shared" si="0"/>
        <v>70～74歳(n=172)</v>
      </c>
      <c r="T13" s="10">
        <v>43.604651162790695</v>
      </c>
      <c r="U13" s="10">
        <v>47.674418604651166</v>
      </c>
      <c r="V13" s="10">
        <v>4.6511627906976747</v>
      </c>
      <c r="W13" s="10">
        <v>1.7441860465116279</v>
      </c>
      <c r="X13" s="10">
        <v>2.3255813953488373</v>
      </c>
      <c r="Y13" s="13"/>
      <c r="Z13" s="13"/>
      <c r="AA13" s="13"/>
    </row>
    <row r="14" spans="1:27" ht="19.899999999999999" customHeight="1" x14ac:dyDescent="0.15">
      <c r="Q14" s="8" t="s">
        <v>28</v>
      </c>
      <c r="R14" s="8">
        <v>193</v>
      </c>
      <c r="S14" s="9" t="str">
        <f t="shared" si="0"/>
        <v>75歳以上(n=193)</v>
      </c>
      <c r="T14" s="10">
        <v>48.704663212435236</v>
      </c>
      <c r="U14" s="10">
        <v>41.968911917098445</v>
      </c>
      <c r="V14" s="10">
        <v>4.1450777202072544</v>
      </c>
      <c r="W14" s="10">
        <v>0.5181347150259068</v>
      </c>
      <c r="X14" s="10">
        <v>4.6632124352331603</v>
      </c>
      <c r="Y14" s="13"/>
      <c r="Z14" s="13"/>
      <c r="AA14" s="13"/>
    </row>
    <row r="15" spans="1:27" ht="19.899999999999999" customHeight="1" x14ac:dyDescent="0.15">
      <c r="Q15" s="8" t="s">
        <v>5</v>
      </c>
      <c r="R15" s="8">
        <v>10</v>
      </c>
      <c r="S15" s="9" t="str">
        <f t="shared" si="0"/>
        <v>（無効回答）(n=10)</v>
      </c>
      <c r="T15" s="10">
        <v>50</v>
      </c>
      <c r="U15" s="10">
        <v>30</v>
      </c>
      <c r="V15" s="10">
        <v>0</v>
      </c>
      <c r="W15" s="10">
        <v>0</v>
      </c>
      <c r="X15" s="10">
        <v>20</v>
      </c>
      <c r="Y15" s="11"/>
    </row>
  </sheetData>
  <phoneticPr fontId="9"/>
  <pageMargins left="0" right="0" top="0.39370078740157483" bottom="0" header="0.31496062992125984" footer="0.31496062992125984"/>
  <pageSetup paperSize="9" scale="7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C1:P11"/>
  <sheetViews>
    <sheetView zoomScaleNormal="100" zoomScaleSheetLayoutView="100" workbookViewId="0">
      <selection activeCell="O18" sqref="O18"/>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367</v>
      </c>
    </row>
    <row r="4" spans="3:16" ht="19.899999999999999" customHeight="1" x14ac:dyDescent="0.15">
      <c r="M4" s="14" t="s">
        <v>49</v>
      </c>
      <c r="N4" s="15" t="s">
        <v>72</v>
      </c>
      <c r="O4" s="16">
        <v>323</v>
      </c>
      <c r="P4" s="17">
        <f>O4/O$9*100</f>
        <v>23.576642335766422</v>
      </c>
    </row>
    <row r="5" spans="3:16" ht="19.899999999999999" customHeight="1" x14ac:dyDescent="0.15">
      <c r="M5" s="14" t="s">
        <v>30</v>
      </c>
      <c r="N5" s="21" t="s">
        <v>190</v>
      </c>
      <c r="O5" s="16">
        <v>748</v>
      </c>
      <c r="P5" s="17">
        <f t="shared" ref="P5:P9" si="0">O5/O$9*100</f>
        <v>54.598540145985396</v>
      </c>
    </row>
    <row r="6" spans="3:16" ht="19.899999999999999" customHeight="1" x14ac:dyDescent="0.15">
      <c r="M6" s="14" t="s">
        <v>31</v>
      </c>
      <c r="N6" s="21" t="s">
        <v>191</v>
      </c>
      <c r="O6" s="16">
        <v>241</v>
      </c>
      <c r="P6" s="17">
        <f t="shared" si="0"/>
        <v>17.591240875912408</v>
      </c>
    </row>
    <row r="7" spans="3:16" ht="19.899999999999999" customHeight="1" x14ac:dyDescent="0.15">
      <c r="M7" s="14" t="s">
        <v>32</v>
      </c>
      <c r="N7" s="15" t="s">
        <v>71</v>
      </c>
      <c r="O7" s="16">
        <v>39</v>
      </c>
      <c r="P7" s="17">
        <f t="shared" si="0"/>
        <v>2.8467153284671531</v>
      </c>
    </row>
    <row r="8" spans="3:16" ht="19.899999999999999" customHeight="1" x14ac:dyDescent="0.15">
      <c r="M8" s="14" t="s">
        <v>33</v>
      </c>
      <c r="N8" s="15" t="s">
        <v>5</v>
      </c>
      <c r="O8" s="16">
        <v>19</v>
      </c>
      <c r="P8" s="17">
        <f t="shared" si="0"/>
        <v>1.3868613138686132</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1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367</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177</v>
      </c>
      <c r="S5" s="3" t="s">
        <v>2</v>
      </c>
      <c r="T5" s="7" t="s">
        <v>72</v>
      </c>
      <c r="U5" s="7" t="s">
        <v>74</v>
      </c>
      <c r="V5" s="7" t="s">
        <v>73</v>
      </c>
      <c r="W5" s="7" t="s">
        <v>71</v>
      </c>
      <c r="X5" s="7" t="s">
        <v>5</v>
      </c>
    </row>
    <row r="6" spans="1:27" ht="19.899999999999999" customHeight="1" x14ac:dyDescent="0.15">
      <c r="Q6" s="8" t="s">
        <v>12</v>
      </c>
      <c r="R6" s="8">
        <v>1367</v>
      </c>
      <c r="S6" s="9" t="str">
        <f t="shared" ref="S6:S10" si="0">Q6&amp;"(n="&amp;TEXT(R6,"#,##0")&amp;")"</f>
        <v>R1(n=1,367)</v>
      </c>
      <c r="T6" s="10">
        <v>15.9</v>
      </c>
      <c r="U6" s="10">
        <v>51.2</v>
      </c>
      <c r="V6" s="10">
        <v>24.6</v>
      </c>
      <c r="W6" s="10">
        <v>5.9</v>
      </c>
      <c r="X6" s="10">
        <v>2.2999999999999998</v>
      </c>
      <c r="Y6" s="13"/>
      <c r="Z6" s="13"/>
      <c r="AA6" s="13"/>
    </row>
    <row r="7" spans="1:27" ht="19.899999999999999" customHeight="1" x14ac:dyDescent="0.15">
      <c r="Q7" s="8" t="s">
        <v>175</v>
      </c>
      <c r="R7" s="8">
        <v>1378</v>
      </c>
      <c r="S7" s="9" t="str">
        <f t="shared" si="0"/>
        <v>R2(n=1,378)</v>
      </c>
      <c r="T7" s="10">
        <v>18.2</v>
      </c>
      <c r="U7" s="10">
        <v>49.9</v>
      </c>
      <c r="V7" s="10">
        <v>23.1</v>
      </c>
      <c r="W7" s="10">
        <v>5.2</v>
      </c>
      <c r="X7" s="10">
        <v>3.6</v>
      </c>
      <c r="Y7" s="13"/>
      <c r="Z7" s="13"/>
      <c r="AA7" s="13"/>
    </row>
    <row r="8" spans="1:27" ht="19.899999999999999" customHeight="1" x14ac:dyDescent="0.15">
      <c r="Q8" s="8" t="s">
        <v>174</v>
      </c>
      <c r="R8" s="8">
        <v>1105</v>
      </c>
      <c r="S8" s="9" t="str">
        <f t="shared" si="0"/>
        <v>R3(n=1,105)</v>
      </c>
      <c r="T8" s="10">
        <v>16.600000000000001</v>
      </c>
      <c r="U8" s="10">
        <v>51.7</v>
      </c>
      <c r="V8" s="10">
        <v>22.5</v>
      </c>
      <c r="W8" s="10">
        <v>5.4</v>
      </c>
      <c r="X8" s="10">
        <v>3.8</v>
      </c>
      <c r="Y8" s="13"/>
      <c r="Z8" s="13"/>
      <c r="AA8" s="13"/>
    </row>
    <row r="9" spans="1:27" ht="19.899999999999999" customHeight="1" x14ac:dyDescent="0.15">
      <c r="Q9" s="8" t="s">
        <v>169</v>
      </c>
      <c r="R9" s="8">
        <v>1193</v>
      </c>
      <c r="S9" s="9" t="str">
        <f t="shared" si="0"/>
        <v>R4(n=1,193)</v>
      </c>
      <c r="T9" s="10">
        <v>17.600000000000001</v>
      </c>
      <c r="U9" s="10">
        <v>51.2</v>
      </c>
      <c r="V9" s="10">
        <v>24.6</v>
      </c>
      <c r="W9" s="10">
        <v>3.9</v>
      </c>
      <c r="X9" s="10">
        <v>2.7</v>
      </c>
      <c r="Y9" s="13"/>
      <c r="Z9" s="13"/>
      <c r="AA9" s="13"/>
    </row>
    <row r="10" spans="1:27" ht="19.899999999999999" customHeight="1" x14ac:dyDescent="0.15">
      <c r="Q10" s="8" t="s">
        <v>238</v>
      </c>
      <c r="R10" s="8">
        <v>1211</v>
      </c>
      <c r="S10" s="9" t="str">
        <f t="shared" si="0"/>
        <v>R5(n=1,211)</v>
      </c>
      <c r="T10" s="10">
        <v>19.5</v>
      </c>
      <c r="U10" s="10">
        <v>50.9</v>
      </c>
      <c r="V10" s="10">
        <v>24.1</v>
      </c>
      <c r="W10" s="10">
        <v>3.1</v>
      </c>
      <c r="X10" s="10">
        <v>2.2999999999999998</v>
      </c>
      <c r="Y10" s="13"/>
      <c r="Z10" s="13"/>
      <c r="AA10" s="13"/>
    </row>
    <row r="11" spans="1:27" ht="19.899999999999999" customHeight="1" x14ac:dyDescent="0.15">
      <c r="Q11" s="8" t="s">
        <v>277</v>
      </c>
      <c r="R11" s="8">
        <v>1210</v>
      </c>
      <c r="S11" s="9" t="str">
        <f t="shared" ref="S11" si="1">Q11&amp;"(n="&amp;TEXT(R11,"#,##0")&amp;")"</f>
        <v>R6(n=1,210)</v>
      </c>
      <c r="T11" s="10">
        <v>19.7</v>
      </c>
      <c r="U11" s="10">
        <v>52.5</v>
      </c>
      <c r="V11" s="10">
        <v>21.2</v>
      </c>
      <c r="W11" s="10">
        <v>4.5</v>
      </c>
      <c r="X11" s="10">
        <v>2.1</v>
      </c>
      <c r="Y11" s="13"/>
      <c r="Z11" s="13"/>
      <c r="AA11" s="13"/>
    </row>
    <row r="12" spans="1:27" ht="19.899999999999999" customHeight="1" x14ac:dyDescent="0.15">
      <c r="Q12" s="8" t="s">
        <v>329</v>
      </c>
      <c r="R12" s="8">
        <v>1370</v>
      </c>
      <c r="S12" s="9" t="str">
        <f t="shared" ref="S12" si="2">Q12&amp;"(n="&amp;TEXT(R12,"#,##0")&amp;")"</f>
        <v>R7(n=1,370)</v>
      </c>
      <c r="T12" s="10">
        <v>23.576642335766422</v>
      </c>
      <c r="U12" s="10">
        <v>54.598540145985396</v>
      </c>
      <c r="V12" s="10">
        <v>17.591240875912408</v>
      </c>
      <c r="W12" s="10">
        <v>2.8467153284671531</v>
      </c>
      <c r="X12" s="10">
        <v>1.3868613138686132</v>
      </c>
      <c r="Y12" s="13"/>
      <c r="Z12" s="13"/>
      <c r="AA12" s="13"/>
    </row>
    <row r="13" spans="1:27" ht="19.899999999999999" customHeight="1" x14ac:dyDescent="0.15">
      <c r="Q13" s="12"/>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A15"/>
  <sheetViews>
    <sheetView zoomScaleNormal="100" zoomScaleSheetLayoutView="100" workbookViewId="0">
      <selection activeCell="AB16" sqref="AB1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367</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225</v>
      </c>
      <c r="V5" s="7" t="s">
        <v>226</v>
      </c>
      <c r="W5" s="7" t="s">
        <v>71</v>
      </c>
      <c r="X5" s="7" t="s">
        <v>5</v>
      </c>
    </row>
    <row r="6" spans="1:27" ht="19.899999999999999" customHeight="1" x14ac:dyDescent="0.15">
      <c r="Q6" s="8" t="s">
        <v>20</v>
      </c>
      <c r="R6" s="8">
        <v>30</v>
      </c>
      <c r="S6" s="9" t="str">
        <f t="shared" ref="S6:S15" si="0">Q6&amp;"(n="&amp;R6&amp;")"</f>
        <v>16～19歳(n=30)</v>
      </c>
      <c r="T6" s="10">
        <v>50</v>
      </c>
      <c r="U6" s="10">
        <v>30</v>
      </c>
      <c r="V6" s="10">
        <v>13.333333333333334</v>
      </c>
      <c r="W6" s="10">
        <v>3.3333333333333335</v>
      </c>
      <c r="X6" s="10">
        <v>3.3333333333333335</v>
      </c>
      <c r="Y6" s="13"/>
      <c r="Z6" s="13"/>
      <c r="AA6" s="13"/>
    </row>
    <row r="7" spans="1:27" ht="19.899999999999999" customHeight="1" x14ac:dyDescent="0.15">
      <c r="Q7" s="8" t="s">
        <v>21</v>
      </c>
      <c r="R7" s="8">
        <v>90</v>
      </c>
      <c r="S7" s="9" t="str">
        <f t="shared" si="0"/>
        <v>20～29歳(n=90)</v>
      </c>
      <c r="T7" s="10">
        <v>34.444444444444443</v>
      </c>
      <c r="U7" s="10">
        <v>44.444444444444443</v>
      </c>
      <c r="V7" s="10">
        <v>14.444444444444443</v>
      </c>
      <c r="W7" s="10">
        <v>4.4444444444444446</v>
      </c>
      <c r="X7" s="10">
        <v>2.2222222222222223</v>
      </c>
      <c r="Y7" s="13"/>
      <c r="Z7" s="13"/>
      <c r="AA7" s="13"/>
    </row>
    <row r="8" spans="1:27" ht="19.899999999999999" customHeight="1" x14ac:dyDescent="0.15">
      <c r="Q8" s="8" t="s">
        <v>22</v>
      </c>
      <c r="R8" s="8">
        <v>165</v>
      </c>
      <c r="S8" s="9" t="str">
        <f t="shared" si="0"/>
        <v>30～39歳(n=165)</v>
      </c>
      <c r="T8" s="10">
        <v>33.333333333333329</v>
      </c>
      <c r="U8" s="10">
        <v>50.303030303030305</v>
      </c>
      <c r="V8" s="10">
        <v>12.727272727272727</v>
      </c>
      <c r="W8" s="10">
        <v>3.0303030303030303</v>
      </c>
      <c r="X8" s="10">
        <v>0.60606060606060608</v>
      </c>
      <c r="Y8" s="13"/>
      <c r="Z8" s="13"/>
      <c r="AA8" s="13"/>
    </row>
    <row r="9" spans="1:27" ht="19.899999999999999" customHeight="1" x14ac:dyDescent="0.15">
      <c r="Q9" s="8" t="s">
        <v>23</v>
      </c>
      <c r="R9" s="8">
        <v>212</v>
      </c>
      <c r="S9" s="9" t="str">
        <f t="shared" si="0"/>
        <v>40～49歳(n=212)</v>
      </c>
      <c r="T9" s="10">
        <v>26.886792452830189</v>
      </c>
      <c r="U9" s="10">
        <v>54.716981132075468</v>
      </c>
      <c r="V9" s="10">
        <v>15.09433962264151</v>
      </c>
      <c r="W9" s="10">
        <v>3.3018867924528301</v>
      </c>
      <c r="X9" s="10">
        <v>0</v>
      </c>
      <c r="Y9" s="13"/>
      <c r="Z9" s="13"/>
      <c r="AA9" s="13"/>
    </row>
    <row r="10" spans="1:27" ht="19.899999999999999" customHeight="1" x14ac:dyDescent="0.15">
      <c r="Q10" s="8" t="s">
        <v>24</v>
      </c>
      <c r="R10" s="8">
        <v>270</v>
      </c>
      <c r="S10" s="9" t="str">
        <f t="shared" si="0"/>
        <v>50～59歳(n=270)</v>
      </c>
      <c r="T10" s="10">
        <v>23.333333333333332</v>
      </c>
      <c r="U10" s="10">
        <v>57.777777777777771</v>
      </c>
      <c r="V10" s="10">
        <v>16.666666666666664</v>
      </c>
      <c r="W10" s="10">
        <v>2.2222222222222223</v>
      </c>
      <c r="X10" s="10">
        <v>0</v>
      </c>
      <c r="Y10" s="13"/>
      <c r="Z10" s="13"/>
      <c r="AA10" s="13"/>
    </row>
    <row r="11" spans="1:27" ht="19.899999999999999" customHeight="1" x14ac:dyDescent="0.15">
      <c r="Q11" s="8" t="s">
        <v>25</v>
      </c>
      <c r="R11" s="8">
        <v>125</v>
      </c>
      <c r="S11" s="9" t="str">
        <f t="shared" si="0"/>
        <v>60～64歳(n=125)</v>
      </c>
      <c r="T11" s="10">
        <v>18.399999999999999</v>
      </c>
      <c r="U11" s="10">
        <v>52</v>
      </c>
      <c r="V11" s="10">
        <v>24.8</v>
      </c>
      <c r="W11" s="10">
        <v>2.4</v>
      </c>
      <c r="X11" s="10">
        <v>2.4</v>
      </c>
      <c r="Y11" s="13"/>
      <c r="Z11" s="13"/>
      <c r="AA11" s="13"/>
    </row>
    <row r="12" spans="1:27" ht="19.899999999999999" customHeight="1" x14ac:dyDescent="0.15">
      <c r="Q12" s="8" t="s">
        <v>26</v>
      </c>
      <c r="R12" s="8">
        <v>103</v>
      </c>
      <c r="S12" s="9" t="str">
        <f t="shared" si="0"/>
        <v>65～69歳(n=103)</v>
      </c>
      <c r="T12" s="10">
        <v>19.417475728155338</v>
      </c>
      <c r="U12" s="10">
        <v>57.28155339805825</v>
      </c>
      <c r="V12" s="10">
        <v>18.446601941747574</v>
      </c>
      <c r="W12" s="10">
        <v>2.912621359223301</v>
      </c>
      <c r="X12" s="10">
        <v>1.9417475728155338</v>
      </c>
      <c r="Y12" s="13"/>
      <c r="Z12" s="13"/>
      <c r="AA12" s="13"/>
    </row>
    <row r="13" spans="1:27" ht="19.899999999999999" customHeight="1" x14ac:dyDescent="0.15">
      <c r="Q13" s="8" t="s">
        <v>27</v>
      </c>
      <c r="R13" s="8">
        <v>172</v>
      </c>
      <c r="S13" s="9" t="str">
        <f t="shared" si="0"/>
        <v>70～74歳(n=172)</v>
      </c>
      <c r="T13" s="10">
        <v>12.209302325581394</v>
      </c>
      <c r="U13" s="10">
        <v>61.046511627906973</v>
      </c>
      <c r="V13" s="10">
        <v>20.348837209302324</v>
      </c>
      <c r="W13" s="10">
        <v>4.6511627906976747</v>
      </c>
      <c r="X13" s="10">
        <v>1.7441860465116279</v>
      </c>
      <c r="Y13" s="13"/>
      <c r="Z13" s="13"/>
      <c r="AA13" s="13"/>
    </row>
    <row r="14" spans="1:27" ht="19.899999999999999" customHeight="1" x14ac:dyDescent="0.15">
      <c r="Q14" s="8" t="s">
        <v>28</v>
      </c>
      <c r="R14" s="8">
        <v>193</v>
      </c>
      <c r="S14" s="9" t="str">
        <f t="shared" si="0"/>
        <v>75歳以上(n=193)</v>
      </c>
      <c r="T14" s="10">
        <v>18.134715025906736</v>
      </c>
      <c r="U14" s="10">
        <v>58.031088082901547</v>
      </c>
      <c r="V14" s="10">
        <v>20.207253886010363</v>
      </c>
      <c r="W14" s="10">
        <v>1.0362694300518136</v>
      </c>
      <c r="X14" s="10">
        <v>2.5906735751295336</v>
      </c>
      <c r="Y14" s="13"/>
      <c r="Z14" s="13"/>
      <c r="AA14" s="13"/>
    </row>
    <row r="15" spans="1:27" ht="19.899999999999999" customHeight="1" x14ac:dyDescent="0.15">
      <c r="Q15" s="8" t="s">
        <v>5</v>
      </c>
      <c r="R15" s="8">
        <v>10</v>
      </c>
      <c r="S15" s="9" t="str">
        <f t="shared" si="0"/>
        <v>（無効回答）(n=10)</v>
      </c>
      <c r="T15" s="10">
        <v>30</v>
      </c>
      <c r="U15" s="10">
        <v>30</v>
      </c>
      <c r="V15" s="10">
        <v>20</v>
      </c>
      <c r="W15" s="10">
        <v>0</v>
      </c>
      <c r="X15" s="10">
        <v>20</v>
      </c>
      <c r="Y15" s="11"/>
    </row>
  </sheetData>
  <phoneticPr fontId="9"/>
  <pageMargins left="0" right="0" top="0.39370078740157483" bottom="0" header="0.31496062992125984" footer="0.31496062992125984"/>
  <pageSetup paperSize="9" scale="78"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M3:P16"/>
  <sheetViews>
    <sheetView zoomScaleNormal="100" zoomScaleSheetLayoutView="100" workbookViewId="0">
      <selection activeCell="P18" sqref="P18"/>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368</v>
      </c>
    </row>
    <row r="4" spans="13:16" ht="19.899999999999999" customHeight="1" x14ac:dyDescent="0.15">
      <c r="M4" s="14" t="s">
        <v>49</v>
      </c>
      <c r="N4" s="15" t="s">
        <v>93</v>
      </c>
      <c r="O4" s="16">
        <v>47</v>
      </c>
      <c r="P4" s="17">
        <f>O4/O$14*100</f>
        <v>3.4306569343065698</v>
      </c>
    </row>
    <row r="5" spans="13:16" ht="19.899999999999999" customHeight="1" x14ac:dyDescent="0.15">
      <c r="M5" s="14" t="s">
        <v>30</v>
      </c>
      <c r="N5" s="15" t="s">
        <v>92</v>
      </c>
      <c r="O5" s="16">
        <v>105</v>
      </c>
      <c r="P5" s="17">
        <f t="shared" ref="P5:P14" si="0">O5/O$14*100</f>
        <v>7.664233576642336</v>
      </c>
    </row>
    <row r="6" spans="13:16" ht="19.899999999999999" customHeight="1" x14ac:dyDescent="0.15">
      <c r="M6" s="14" t="s">
        <v>31</v>
      </c>
      <c r="N6" s="15" t="s">
        <v>91</v>
      </c>
      <c r="O6" s="16">
        <v>525</v>
      </c>
      <c r="P6" s="17">
        <f t="shared" si="0"/>
        <v>38.321167883211679</v>
      </c>
    </row>
    <row r="7" spans="13:16" ht="19.899999999999999" customHeight="1" x14ac:dyDescent="0.15">
      <c r="M7" s="14" t="s">
        <v>32</v>
      </c>
      <c r="N7" s="15" t="s">
        <v>90</v>
      </c>
      <c r="O7" s="16">
        <v>57</v>
      </c>
      <c r="P7" s="17">
        <f t="shared" si="0"/>
        <v>4.1605839416058394</v>
      </c>
    </row>
    <row r="8" spans="13:16" ht="19.899999999999999" customHeight="1" x14ac:dyDescent="0.15">
      <c r="M8" s="14" t="s">
        <v>33</v>
      </c>
      <c r="N8" s="15" t="s">
        <v>89</v>
      </c>
      <c r="O8" s="16">
        <v>49</v>
      </c>
      <c r="P8" s="17">
        <f t="shared" si="0"/>
        <v>3.5766423357664232</v>
      </c>
    </row>
    <row r="9" spans="13:16" ht="19.899999999999999" customHeight="1" x14ac:dyDescent="0.15">
      <c r="M9" s="14" t="s">
        <v>40</v>
      </c>
      <c r="N9" s="15" t="s">
        <v>88</v>
      </c>
      <c r="O9" s="16">
        <v>148</v>
      </c>
      <c r="P9" s="17">
        <f t="shared" si="0"/>
        <v>10.802919708029197</v>
      </c>
    </row>
    <row r="10" spans="13:16" ht="19.899999999999999" customHeight="1" x14ac:dyDescent="0.15">
      <c r="M10" s="14" t="s">
        <v>41</v>
      </c>
      <c r="N10" s="15" t="s">
        <v>87</v>
      </c>
      <c r="O10" s="16">
        <v>69</v>
      </c>
      <c r="P10" s="17">
        <f t="shared" si="0"/>
        <v>5.0364963503649633</v>
      </c>
    </row>
    <row r="11" spans="13:16" ht="19.899999999999999" customHeight="1" x14ac:dyDescent="0.15">
      <c r="M11" s="14" t="s">
        <v>42</v>
      </c>
      <c r="N11" s="15" t="s">
        <v>86</v>
      </c>
      <c r="O11" s="16">
        <v>214</v>
      </c>
      <c r="P11" s="17">
        <f t="shared" si="0"/>
        <v>15.62043795620438</v>
      </c>
    </row>
    <row r="12" spans="13:16" ht="19.899999999999999" customHeight="1" x14ac:dyDescent="0.15">
      <c r="M12" s="14" t="s">
        <v>78</v>
      </c>
      <c r="N12" s="15" t="s">
        <v>85</v>
      </c>
      <c r="O12" s="16">
        <v>139</v>
      </c>
      <c r="P12" s="17">
        <f t="shared" si="0"/>
        <v>10.145985401459855</v>
      </c>
    </row>
    <row r="13" spans="13:16" ht="19.899999999999999" customHeight="1" x14ac:dyDescent="0.15">
      <c r="M13" s="14" t="s">
        <v>76</v>
      </c>
      <c r="N13" s="15" t="s">
        <v>5</v>
      </c>
      <c r="O13" s="16">
        <v>17</v>
      </c>
      <c r="P13" s="17">
        <f t="shared" si="0"/>
        <v>1.2408759124087592</v>
      </c>
    </row>
    <row r="14" spans="13:16" ht="19.899999999999999" customHeight="1" x14ac:dyDescent="0.15">
      <c r="M14" s="18"/>
      <c r="N14" s="19" t="s">
        <v>3</v>
      </c>
      <c r="O14" s="16">
        <v>1370</v>
      </c>
      <c r="P14" s="17">
        <f t="shared" si="0"/>
        <v>100</v>
      </c>
    </row>
    <row r="16" spans="13:16" ht="19.899999999999999" customHeight="1" x14ac:dyDescent="0.15">
      <c r="M16" s="12"/>
    </row>
  </sheetData>
  <phoneticPr fontId="9"/>
  <pageMargins left="0" right="0" top="0.39370078740157483" bottom="0"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5"/>
  <sheetViews>
    <sheetView zoomScaleNormal="100" zoomScaleSheetLayoutView="100" workbookViewId="0">
      <selection activeCell="AD15" sqref="AD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368</v>
      </c>
    </row>
    <row r="4" spans="1:30" ht="19.899999999999999" customHeight="1" x14ac:dyDescent="0.15">
      <c r="Q4" s="3"/>
      <c r="R4" s="4"/>
      <c r="S4" s="5" t="s">
        <v>0</v>
      </c>
      <c r="T4" s="6">
        <v>1</v>
      </c>
      <c r="U4" s="6">
        <v>1</v>
      </c>
      <c r="V4" s="6">
        <v>1</v>
      </c>
      <c r="W4" s="6">
        <v>1</v>
      </c>
      <c r="X4" s="6">
        <v>1</v>
      </c>
      <c r="Y4" s="6">
        <v>1</v>
      </c>
      <c r="Z4" s="6">
        <v>1</v>
      </c>
      <c r="AA4" s="6">
        <v>1</v>
      </c>
      <c r="AB4" s="6">
        <v>1</v>
      </c>
      <c r="AC4" s="6">
        <v>1</v>
      </c>
    </row>
    <row r="5" spans="1:30" ht="19.899999999999999" customHeight="1" x14ac:dyDescent="0.15">
      <c r="Q5" s="3" t="s">
        <v>1</v>
      </c>
      <c r="R5" s="4" t="s">
        <v>3</v>
      </c>
      <c r="S5" s="3" t="s">
        <v>34</v>
      </c>
      <c r="T5" s="7" t="s">
        <v>93</v>
      </c>
      <c r="U5" s="7" t="s">
        <v>92</v>
      </c>
      <c r="V5" s="7" t="s">
        <v>91</v>
      </c>
      <c r="W5" s="7" t="s">
        <v>96</v>
      </c>
      <c r="X5" s="7" t="s">
        <v>89</v>
      </c>
      <c r="Y5" s="7" t="s">
        <v>88</v>
      </c>
      <c r="Z5" s="7" t="s">
        <v>87</v>
      </c>
      <c r="AA5" s="7" t="s">
        <v>95</v>
      </c>
      <c r="AB5" s="7" t="s">
        <v>85</v>
      </c>
      <c r="AC5" s="7" t="s">
        <v>5</v>
      </c>
    </row>
    <row r="6" spans="1:30" ht="19.899999999999999" customHeight="1" x14ac:dyDescent="0.15">
      <c r="Q6" s="8" t="s">
        <v>20</v>
      </c>
      <c r="R6" s="8">
        <v>30</v>
      </c>
      <c r="S6" s="9" t="str">
        <f t="shared" ref="S6:S15" si="0">Q6&amp;"(n="&amp;R6&amp;")"</f>
        <v>16～19歳(n=30)</v>
      </c>
      <c r="T6" s="10">
        <v>0</v>
      </c>
      <c r="U6" s="10">
        <v>10</v>
      </c>
      <c r="V6" s="10">
        <v>40</v>
      </c>
      <c r="W6" s="10">
        <v>3.3333333333333335</v>
      </c>
      <c r="X6" s="10">
        <v>3.3333333333333335</v>
      </c>
      <c r="Y6" s="10">
        <v>6.666666666666667</v>
      </c>
      <c r="Z6" s="10">
        <v>3.3333333333333335</v>
      </c>
      <c r="AA6" s="10">
        <v>23.333333333333332</v>
      </c>
      <c r="AB6" s="10">
        <v>10</v>
      </c>
      <c r="AC6" s="10">
        <v>0</v>
      </c>
    </row>
    <row r="7" spans="1:30" ht="19.899999999999999" customHeight="1" x14ac:dyDescent="0.15">
      <c r="Q7" s="8" t="s">
        <v>21</v>
      </c>
      <c r="R7" s="8">
        <v>90</v>
      </c>
      <c r="S7" s="9" t="str">
        <f t="shared" si="0"/>
        <v>20～29歳(n=90)</v>
      </c>
      <c r="T7" s="10">
        <v>3.3333333333333335</v>
      </c>
      <c r="U7" s="10">
        <v>7.7777777777777777</v>
      </c>
      <c r="V7" s="10">
        <v>34.444444444444443</v>
      </c>
      <c r="W7" s="10">
        <v>6.666666666666667</v>
      </c>
      <c r="X7" s="10">
        <v>3.3333333333333335</v>
      </c>
      <c r="Y7" s="10">
        <v>8.8888888888888893</v>
      </c>
      <c r="Z7" s="10">
        <v>7.7777777777777777</v>
      </c>
      <c r="AA7" s="10">
        <v>17.777777777777779</v>
      </c>
      <c r="AB7" s="10">
        <v>7.7777777777777777</v>
      </c>
      <c r="AC7" s="10">
        <v>2.2222222222222223</v>
      </c>
    </row>
    <row r="8" spans="1:30" ht="19.899999999999999" customHeight="1" x14ac:dyDescent="0.15">
      <c r="Q8" s="8" t="s">
        <v>22</v>
      </c>
      <c r="R8" s="8">
        <v>165</v>
      </c>
      <c r="S8" s="9" t="str">
        <f t="shared" si="0"/>
        <v>30～39歳(n=165)</v>
      </c>
      <c r="T8" s="10">
        <v>1.8181818181818181</v>
      </c>
      <c r="U8" s="10">
        <v>8.4848484848484862</v>
      </c>
      <c r="V8" s="10">
        <v>43.030303030303031</v>
      </c>
      <c r="W8" s="10">
        <v>4.2424242424242431</v>
      </c>
      <c r="X8" s="10">
        <v>3.0303030303030303</v>
      </c>
      <c r="Y8" s="10">
        <v>9.0909090909090917</v>
      </c>
      <c r="Z8" s="10">
        <v>6.0606060606060606</v>
      </c>
      <c r="AA8" s="10">
        <v>15.151515151515152</v>
      </c>
      <c r="AB8" s="10">
        <v>8.4848484848484862</v>
      </c>
      <c r="AC8" s="10">
        <v>0.60606060606060608</v>
      </c>
    </row>
    <row r="9" spans="1:30" ht="19.899999999999999" customHeight="1" x14ac:dyDescent="0.15">
      <c r="Q9" s="8" t="s">
        <v>23</v>
      </c>
      <c r="R9" s="8">
        <v>212</v>
      </c>
      <c r="S9" s="9" t="str">
        <f t="shared" si="0"/>
        <v>40～49歳(n=212)</v>
      </c>
      <c r="T9" s="10">
        <v>4.716981132075472</v>
      </c>
      <c r="U9" s="10">
        <v>9.9056603773584904</v>
      </c>
      <c r="V9" s="10">
        <v>40.094339622641513</v>
      </c>
      <c r="W9" s="10">
        <v>1.8867924528301887</v>
      </c>
      <c r="X9" s="10">
        <v>3.3018867924528301</v>
      </c>
      <c r="Y9" s="10">
        <v>11.79245283018868</v>
      </c>
      <c r="Z9" s="10">
        <v>4.716981132075472</v>
      </c>
      <c r="AA9" s="10">
        <v>11.79245283018868</v>
      </c>
      <c r="AB9" s="10">
        <v>11.79245283018868</v>
      </c>
      <c r="AC9" s="10">
        <v>0</v>
      </c>
    </row>
    <row r="10" spans="1:30" ht="19.899999999999999" customHeight="1" x14ac:dyDescent="0.15">
      <c r="Q10" s="8" t="s">
        <v>24</v>
      </c>
      <c r="R10" s="8">
        <v>270</v>
      </c>
      <c r="S10" s="9" t="str">
        <f t="shared" si="0"/>
        <v>50～59歳(n=270)</v>
      </c>
      <c r="T10" s="10">
        <v>2.2222222222222223</v>
      </c>
      <c r="U10" s="10">
        <v>7.4074074074074066</v>
      </c>
      <c r="V10" s="10">
        <v>38.148148148148145</v>
      </c>
      <c r="W10" s="10">
        <v>2.9629629629629632</v>
      </c>
      <c r="X10" s="10">
        <v>4.0740740740740744</v>
      </c>
      <c r="Y10" s="10">
        <v>10.74074074074074</v>
      </c>
      <c r="Z10" s="10">
        <v>5.5555555555555554</v>
      </c>
      <c r="AA10" s="10">
        <v>17.407407407407408</v>
      </c>
      <c r="AB10" s="10">
        <v>11.481481481481481</v>
      </c>
      <c r="AC10" s="10">
        <v>0</v>
      </c>
    </row>
    <row r="11" spans="1:30" ht="19.899999999999999" customHeight="1" x14ac:dyDescent="0.15">
      <c r="Q11" s="8" t="s">
        <v>25</v>
      </c>
      <c r="R11" s="8">
        <v>125</v>
      </c>
      <c r="S11" s="9" t="str">
        <f t="shared" si="0"/>
        <v>60～64歳(n=125)</v>
      </c>
      <c r="T11" s="10">
        <v>4</v>
      </c>
      <c r="U11" s="10">
        <v>9.6</v>
      </c>
      <c r="V11" s="10">
        <v>29.599999999999998</v>
      </c>
      <c r="W11" s="10">
        <v>4</v>
      </c>
      <c r="X11" s="10">
        <v>4.8</v>
      </c>
      <c r="Y11" s="10">
        <v>16.8</v>
      </c>
      <c r="Z11" s="10">
        <v>4</v>
      </c>
      <c r="AA11" s="10">
        <v>12.8</v>
      </c>
      <c r="AB11" s="10">
        <v>11.200000000000001</v>
      </c>
      <c r="AC11" s="10">
        <v>3.2</v>
      </c>
    </row>
    <row r="12" spans="1:30" ht="19.899999999999999" customHeight="1" x14ac:dyDescent="0.15">
      <c r="Q12" s="8" t="s">
        <v>26</v>
      </c>
      <c r="R12" s="8">
        <v>103</v>
      </c>
      <c r="S12" s="9" t="str">
        <f t="shared" si="0"/>
        <v>65～69歳(n=103)</v>
      </c>
      <c r="T12" s="10">
        <v>2.912621359223301</v>
      </c>
      <c r="U12" s="10">
        <v>5.825242718446602</v>
      </c>
      <c r="V12" s="10">
        <v>35.922330097087382</v>
      </c>
      <c r="W12" s="10">
        <v>5.825242718446602</v>
      </c>
      <c r="X12" s="10">
        <v>2.912621359223301</v>
      </c>
      <c r="Y12" s="10">
        <v>9.7087378640776691</v>
      </c>
      <c r="Z12" s="10">
        <v>4.8543689320388346</v>
      </c>
      <c r="AA12" s="10">
        <v>20.388349514563107</v>
      </c>
      <c r="AB12" s="10">
        <v>10.679611650485436</v>
      </c>
      <c r="AC12" s="10">
        <v>0.97087378640776689</v>
      </c>
    </row>
    <row r="13" spans="1:30" ht="19.899999999999999" customHeight="1" x14ac:dyDescent="0.15">
      <c r="Q13" s="8" t="s">
        <v>27</v>
      </c>
      <c r="R13" s="8">
        <v>172</v>
      </c>
      <c r="S13" s="9" t="str">
        <f t="shared" si="0"/>
        <v>70～74歳(n=172)</v>
      </c>
      <c r="T13" s="10">
        <v>7.5581395348837201</v>
      </c>
      <c r="U13" s="10">
        <v>7.5581395348837201</v>
      </c>
      <c r="V13" s="10">
        <v>33.720930232558139</v>
      </c>
      <c r="W13" s="10">
        <v>5.8139534883720927</v>
      </c>
      <c r="X13" s="10">
        <v>3.4883720930232558</v>
      </c>
      <c r="Y13" s="10">
        <v>8.1395348837209305</v>
      </c>
      <c r="Z13" s="10">
        <v>4.0697674418604652</v>
      </c>
      <c r="AA13" s="10">
        <v>20.348837209302324</v>
      </c>
      <c r="AB13" s="10">
        <v>7.5581395348837201</v>
      </c>
      <c r="AC13" s="10">
        <v>1.7441860465116279</v>
      </c>
    </row>
    <row r="14" spans="1:30" ht="19.899999999999999" customHeight="1" x14ac:dyDescent="0.15">
      <c r="Q14" s="8" t="s">
        <v>28</v>
      </c>
      <c r="R14" s="8">
        <v>193</v>
      </c>
      <c r="S14" s="9" t="str">
        <f t="shared" si="0"/>
        <v>75歳以上(n=193)</v>
      </c>
      <c r="T14" s="10">
        <v>2.0725388601036272</v>
      </c>
      <c r="U14" s="10">
        <v>4.6632124352331603</v>
      </c>
      <c r="V14" s="10">
        <v>44.559585492227974</v>
      </c>
      <c r="W14" s="10">
        <v>4.6632124352331603</v>
      </c>
      <c r="X14" s="10">
        <v>3.6269430051813467</v>
      </c>
      <c r="Y14" s="10">
        <v>11.917098445595855</v>
      </c>
      <c r="Z14" s="10">
        <v>4.6632124352331603</v>
      </c>
      <c r="AA14" s="10">
        <v>10.880829015544041</v>
      </c>
      <c r="AB14" s="10">
        <v>10.880829015544041</v>
      </c>
      <c r="AC14" s="10">
        <v>2.0725388601036272</v>
      </c>
    </row>
    <row r="15" spans="1:30" ht="19.899999999999999" customHeight="1" x14ac:dyDescent="0.15">
      <c r="Q15" s="8" t="s">
        <v>5</v>
      </c>
      <c r="R15" s="8">
        <v>10</v>
      </c>
      <c r="S15" s="9" t="str">
        <f t="shared" si="0"/>
        <v>（無効回答）(n=10)</v>
      </c>
      <c r="T15" s="10">
        <v>0</v>
      </c>
      <c r="U15" s="10">
        <v>0</v>
      </c>
      <c r="V15" s="10">
        <v>50</v>
      </c>
      <c r="W15" s="10">
        <v>10</v>
      </c>
      <c r="X15" s="10">
        <v>0</v>
      </c>
      <c r="Y15" s="10">
        <v>10</v>
      </c>
      <c r="Z15" s="10">
        <v>0</v>
      </c>
      <c r="AA15" s="10">
        <v>10</v>
      </c>
      <c r="AB15" s="10">
        <v>0</v>
      </c>
      <c r="AC15" s="10">
        <v>20</v>
      </c>
      <c r="AD15" s="11"/>
    </row>
  </sheetData>
  <phoneticPr fontId="9"/>
  <pageMargins left="0" right="0" top="0.39370078740157483" bottom="0" header="0.31496062992125984" footer="0.31496062992125984"/>
  <pageSetup paperSize="9"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P7"/>
  <sheetViews>
    <sheetView zoomScaleNormal="100" zoomScaleSheetLayoutView="100" workbookViewId="0">
      <selection activeCell="Q14" sqref="Q14"/>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12"/>
      <c r="M1" s="53"/>
      <c r="N1" s="53"/>
      <c r="O1" s="53"/>
      <c r="P1" s="53"/>
    </row>
    <row r="2" spans="3:16" ht="19.899999999999999" customHeight="1" x14ac:dyDescent="0.15">
      <c r="M2" s="53" t="s">
        <v>333</v>
      </c>
      <c r="N2" s="53"/>
      <c r="O2" s="53"/>
      <c r="P2" s="53"/>
    </row>
    <row r="3" spans="3:16" ht="19.899999999999999" customHeight="1" x14ac:dyDescent="0.15">
      <c r="M3" s="53" t="s">
        <v>311</v>
      </c>
      <c r="N3" s="53"/>
      <c r="O3" s="53"/>
      <c r="P3" s="53"/>
    </row>
    <row r="4" spans="3:16" ht="19.899999999999999" customHeight="1" x14ac:dyDescent="0.15">
      <c r="M4" s="14" t="s">
        <v>49</v>
      </c>
      <c r="N4" s="15" t="s">
        <v>241</v>
      </c>
      <c r="O4" s="16">
        <v>1313</v>
      </c>
      <c r="P4" s="17">
        <f>O4/O$7*100</f>
        <v>95.83941605839415</v>
      </c>
    </row>
    <row r="5" spans="3:16" ht="19.899999999999999" customHeight="1" x14ac:dyDescent="0.15">
      <c r="M5" s="14" t="s">
        <v>30</v>
      </c>
      <c r="N5" s="15" t="s">
        <v>4</v>
      </c>
      <c r="O5" s="16">
        <v>42</v>
      </c>
      <c r="P5" s="17">
        <f t="shared" ref="P5:P7" si="0">O5/O$7*100</f>
        <v>3.0656934306569341</v>
      </c>
    </row>
    <row r="6" spans="3:16" ht="19.899999999999999" customHeight="1" x14ac:dyDescent="0.15">
      <c r="M6" s="14" t="s">
        <v>31</v>
      </c>
      <c r="N6" s="15" t="s">
        <v>5</v>
      </c>
      <c r="O6" s="16">
        <v>15</v>
      </c>
      <c r="P6" s="17">
        <f t="shared" si="0"/>
        <v>1.0948905109489051</v>
      </c>
    </row>
    <row r="7" spans="3:16" ht="19.899999999999999" customHeight="1" x14ac:dyDescent="0.15">
      <c r="M7" s="18"/>
      <c r="N7" s="19" t="s">
        <v>3</v>
      </c>
      <c r="O7" s="16">
        <v>1370</v>
      </c>
      <c r="P7" s="17">
        <f t="shared" si="0"/>
        <v>100</v>
      </c>
    </row>
  </sheetData>
  <phoneticPr fontId="9"/>
  <pageMargins left="0" right="0" top="0.39370078740157483" bottom="0" header="0.31496062992125984" footer="0.31496062992125984"/>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C1:P11"/>
  <sheetViews>
    <sheetView zoomScaleNormal="100" zoomScaleSheetLayoutView="100" workbookViewId="0">
      <selection activeCell="P16" sqref="P16"/>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369</v>
      </c>
    </row>
    <row r="4" spans="3:16" ht="19.899999999999999" customHeight="1" x14ac:dyDescent="0.15">
      <c r="M4" s="14" t="s">
        <v>49</v>
      </c>
      <c r="N4" s="15" t="s">
        <v>72</v>
      </c>
      <c r="O4" s="16">
        <v>520</v>
      </c>
      <c r="P4" s="17">
        <f>O4/O$9*100</f>
        <v>37.956204379562038</v>
      </c>
    </row>
    <row r="5" spans="3:16" ht="19.899999999999999" customHeight="1" x14ac:dyDescent="0.15">
      <c r="M5" s="14" t="s">
        <v>30</v>
      </c>
      <c r="N5" s="21" t="s">
        <v>190</v>
      </c>
      <c r="O5" s="16">
        <v>460</v>
      </c>
      <c r="P5" s="17">
        <f t="shared" ref="P5:P9" si="0">O5/O$9*100</f>
        <v>33.576642335766422</v>
      </c>
    </row>
    <row r="6" spans="3:16" ht="19.899999999999999" customHeight="1" x14ac:dyDescent="0.15">
      <c r="M6" s="14" t="s">
        <v>31</v>
      </c>
      <c r="N6" s="21" t="s">
        <v>191</v>
      </c>
      <c r="O6" s="16">
        <v>251</v>
      </c>
      <c r="P6" s="17">
        <f t="shared" si="0"/>
        <v>18.321167883211679</v>
      </c>
    </row>
    <row r="7" spans="3:16" ht="19.899999999999999" customHeight="1" x14ac:dyDescent="0.15">
      <c r="M7" s="14" t="s">
        <v>32</v>
      </c>
      <c r="N7" s="15" t="s">
        <v>71</v>
      </c>
      <c r="O7" s="16">
        <v>115</v>
      </c>
      <c r="P7" s="17">
        <f t="shared" si="0"/>
        <v>8.3941605839416056</v>
      </c>
    </row>
    <row r="8" spans="3:16" ht="19.899999999999999" customHeight="1" x14ac:dyDescent="0.15">
      <c r="M8" s="14" t="s">
        <v>33</v>
      </c>
      <c r="N8" s="15" t="s">
        <v>5</v>
      </c>
      <c r="O8" s="16">
        <v>24</v>
      </c>
      <c r="P8" s="17">
        <f t="shared" si="0"/>
        <v>1.7518248175182483</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1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369</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177</v>
      </c>
      <c r="S5" s="3" t="s">
        <v>2</v>
      </c>
      <c r="T5" s="7" t="s">
        <v>72</v>
      </c>
      <c r="U5" s="7" t="s">
        <v>74</v>
      </c>
      <c r="V5" s="7" t="s">
        <v>73</v>
      </c>
      <c r="W5" s="7" t="s">
        <v>71</v>
      </c>
      <c r="X5" s="7" t="s">
        <v>5</v>
      </c>
    </row>
    <row r="6" spans="1:27" ht="19.899999999999999" customHeight="1" x14ac:dyDescent="0.15">
      <c r="Q6" s="8" t="s">
        <v>12</v>
      </c>
      <c r="R6" s="8">
        <v>1367</v>
      </c>
      <c r="S6" s="9" t="str">
        <f t="shared" ref="S6:S10" si="0">Q6&amp;"(n="&amp;TEXT(R6,"#,##0")&amp;")"</f>
        <v>R1(n=1,367)</v>
      </c>
      <c r="T6" s="10">
        <v>33</v>
      </c>
      <c r="U6" s="10">
        <v>36.700000000000003</v>
      </c>
      <c r="V6" s="10">
        <v>19</v>
      </c>
      <c r="W6" s="10">
        <v>10.7</v>
      </c>
      <c r="X6" s="10">
        <v>0.5</v>
      </c>
      <c r="Y6" s="13"/>
      <c r="Z6" s="13"/>
      <c r="AA6" s="13"/>
    </row>
    <row r="7" spans="1:27" ht="19.899999999999999" customHeight="1" x14ac:dyDescent="0.15">
      <c r="Q7" s="8" t="s">
        <v>175</v>
      </c>
      <c r="R7" s="8">
        <v>1378</v>
      </c>
      <c r="S7" s="9" t="str">
        <f t="shared" si="0"/>
        <v>R2(n=1,378)</v>
      </c>
      <c r="T7" s="10">
        <v>35.5</v>
      </c>
      <c r="U7" s="10">
        <v>35.4</v>
      </c>
      <c r="V7" s="10">
        <v>17.5</v>
      </c>
      <c r="W7" s="10">
        <v>9.3000000000000007</v>
      </c>
      <c r="X7" s="10">
        <v>2.2999999999999998</v>
      </c>
      <c r="Y7" s="13"/>
      <c r="Z7" s="13"/>
      <c r="AA7" s="13"/>
    </row>
    <row r="8" spans="1:27" ht="19.899999999999999" customHeight="1" x14ac:dyDescent="0.15">
      <c r="Q8" s="8" t="s">
        <v>174</v>
      </c>
      <c r="R8" s="8">
        <v>1105</v>
      </c>
      <c r="S8" s="9" t="str">
        <f t="shared" si="0"/>
        <v>R3(n=1,105)</v>
      </c>
      <c r="T8" s="10">
        <v>38.1</v>
      </c>
      <c r="U8" s="10">
        <v>33</v>
      </c>
      <c r="V8" s="10">
        <v>17.399999999999999</v>
      </c>
      <c r="W8" s="10">
        <v>8.4</v>
      </c>
      <c r="X8" s="10">
        <v>3.1</v>
      </c>
      <c r="Y8" s="13"/>
      <c r="Z8" s="13"/>
      <c r="AA8" s="13"/>
    </row>
    <row r="9" spans="1:27" ht="19.899999999999999" customHeight="1" x14ac:dyDescent="0.15">
      <c r="Q9" s="8" t="s">
        <v>169</v>
      </c>
      <c r="R9" s="8">
        <v>1193</v>
      </c>
      <c r="S9" s="9" t="str">
        <f t="shared" si="0"/>
        <v>R4(n=1,193)</v>
      </c>
      <c r="T9" s="10">
        <v>36.200000000000003</v>
      </c>
      <c r="U9" s="10">
        <v>34.1</v>
      </c>
      <c r="V9" s="10">
        <v>17.399999999999999</v>
      </c>
      <c r="W9" s="10">
        <v>9.6</v>
      </c>
      <c r="X9" s="10">
        <v>2.7</v>
      </c>
      <c r="Y9" s="13"/>
      <c r="Z9" s="13"/>
      <c r="AA9" s="13"/>
    </row>
    <row r="10" spans="1:27" ht="19.899999999999999" customHeight="1" x14ac:dyDescent="0.15">
      <c r="Q10" s="8" t="s">
        <v>238</v>
      </c>
      <c r="R10" s="8">
        <v>1211</v>
      </c>
      <c r="S10" s="9" t="str">
        <f t="shared" si="0"/>
        <v>R5(n=1,211)</v>
      </c>
      <c r="T10" s="10">
        <v>38.1</v>
      </c>
      <c r="U10" s="10">
        <v>34.4</v>
      </c>
      <c r="V10" s="10">
        <v>16.100000000000001</v>
      </c>
      <c r="W10" s="10">
        <v>9.6</v>
      </c>
      <c r="X10" s="10">
        <v>1.9</v>
      </c>
      <c r="Y10" s="13"/>
      <c r="Z10" s="13"/>
      <c r="AA10" s="13"/>
    </row>
    <row r="11" spans="1:27" ht="19.899999999999999" customHeight="1" x14ac:dyDescent="0.15">
      <c r="Q11" s="8" t="s">
        <v>277</v>
      </c>
      <c r="R11" s="8">
        <v>1210</v>
      </c>
      <c r="S11" s="9" t="str">
        <f t="shared" ref="S11" si="1">Q11&amp;"(n="&amp;TEXT(R11,"#,##0")&amp;")"</f>
        <v>R6(n=1,210)</v>
      </c>
      <c r="T11" s="10">
        <v>35.200000000000003</v>
      </c>
      <c r="U11" s="10">
        <v>35</v>
      </c>
      <c r="V11" s="10">
        <v>17.3</v>
      </c>
      <c r="W11" s="10">
        <v>10.7</v>
      </c>
      <c r="X11" s="10">
        <v>1.9</v>
      </c>
      <c r="Y11" s="13"/>
      <c r="Z11" s="13"/>
      <c r="AA11" s="13"/>
    </row>
    <row r="12" spans="1:27" ht="19.899999999999999" customHeight="1" x14ac:dyDescent="0.15">
      <c r="Q12" s="8" t="s">
        <v>329</v>
      </c>
      <c r="R12" s="8">
        <v>1370</v>
      </c>
      <c r="S12" s="9" t="str">
        <f t="shared" ref="S12" si="2">Q12&amp;"(n="&amp;TEXT(R12,"#,##0")&amp;")"</f>
        <v>R7(n=1,370)</v>
      </c>
      <c r="T12" s="10">
        <v>37.956204379562038</v>
      </c>
      <c r="U12" s="10">
        <v>33.576642335766422</v>
      </c>
      <c r="V12" s="10">
        <v>18.321167883211679</v>
      </c>
      <c r="W12" s="10">
        <v>8.3941605839416056</v>
      </c>
      <c r="X12" s="10">
        <v>1.7518248175182483</v>
      </c>
      <c r="Y12" s="13"/>
      <c r="Z12" s="13"/>
      <c r="AA12" s="13"/>
    </row>
    <row r="13" spans="1:27" ht="19.899999999999999" customHeight="1" x14ac:dyDescent="0.15">
      <c r="Q13" s="12"/>
      <c r="Y13" s="13"/>
      <c r="Z13" s="13"/>
      <c r="AA13" s="13"/>
    </row>
    <row r="14" spans="1:27" ht="19.899999999999999" customHeight="1" x14ac:dyDescent="0.15">
      <c r="Q14" s="12"/>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15"/>
  <sheetViews>
    <sheetView zoomScaleNormal="100" zoomScaleSheetLayoutView="100" workbookViewId="0">
      <selection activeCell="AB19" sqref="AB19"/>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369</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205</v>
      </c>
      <c r="V5" s="7" t="s">
        <v>206</v>
      </c>
      <c r="W5" s="7" t="s">
        <v>71</v>
      </c>
      <c r="X5" s="7" t="s">
        <v>5</v>
      </c>
    </row>
    <row r="6" spans="1:27" ht="19.899999999999999" customHeight="1" x14ac:dyDescent="0.15">
      <c r="Q6" s="8" t="s">
        <v>20</v>
      </c>
      <c r="R6" s="8">
        <v>30</v>
      </c>
      <c r="S6" s="9" t="str">
        <f t="shared" ref="S6:S15" si="0">Q6&amp;"(n="&amp;R6&amp;")"</f>
        <v>16～19歳(n=30)</v>
      </c>
      <c r="T6" s="10">
        <v>40</v>
      </c>
      <c r="U6" s="10">
        <v>30</v>
      </c>
      <c r="V6" s="10">
        <v>23.333333333333332</v>
      </c>
      <c r="W6" s="10">
        <v>3.3333333333333335</v>
      </c>
      <c r="X6" s="10">
        <v>3.3333333333333335</v>
      </c>
      <c r="Y6" s="13"/>
      <c r="Z6" s="13"/>
      <c r="AA6" s="13"/>
    </row>
    <row r="7" spans="1:27" ht="19.899999999999999" customHeight="1" x14ac:dyDescent="0.15">
      <c r="Q7" s="8" t="s">
        <v>21</v>
      </c>
      <c r="R7" s="8">
        <v>90</v>
      </c>
      <c r="S7" s="9" t="str">
        <f t="shared" si="0"/>
        <v>20～29歳(n=90)</v>
      </c>
      <c r="T7" s="10">
        <v>40</v>
      </c>
      <c r="U7" s="10">
        <v>32.222222222222221</v>
      </c>
      <c r="V7" s="10">
        <v>16.666666666666664</v>
      </c>
      <c r="W7" s="10">
        <v>8.8888888888888893</v>
      </c>
      <c r="X7" s="10">
        <v>2.2222222222222223</v>
      </c>
      <c r="Y7" s="13"/>
      <c r="Z7" s="13"/>
      <c r="AA7" s="13"/>
    </row>
    <row r="8" spans="1:27" ht="19.899999999999999" customHeight="1" x14ac:dyDescent="0.15">
      <c r="Q8" s="8" t="s">
        <v>22</v>
      </c>
      <c r="R8" s="8">
        <v>165</v>
      </c>
      <c r="S8" s="9" t="str">
        <f t="shared" si="0"/>
        <v>30～39歳(n=165)</v>
      </c>
      <c r="T8" s="10">
        <v>41.818181818181813</v>
      </c>
      <c r="U8" s="10">
        <v>27.27272727272727</v>
      </c>
      <c r="V8" s="10">
        <v>20.606060606060606</v>
      </c>
      <c r="W8" s="10">
        <v>9.6969696969696972</v>
      </c>
      <c r="X8" s="10">
        <v>0.60606060606060608</v>
      </c>
      <c r="Y8" s="13"/>
      <c r="Z8" s="13"/>
      <c r="AA8" s="13"/>
    </row>
    <row r="9" spans="1:27" ht="19.899999999999999" customHeight="1" x14ac:dyDescent="0.15">
      <c r="Q9" s="8" t="s">
        <v>23</v>
      </c>
      <c r="R9" s="8">
        <v>212</v>
      </c>
      <c r="S9" s="9" t="str">
        <f t="shared" si="0"/>
        <v>40～49歳(n=212)</v>
      </c>
      <c r="T9" s="10">
        <v>40.094339622641513</v>
      </c>
      <c r="U9" s="10">
        <v>31.132075471698112</v>
      </c>
      <c r="V9" s="10">
        <v>18.867924528301888</v>
      </c>
      <c r="W9" s="10">
        <v>9.9056603773584904</v>
      </c>
      <c r="X9" s="10">
        <v>0</v>
      </c>
      <c r="Y9" s="13"/>
      <c r="Z9" s="13"/>
      <c r="AA9" s="13"/>
    </row>
    <row r="10" spans="1:27" ht="19.899999999999999" customHeight="1" x14ac:dyDescent="0.15">
      <c r="Q10" s="8" t="s">
        <v>24</v>
      </c>
      <c r="R10" s="8">
        <v>270</v>
      </c>
      <c r="S10" s="9" t="str">
        <f t="shared" si="0"/>
        <v>50～59歳(n=270)</v>
      </c>
      <c r="T10" s="10">
        <v>40</v>
      </c>
      <c r="U10" s="10">
        <v>32.962962962962962</v>
      </c>
      <c r="V10" s="10">
        <v>20</v>
      </c>
      <c r="W10" s="10">
        <v>6.2962962962962958</v>
      </c>
      <c r="X10" s="10">
        <v>0.74074074074074081</v>
      </c>
      <c r="Y10" s="13"/>
      <c r="Z10" s="13"/>
      <c r="AA10" s="13"/>
    </row>
    <row r="11" spans="1:27" ht="19.899999999999999" customHeight="1" x14ac:dyDescent="0.15">
      <c r="Q11" s="8" t="s">
        <v>25</v>
      </c>
      <c r="R11" s="8">
        <v>125</v>
      </c>
      <c r="S11" s="9" t="str">
        <f t="shared" si="0"/>
        <v>60～64歳(n=125)</v>
      </c>
      <c r="T11" s="10">
        <v>32.800000000000004</v>
      </c>
      <c r="U11" s="10">
        <v>32.800000000000004</v>
      </c>
      <c r="V11" s="10">
        <v>19.2</v>
      </c>
      <c r="W11" s="10">
        <v>12</v>
      </c>
      <c r="X11" s="10">
        <v>3.2</v>
      </c>
      <c r="Y11" s="13"/>
      <c r="Z11" s="13"/>
      <c r="AA11" s="13"/>
    </row>
    <row r="12" spans="1:27" ht="19.899999999999999" customHeight="1" x14ac:dyDescent="0.15">
      <c r="Q12" s="8" t="s">
        <v>26</v>
      </c>
      <c r="R12" s="8">
        <v>103</v>
      </c>
      <c r="S12" s="9" t="str">
        <f t="shared" si="0"/>
        <v>65～69歳(n=103)</v>
      </c>
      <c r="T12" s="10">
        <v>39.805825242718448</v>
      </c>
      <c r="U12" s="10">
        <v>35.922330097087382</v>
      </c>
      <c r="V12" s="10">
        <v>14.563106796116504</v>
      </c>
      <c r="W12" s="10">
        <v>6.7961165048543686</v>
      </c>
      <c r="X12" s="10">
        <v>2.912621359223301</v>
      </c>
      <c r="Y12" s="13"/>
      <c r="Z12" s="13"/>
      <c r="AA12" s="13"/>
    </row>
    <row r="13" spans="1:27" ht="19.899999999999999" customHeight="1" x14ac:dyDescent="0.15">
      <c r="Q13" s="8" t="s">
        <v>27</v>
      </c>
      <c r="R13" s="8">
        <v>172</v>
      </c>
      <c r="S13" s="9" t="str">
        <f t="shared" si="0"/>
        <v>70～74歳(n=172)</v>
      </c>
      <c r="T13" s="10">
        <v>29.651162790697676</v>
      </c>
      <c r="U13" s="10">
        <v>38.372093023255815</v>
      </c>
      <c r="V13" s="10">
        <v>21.511627906976745</v>
      </c>
      <c r="W13" s="10">
        <v>8.720930232558139</v>
      </c>
      <c r="X13" s="10">
        <v>1.7441860465116279</v>
      </c>
      <c r="Y13" s="13"/>
      <c r="Z13" s="13"/>
      <c r="AA13" s="13"/>
    </row>
    <row r="14" spans="1:27" ht="19.899999999999999" customHeight="1" x14ac:dyDescent="0.15">
      <c r="Q14" s="8" t="s">
        <v>28</v>
      </c>
      <c r="R14" s="8">
        <v>193</v>
      </c>
      <c r="S14" s="9" t="str">
        <f t="shared" si="0"/>
        <v>75歳以上(n=193)</v>
      </c>
      <c r="T14" s="10">
        <v>37.823834196891191</v>
      </c>
      <c r="U14" s="10">
        <v>38.341968911917093</v>
      </c>
      <c r="V14" s="10">
        <v>12.953367875647666</v>
      </c>
      <c r="W14" s="10">
        <v>7.7720207253886011</v>
      </c>
      <c r="X14" s="10">
        <v>3.1088082901554404</v>
      </c>
      <c r="Y14" s="13"/>
      <c r="Z14" s="13"/>
      <c r="AA14" s="13"/>
    </row>
    <row r="15" spans="1:27" ht="19.899999999999999" customHeight="1" x14ac:dyDescent="0.15">
      <c r="Q15" s="8" t="s">
        <v>5</v>
      </c>
      <c r="R15" s="8">
        <v>10</v>
      </c>
      <c r="S15" s="9" t="str">
        <f t="shared" si="0"/>
        <v>（無効回答）(n=10)</v>
      </c>
      <c r="T15" s="10">
        <v>40</v>
      </c>
      <c r="U15" s="10">
        <v>40</v>
      </c>
      <c r="V15" s="10">
        <v>0</v>
      </c>
      <c r="W15" s="10">
        <v>0</v>
      </c>
      <c r="X15" s="10">
        <v>20</v>
      </c>
      <c r="Y15" s="11"/>
    </row>
  </sheetData>
  <phoneticPr fontId="9"/>
  <pageMargins left="0" right="0" top="0.39370078740157483" bottom="0" header="0.31496062992125984" footer="0.31496062992125984"/>
  <pageSetup paperSize="9" scale="78"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16"/>
  <sheetViews>
    <sheet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287</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74</v>
      </c>
      <c r="V5" s="7" t="s">
        <v>73</v>
      </c>
      <c r="W5" s="7" t="s">
        <v>71</v>
      </c>
      <c r="X5" s="7" t="s">
        <v>5</v>
      </c>
    </row>
    <row r="6" spans="1:27" ht="19.899999999999999" customHeight="1" x14ac:dyDescent="0.15">
      <c r="Q6" s="8" t="s">
        <v>93</v>
      </c>
      <c r="R6" s="8">
        <v>47</v>
      </c>
      <c r="S6" s="9" t="str">
        <f t="shared" ref="S6:S15" si="0">Q6&amp;"(n="&amp;R6&amp;")"</f>
        <v>飛田給駅(n=47)</v>
      </c>
      <c r="T6" s="10">
        <v>29.787234042553191</v>
      </c>
      <c r="U6" s="10">
        <v>27.659574468085108</v>
      </c>
      <c r="V6" s="10">
        <v>34.042553191489361</v>
      </c>
      <c r="W6" s="10">
        <v>8.5106382978723403</v>
      </c>
      <c r="X6" s="10">
        <v>0</v>
      </c>
      <c r="Y6" s="13"/>
      <c r="Z6" s="13"/>
      <c r="AA6" s="13"/>
    </row>
    <row r="7" spans="1:27" ht="19.899999999999999" customHeight="1" x14ac:dyDescent="0.15">
      <c r="Q7" s="8" t="s">
        <v>92</v>
      </c>
      <c r="R7" s="8">
        <v>105</v>
      </c>
      <c r="S7" s="9" t="str">
        <f t="shared" si="0"/>
        <v>西調布駅(n=105)</v>
      </c>
      <c r="T7" s="10">
        <v>12.380952380952381</v>
      </c>
      <c r="U7" s="10">
        <v>23.809523809523807</v>
      </c>
      <c r="V7" s="10">
        <v>40.952380952380949</v>
      </c>
      <c r="W7" s="10">
        <v>21.904761904761905</v>
      </c>
      <c r="X7" s="10">
        <v>0.95238095238095244</v>
      </c>
      <c r="Y7" s="13"/>
      <c r="Z7" s="13"/>
      <c r="AA7" s="13"/>
    </row>
    <row r="8" spans="1:27" ht="19.899999999999999" customHeight="1" x14ac:dyDescent="0.15">
      <c r="Q8" s="8" t="s">
        <v>91</v>
      </c>
      <c r="R8" s="8">
        <v>525</v>
      </c>
      <c r="S8" s="9" t="str">
        <f t="shared" si="0"/>
        <v>調布駅(n=525)</v>
      </c>
      <c r="T8" s="10">
        <v>60.571428571428577</v>
      </c>
      <c r="U8" s="10">
        <v>33.142857142857139</v>
      </c>
      <c r="V8" s="10">
        <v>4.5714285714285712</v>
      </c>
      <c r="W8" s="10">
        <v>0.95238095238095244</v>
      </c>
      <c r="X8" s="10">
        <v>0.76190476190476186</v>
      </c>
      <c r="Y8" s="13"/>
      <c r="Z8" s="13"/>
      <c r="AA8" s="13"/>
    </row>
    <row r="9" spans="1:27" ht="19.899999999999999" customHeight="1" x14ac:dyDescent="0.15">
      <c r="Q9" s="8" t="s">
        <v>90</v>
      </c>
      <c r="R9" s="8">
        <v>57</v>
      </c>
      <c r="S9" s="9" t="str">
        <f t="shared" si="0"/>
        <v>京王多摩川駅(n=57)</v>
      </c>
      <c r="T9" s="10">
        <v>12.280701754385964</v>
      </c>
      <c r="U9" s="10">
        <v>15.789473684210526</v>
      </c>
      <c r="V9" s="10">
        <v>45.614035087719294</v>
      </c>
      <c r="W9" s="10">
        <v>26.315789473684209</v>
      </c>
      <c r="X9" s="10">
        <v>0</v>
      </c>
      <c r="Y9" s="13"/>
      <c r="Z9" s="13"/>
      <c r="AA9" s="13"/>
    </row>
    <row r="10" spans="1:27" ht="19.899999999999999" customHeight="1" x14ac:dyDescent="0.15">
      <c r="Q10" s="8" t="s">
        <v>89</v>
      </c>
      <c r="R10" s="8">
        <v>49</v>
      </c>
      <c r="S10" s="9" t="str">
        <f t="shared" si="0"/>
        <v>布田駅(n=49)</v>
      </c>
      <c r="T10" s="10">
        <v>14.285714285714285</v>
      </c>
      <c r="U10" s="10">
        <v>36.734693877551024</v>
      </c>
      <c r="V10" s="10">
        <v>32.653061224489797</v>
      </c>
      <c r="W10" s="10">
        <v>16.326530612244898</v>
      </c>
      <c r="X10" s="10">
        <v>0</v>
      </c>
      <c r="Y10" s="13"/>
      <c r="Z10" s="13"/>
      <c r="AA10" s="13"/>
    </row>
    <row r="11" spans="1:27" ht="19.899999999999999" customHeight="1" x14ac:dyDescent="0.15">
      <c r="Q11" s="8" t="s">
        <v>88</v>
      </c>
      <c r="R11" s="8">
        <v>148</v>
      </c>
      <c r="S11" s="9" t="str">
        <f t="shared" si="0"/>
        <v>国領駅(n=148)</v>
      </c>
      <c r="T11" s="10">
        <v>26.351351351351347</v>
      </c>
      <c r="U11" s="10">
        <v>54.729729729729726</v>
      </c>
      <c r="V11" s="10">
        <v>14.864864864864865</v>
      </c>
      <c r="W11" s="10">
        <v>4.0540540540540544</v>
      </c>
      <c r="X11" s="10">
        <v>0</v>
      </c>
      <c r="Y11" s="13"/>
      <c r="Z11" s="13"/>
      <c r="AA11" s="13"/>
    </row>
    <row r="12" spans="1:27" ht="19.899999999999999" customHeight="1" x14ac:dyDescent="0.15">
      <c r="Q12" s="8" t="s">
        <v>87</v>
      </c>
      <c r="R12" s="8">
        <v>69</v>
      </c>
      <c r="S12" s="9" t="str">
        <f t="shared" si="0"/>
        <v>柴崎駅(n=69)</v>
      </c>
      <c r="T12" s="10">
        <v>5.7971014492753623</v>
      </c>
      <c r="U12" s="10">
        <v>13.043478260869565</v>
      </c>
      <c r="V12" s="10">
        <v>46.376811594202898</v>
      </c>
      <c r="W12" s="10">
        <v>34.782608695652172</v>
      </c>
      <c r="X12" s="10">
        <v>0</v>
      </c>
      <c r="Y12" s="13"/>
      <c r="Z12" s="13"/>
      <c r="AA12" s="13"/>
    </row>
    <row r="13" spans="1:27" ht="19.899999999999999" customHeight="1" x14ac:dyDescent="0.15">
      <c r="Q13" s="8" t="s">
        <v>86</v>
      </c>
      <c r="R13" s="8">
        <v>214</v>
      </c>
      <c r="S13" s="9" t="str">
        <f t="shared" si="0"/>
        <v>つつじヶ丘駅(n=214)</v>
      </c>
      <c r="T13" s="10">
        <v>16.355140186915886</v>
      </c>
      <c r="U13" s="10">
        <v>38.785046728971963</v>
      </c>
      <c r="V13" s="10">
        <v>31.775700934579437</v>
      </c>
      <c r="W13" s="10">
        <v>12.149532710280374</v>
      </c>
      <c r="X13" s="10">
        <v>0.93457943925233633</v>
      </c>
      <c r="Y13" s="13"/>
      <c r="Z13" s="13"/>
      <c r="AA13" s="13"/>
    </row>
    <row r="14" spans="1:27" ht="19.899999999999999" customHeight="1" x14ac:dyDescent="0.15">
      <c r="Q14" s="8" t="s">
        <v>85</v>
      </c>
      <c r="R14" s="8">
        <v>139</v>
      </c>
      <c r="S14" s="9" t="str">
        <f t="shared" si="0"/>
        <v>仙川駅(n=139)</v>
      </c>
      <c r="T14" s="10">
        <v>59.712230215827333</v>
      </c>
      <c r="U14" s="10">
        <v>34.532374100719423</v>
      </c>
      <c r="V14" s="10">
        <v>2.877697841726619</v>
      </c>
      <c r="W14" s="10">
        <v>2.877697841726619</v>
      </c>
      <c r="X14" s="10">
        <v>0</v>
      </c>
      <c r="Y14" s="13"/>
      <c r="Z14" s="13"/>
      <c r="AA14" s="13"/>
    </row>
    <row r="15" spans="1:27" ht="19.899999999999999" customHeight="1" x14ac:dyDescent="0.15">
      <c r="Q15" s="8" t="s">
        <v>5</v>
      </c>
      <c r="R15" s="8">
        <v>17</v>
      </c>
      <c r="S15" s="9" t="str">
        <f t="shared" si="0"/>
        <v>（無効回答）(n=17)</v>
      </c>
      <c r="T15" s="10">
        <v>0</v>
      </c>
      <c r="U15" s="10">
        <v>0</v>
      </c>
      <c r="V15" s="10">
        <v>0</v>
      </c>
      <c r="W15" s="10">
        <v>0</v>
      </c>
      <c r="X15" s="10">
        <v>100</v>
      </c>
      <c r="Y15" s="11"/>
    </row>
    <row r="16" spans="1:27" ht="19.899999999999999" customHeight="1" x14ac:dyDescent="0.15">
      <c r="R16" s="2">
        <f>SUM(R6:R15)</f>
        <v>1370</v>
      </c>
    </row>
  </sheetData>
  <phoneticPr fontId="9"/>
  <pageMargins left="0" right="0" top="0.39370078740157483" bottom="0" header="0.31496062992125984" footer="0.31496062992125984"/>
  <pageSetup paperSize="9" scale="78"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C1:P11"/>
  <sheetViews>
    <sheetView zoomScaleNormal="100" zoomScaleSheetLayoutView="100" workbookViewId="0">
      <selection activeCell="M11" sqref="M11"/>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2" spans="3:16" ht="19.899999999999999" customHeight="1" x14ac:dyDescent="0.15">
      <c r="M2" s="2" t="s">
        <v>370</v>
      </c>
    </row>
    <row r="3" spans="3:16" ht="19.899999999999999" customHeight="1" x14ac:dyDescent="0.15">
      <c r="M3" s="2" t="s">
        <v>323</v>
      </c>
    </row>
    <row r="4" spans="3:16" ht="19.899999999999999" customHeight="1" x14ac:dyDescent="0.15">
      <c r="M4" s="14" t="s">
        <v>49</v>
      </c>
      <c r="N4" s="15" t="s">
        <v>72</v>
      </c>
      <c r="O4" s="16">
        <v>236</v>
      </c>
      <c r="P4" s="17">
        <f>O4/O$9*100</f>
        <v>17.226277372262775</v>
      </c>
    </row>
    <row r="5" spans="3:16" ht="19.899999999999999" customHeight="1" x14ac:dyDescent="0.15">
      <c r="M5" s="14" t="s">
        <v>30</v>
      </c>
      <c r="N5" s="21" t="s">
        <v>192</v>
      </c>
      <c r="O5" s="16">
        <v>689</v>
      </c>
      <c r="P5" s="17">
        <f t="shared" ref="P5:P9" si="0">O5/O$9*100</f>
        <v>50.291970802919707</v>
      </c>
    </row>
    <row r="6" spans="3:16" ht="19.899999999999999" customHeight="1" x14ac:dyDescent="0.15">
      <c r="M6" s="14" t="s">
        <v>31</v>
      </c>
      <c r="N6" s="21" t="s">
        <v>193</v>
      </c>
      <c r="O6" s="16">
        <v>320</v>
      </c>
      <c r="P6" s="17">
        <f t="shared" si="0"/>
        <v>23.357664233576642</v>
      </c>
    </row>
    <row r="7" spans="3:16" ht="19.899999999999999" customHeight="1" x14ac:dyDescent="0.15">
      <c r="M7" s="14" t="s">
        <v>32</v>
      </c>
      <c r="N7" s="15" t="s">
        <v>71</v>
      </c>
      <c r="O7" s="16">
        <v>70</v>
      </c>
      <c r="P7" s="17">
        <f t="shared" si="0"/>
        <v>5.1094890510948909</v>
      </c>
    </row>
    <row r="8" spans="3:16" ht="19.899999999999999" customHeight="1" x14ac:dyDescent="0.15">
      <c r="M8" s="14" t="s">
        <v>33</v>
      </c>
      <c r="N8" s="15" t="s">
        <v>5</v>
      </c>
      <c r="O8" s="16">
        <v>55</v>
      </c>
      <c r="P8" s="17">
        <f t="shared" si="0"/>
        <v>4.0145985401459852</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370</v>
      </c>
    </row>
    <row r="3" spans="1:27" ht="19.899999999999999" customHeight="1" x14ac:dyDescent="0.15">
      <c r="Q3" s="2" t="s">
        <v>322</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205</v>
      </c>
      <c r="V5" s="7" t="s">
        <v>206</v>
      </c>
      <c r="W5" s="7" t="s">
        <v>71</v>
      </c>
      <c r="X5" s="7" t="s">
        <v>5</v>
      </c>
    </row>
    <row r="6" spans="1:27" ht="19.899999999999999" customHeight="1" x14ac:dyDescent="0.15">
      <c r="Q6" s="8" t="s">
        <v>20</v>
      </c>
      <c r="R6" s="8">
        <v>30</v>
      </c>
      <c r="S6" s="9" t="str">
        <f t="shared" ref="S6:S15" si="0">Q6&amp;"(n="&amp;R6&amp;")"</f>
        <v>16～19歳(n=30)</v>
      </c>
      <c r="T6" s="10">
        <v>33.333333333333329</v>
      </c>
      <c r="U6" s="10">
        <v>43.333333333333336</v>
      </c>
      <c r="V6" s="10">
        <v>20</v>
      </c>
      <c r="W6" s="10">
        <v>0</v>
      </c>
      <c r="X6" s="10">
        <v>3.3333333333333335</v>
      </c>
      <c r="Y6" s="13"/>
      <c r="Z6" s="13"/>
      <c r="AA6" s="13"/>
    </row>
    <row r="7" spans="1:27" ht="19.899999999999999" customHeight="1" x14ac:dyDescent="0.15">
      <c r="Q7" s="8" t="s">
        <v>21</v>
      </c>
      <c r="R7" s="8">
        <v>90</v>
      </c>
      <c r="S7" s="9" t="str">
        <f t="shared" si="0"/>
        <v>20～29歳(n=90)</v>
      </c>
      <c r="T7" s="10">
        <v>26.666666666666668</v>
      </c>
      <c r="U7" s="10">
        <v>43.333333333333336</v>
      </c>
      <c r="V7" s="10">
        <v>20</v>
      </c>
      <c r="W7" s="10">
        <v>5.5555555555555554</v>
      </c>
      <c r="X7" s="10">
        <v>4.4444444444444446</v>
      </c>
      <c r="Y7" s="13"/>
      <c r="Z7" s="13"/>
      <c r="AA7" s="13"/>
    </row>
    <row r="8" spans="1:27" ht="19.899999999999999" customHeight="1" x14ac:dyDescent="0.15">
      <c r="Q8" s="8" t="s">
        <v>22</v>
      </c>
      <c r="R8" s="8">
        <v>165</v>
      </c>
      <c r="S8" s="9" t="str">
        <f t="shared" si="0"/>
        <v>30～39歳(n=165)</v>
      </c>
      <c r="T8" s="10">
        <v>18.181818181818183</v>
      </c>
      <c r="U8" s="10">
        <v>48.484848484848484</v>
      </c>
      <c r="V8" s="10">
        <v>23.636363636363637</v>
      </c>
      <c r="W8" s="10">
        <v>8.4848484848484862</v>
      </c>
      <c r="X8" s="10">
        <v>1.2121212121212122</v>
      </c>
      <c r="Y8" s="13"/>
      <c r="Z8" s="13"/>
      <c r="AA8" s="13"/>
    </row>
    <row r="9" spans="1:27" ht="19.899999999999999" customHeight="1" x14ac:dyDescent="0.15">
      <c r="Q9" s="8" t="s">
        <v>23</v>
      </c>
      <c r="R9" s="8">
        <v>212</v>
      </c>
      <c r="S9" s="9" t="str">
        <f t="shared" si="0"/>
        <v>40～49歳(n=212)</v>
      </c>
      <c r="T9" s="10">
        <v>19.811320754716981</v>
      </c>
      <c r="U9" s="10">
        <v>48.584905660377359</v>
      </c>
      <c r="V9" s="10">
        <v>23.113207547169811</v>
      </c>
      <c r="W9" s="10">
        <v>7.0754716981132075</v>
      </c>
      <c r="X9" s="10">
        <v>1.4150943396226416</v>
      </c>
      <c r="Y9" s="13"/>
      <c r="Z9" s="13"/>
      <c r="AA9" s="13"/>
    </row>
    <row r="10" spans="1:27" ht="19.899999999999999" customHeight="1" x14ac:dyDescent="0.15">
      <c r="Q10" s="8" t="s">
        <v>24</v>
      </c>
      <c r="R10" s="8">
        <v>270</v>
      </c>
      <c r="S10" s="9" t="str">
        <f t="shared" si="0"/>
        <v>50～59歳(n=270)</v>
      </c>
      <c r="T10" s="10">
        <v>19.62962962962963</v>
      </c>
      <c r="U10" s="10">
        <v>51.481481481481481</v>
      </c>
      <c r="V10" s="10">
        <v>23.703703703703706</v>
      </c>
      <c r="W10" s="10">
        <v>2.9629629629629632</v>
      </c>
      <c r="X10" s="10">
        <v>2.2222222222222223</v>
      </c>
      <c r="Y10" s="13"/>
      <c r="Z10" s="13"/>
      <c r="AA10" s="13"/>
    </row>
    <row r="11" spans="1:27" ht="19.899999999999999" customHeight="1" x14ac:dyDescent="0.15">
      <c r="Q11" s="8" t="s">
        <v>25</v>
      </c>
      <c r="R11" s="8">
        <v>125</v>
      </c>
      <c r="S11" s="9" t="str">
        <f t="shared" si="0"/>
        <v>60～64歳(n=125)</v>
      </c>
      <c r="T11" s="10">
        <v>8.7999999999999989</v>
      </c>
      <c r="U11" s="10">
        <v>56.000000000000007</v>
      </c>
      <c r="V11" s="10">
        <v>27.200000000000003</v>
      </c>
      <c r="W11" s="10">
        <v>4</v>
      </c>
      <c r="X11" s="10">
        <v>4</v>
      </c>
      <c r="Y11" s="13"/>
      <c r="Z11" s="13"/>
      <c r="AA11" s="13"/>
    </row>
    <row r="12" spans="1:27" ht="19.899999999999999" customHeight="1" x14ac:dyDescent="0.15">
      <c r="Q12" s="8" t="s">
        <v>26</v>
      </c>
      <c r="R12" s="8">
        <v>103</v>
      </c>
      <c r="S12" s="9" t="str">
        <f t="shared" si="0"/>
        <v>65～69歳(n=103)</v>
      </c>
      <c r="T12" s="10">
        <v>16.50485436893204</v>
      </c>
      <c r="U12" s="10">
        <v>51.456310679611647</v>
      </c>
      <c r="V12" s="10">
        <v>25.242718446601941</v>
      </c>
      <c r="W12" s="10">
        <v>2.912621359223301</v>
      </c>
      <c r="X12" s="10">
        <v>3.8834951456310676</v>
      </c>
      <c r="Y12" s="13"/>
      <c r="Z12" s="13"/>
      <c r="AA12" s="13"/>
    </row>
    <row r="13" spans="1:27" ht="19.899999999999999" customHeight="1" x14ac:dyDescent="0.15">
      <c r="Q13" s="8" t="s">
        <v>27</v>
      </c>
      <c r="R13" s="8">
        <v>172</v>
      </c>
      <c r="S13" s="9" t="str">
        <f t="shared" si="0"/>
        <v>70～74歳(n=172)</v>
      </c>
      <c r="T13" s="10">
        <v>9.8837209302325579</v>
      </c>
      <c r="U13" s="10">
        <v>46.511627906976742</v>
      </c>
      <c r="V13" s="10">
        <v>29.069767441860467</v>
      </c>
      <c r="W13" s="10">
        <v>6.9767441860465116</v>
      </c>
      <c r="X13" s="10">
        <v>7.5581395348837201</v>
      </c>
      <c r="Y13" s="13"/>
      <c r="Z13" s="13"/>
      <c r="AA13" s="13"/>
    </row>
    <row r="14" spans="1:27" ht="19.899999999999999" customHeight="1" x14ac:dyDescent="0.15">
      <c r="Q14" s="8" t="s">
        <v>28</v>
      </c>
      <c r="R14" s="8">
        <v>193</v>
      </c>
      <c r="S14" s="9" t="str">
        <f t="shared" si="0"/>
        <v>75歳以上(n=193)</v>
      </c>
      <c r="T14" s="10">
        <v>14.507772020725387</v>
      </c>
      <c r="U14" s="10">
        <v>56.994818652849744</v>
      </c>
      <c r="V14" s="10">
        <v>16.062176165803109</v>
      </c>
      <c r="W14" s="10">
        <v>4.1450777202072544</v>
      </c>
      <c r="X14" s="10">
        <v>8.2901554404145088</v>
      </c>
      <c r="Y14" s="13"/>
      <c r="Z14" s="13"/>
      <c r="AA14" s="13"/>
    </row>
    <row r="15" spans="1:27" ht="19.899999999999999" customHeight="1" x14ac:dyDescent="0.15">
      <c r="Q15" s="8" t="s">
        <v>5</v>
      </c>
      <c r="R15" s="8">
        <v>10</v>
      </c>
      <c r="S15" s="9" t="str">
        <f t="shared" si="0"/>
        <v>（無効回答）(n=10)</v>
      </c>
      <c r="T15" s="10">
        <v>40</v>
      </c>
      <c r="U15" s="10">
        <v>20</v>
      </c>
      <c r="V15" s="10">
        <v>30</v>
      </c>
      <c r="W15" s="10">
        <v>0</v>
      </c>
      <c r="X15" s="10">
        <v>10</v>
      </c>
      <c r="Y15" s="11"/>
    </row>
  </sheetData>
  <phoneticPr fontId="9"/>
  <pageMargins left="0" right="0" top="0.39370078740157483" bottom="0" header="0.31496062992125984" footer="0.31496062992125984"/>
  <pageSetup paperSize="9" scale="78"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370</v>
      </c>
    </row>
    <row r="3" spans="1:27" ht="19.899999999999999" customHeight="1" x14ac:dyDescent="0.15">
      <c r="Q3" s="2" t="s">
        <v>322</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74</v>
      </c>
      <c r="V5" s="7" t="s">
        <v>73</v>
      </c>
      <c r="W5" s="7" t="s">
        <v>71</v>
      </c>
      <c r="X5" s="7" t="s">
        <v>5</v>
      </c>
    </row>
    <row r="6" spans="1:27" ht="19.899999999999999" customHeight="1" x14ac:dyDescent="0.15">
      <c r="Q6" s="8" t="s">
        <v>70</v>
      </c>
      <c r="R6" s="8">
        <v>254</v>
      </c>
      <c r="S6" s="9" t="str">
        <f t="shared" ref="S6:S11" si="0">Q6&amp;"(n="&amp;R6&amp;")"</f>
        <v>西部地域(n=254)</v>
      </c>
      <c r="T6" s="10">
        <v>20.472440944881889</v>
      </c>
      <c r="U6" s="10">
        <v>52.362204724409445</v>
      </c>
      <c r="V6" s="10">
        <v>20.472440944881889</v>
      </c>
      <c r="W6" s="10">
        <v>4.7244094488188972</v>
      </c>
      <c r="X6" s="10">
        <v>1.9685039370078741</v>
      </c>
      <c r="Y6" s="13"/>
      <c r="Z6" s="13"/>
      <c r="AA6" s="13"/>
    </row>
    <row r="7" spans="1:27" ht="19.899999999999999" customHeight="1" x14ac:dyDescent="0.15">
      <c r="Q7" s="8" t="s">
        <v>69</v>
      </c>
      <c r="R7" s="8">
        <v>295</v>
      </c>
      <c r="S7" s="9" t="str">
        <f t="shared" si="0"/>
        <v>北部地域(n=295)</v>
      </c>
      <c r="T7" s="10">
        <v>14.576271186440678</v>
      </c>
      <c r="U7" s="10">
        <v>45.762711864406782</v>
      </c>
      <c r="V7" s="10">
        <v>28.135593220338983</v>
      </c>
      <c r="W7" s="10">
        <v>6.1016949152542379</v>
      </c>
      <c r="X7" s="10">
        <v>5.4237288135593218</v>
      </c>
      <c r="Y7" s="13"/>
      <c r="Z7" s="13"/>
      <c r="AA7" s="13"/>
    </row>
    <row r="8" spans="1:27" ht="19.899999999999999" customHeight="1" x14ac:dyDescent="0.15">
      <c r="Q8" s="8" t="str">
        <f>"    南部地域"&amp;CHAR(10)&amp;"（中心市街地）"&amp;CHAR(10)&amp;"   "</f>
        <v xml:space="preserve">    南部地域
（中心市街地）
   </v>
      </c>
      <c r="R8" s="8">
        <v>229</v>
      </c>
      <c r="S8" s="9" t="str">
        <f t="shared" si="0"/>
        <v xml:space="preserve">    南部地域
（中心市街地）
   (n=229)</v>
      </c>
      <c r="T8" s="10">
        <v>20.960698689956331</v>
      </c>
      <c r="U8" s="10">
        <v>54.585152838427952</v>
      </c>
      <c r="V8" s="10">
        <v>17.030567685589521</v>
      </c>
      <c r="W8" s="10">
        <v>3.4934497816593884</v>
      </c>
      <c r="X8" s="10">
        <v>3.9301310043668125</v>
      </c>
      <c r="Y8" s="13"/>
      <c r="Z8" s="13"/>
      <c r="AA8" s="13"/>
    </row>
    <row r="9" spans="1:27" ht="19.899999999999999" customHeight="1" x14ac:dyDescent="0.15">
      <c r="Q9" s="8" t="str">
        <f>"          南部地域"&amp;CHAR(10)&amp;"（中心市街地以外）"&amp;CHAR(10)&amp;"         "</f>
        <v xml:space="preserve">          南部地域
（中心市街地以外）
         </v>
      </c>
      <c r="R9" s="8">
        <v>253</v>
      </c>
      <c r="S9" s="9" t="str">
        <f t="shared" si="0"/>
        <v xml:space="preserve">          南部地域
（中心市街地以外）
         (n=253)</v>
      </c>
      <c r="T9" s="10">
        <v>17.786561264822133</v>
      </c>
      <c r="U9" s="10">
        <v>49.011857707509883</v>
      </c>
      <c r="V9" s="10">
        <v>24.505928853754941</v>
      </c>
      <c r="W9" s="10">
        <v>5.5335968379446641</v>
      </c>
      <c r="X9" s="10">
        <v>3.1620553359683794</v>
      </c>
      <c r="Y9" s="13"/>
      <c r="Z9" s="13"/>
      <c r="AA9" s="13"/>
    </row>
    <row r="10" spans="1:27" ht="19.899999999999999" customHeight="1" x14ac:dyDescent="0.15">
      <c r="Q10" s="8" t="s">
        <v>68</v>
      </c>
      <c r="R10" s="8">
        <v>325</v>
      </c>
      <c r="S10" s="9" t="str">
        <f t="shared" si="0"/>
        <v>東部地域(n=325)</v>
      </c>
      <c r="T10" s="10">
        <v>13.538461538461538</v>
      </c>
      <c r="U10" s="10">
        <v>52</v>
      </c>
      <c r="V10" s="10">
        <v>24.307692307692307</v>
      </c>
      <c r="W10" s="10">
        <v>5.2307692307692308</v>
      </c>
      <c r="X10" s="10">
        <v>4.9230769230769234</v>
      </c>
      <c r="Y10" s="13"/>
      <c r="Z10" s="13"/>
      <c r="AA10" s="13"/>
    </row>
    <row r="11" spans="1:27" ht="19.899999999999999" customHeight="1" x14ac:dyDescent="0.15">
      <c r="Q11" s="8" t="s">
        <v>5</v>
      </c>
      <c r="R11" s="8">
        <v>14</v>
      </c>
      <c r="S11" s="9" t="str">
        <f t="shared" si="0"/>
        <v>（無効回答）(n=14)</v>
      </c>
      <c r="T11" s="10">
        <v>28.571428571428569</v>
      </c>
      <c r="U11" s="10">
        <v>21.428571428571427</v>
      </c>
      <c r="V11" s="10">
        <v>35.714285714285715</v>
      </c>
      <c r="W11" s="10">
        <v>7.1428571428571423</v>
      </c>
      <c r="X11" s="10">
        <v>7.1428571428571423</v>
      </c>
      <c r="Y11" s="11"/>
      <c r="Z11" s="13"/>
      <c r="AA11" s="13"/>
    </row>
    <row r="12" spans="1:27" ht="19.899999999999999" customHeight="1" x14ac:dyDescent="0.15">
      <c r="Z12" s="13"/>
      <c r="AA12" s="13"/>
    </row>
    <row r="13" spans="1:27" ht="19.899999999999999" customHeight="1" x14ac:dyDescent="0.15">
      <c r="Z13" s="13"/>
      <c r="AA13" s="13"/>
    </row>
    <row r="14" spans="1:27" ht="19.899999999999999" customHeight="1" x14ac:dyDescent="0.15">
      <c r="Z14" s="13"/>
      <c r="AA14" s="13"/>
    </row>
  </sheetData>
  <phoneticPr fontId="9"/>
  <pageMargins left="0" right="0" top="0.39370078740157483" bottom="0" header="0.31496062992125984" footer="0.31496062992125984"/>
  <pageSetup paperSize="9" scale="7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A16"/>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324</v>
      </c>
    </row>
    <row r="3" spans="1:27" ht="19.899999999999999" customHeight="1" x14ac:dyDescent="0.15">
      <c r="Q3" s="2" t="s">
        <v>322</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74</v>
      </c>
      <c r="V5" s="7" t="s">
        <v>73</v>
      </c>
      <c r="W5" s="7" t="s">
        <v>71</v>
      </c>
      <c r="X5" s="7" t="s">
        <v>5</v>
      </c>
    </row>
    <row r="6" spans="1:27" ht="19.899999999999999" customHeight="1" x14ac:dyDescent="0.15">
      <c r="Q6" s="8" t="s">
        <v>93</v>
      </c>
      <c r="R6" s="8">
        <v>47</v>
      </c>
      <c r="S6" s="9" t="str">
        <f t="shared" ref="S6:S15" si="0">Q6&amp;"(n="&amp;R6&amp;")"</f>
        <v>飛田給駅(n=47)</v>
      </c>
      <c r="T6" s="10">
        <v>14.893617021276595</v>
      </c>
      <c r="U6" s="10">
        <v>53.191489361702125</v>
      </c>
      <c r="V6" s="10">
        <v>25.531914893617021</v>
      </c>
      <c r="W6" s="10">
        <v>4.2553191489361701</v>
      </c>
      <c r="X6" s="10">
        <v>2.1276595744680851</v>
      </c>
      <c r="Y6" s="13"/>
      <c r="Z6" s="13"/>
      <c r="AA6" s="13"/>
    </row>
    <row r="7" spans="1:27" ht="19.899999999999999" customHeight="1" x14ac:dyDescent="0.15">
      <c r="Q7" s="8" t="s">
        <v>92</v>
      </c>
      <c r="R7" s="8">
        <v>105</v>
      </c>
      <c r="S7" s="9" t="str">
        <f t="shared" si="0"/>
        <v>西調布駅(n=105)</v>
      </c>
      <c r="T7" s="10">
        <v>20.952380952380953</v>
      </c>
      <c r="U7" s="10">
        <v>48.571428571428569</v>
      </c>
      <c r="V7" s="10">
        <v>24.761904761904763</v>
      </c>
      <c r="W7" s="10">
        <v>4.7619047619047619</v>
      </c>
      <c r="X7" s="10">
        <v>0.95238095238095244</v>
      </c>
      <c r="Y7" s="13"/>
      <c r="Z7" s="13"/>
      <c r="AA7" s="13"/>
    </row>
    <row r="8" spans="1:27" ht="19.899999999999999" customHeight="1" x14ac:dyDescent="0.15">
      <c r="Q8" s="8" t="s">
        <v>91</v>
      </c>
      <c r="R8" s="8">
        <v>525</v>
      </c>
      <c r="S8" s="9" t="str">
        <f t="shared" si="0"/>
        <v>調布駅(n=525)</v>
      </c>
      <c r="T8" s="10">
        <v>19.238095238095237</v>
      </c>
      <c r="U8" s="10">
        <v>51.428571428571423</v>
      </c>
      <c r="V8" s="10">
        <v>22.095238095238095</v>
      </c>
      <c r="W8" s="10">
        <v>4.1904761904761907</v>
      </c>
      <c r="X8" s="10">
        <v>3.0476190476190474</v>
      </c>
      <c r="Y8" s="13"/>
      <c r="Z8" s="13"/>
      <c r="AA8" s="13"/>
    </row>
    <row r="9" spans="1:27" ht="19.899999999999999" customHeight="1" x14ac:dyDescent="0.15">
      <c r="Q9" s="8" t="s">
        <v>90</v>
      </c>
      <c r="R9" s="8">
        <v>57</v>
      </c>
      <c r="S9" s="9" t="str">
        <f t="shared" si="0"/>
        <v>京王多摩川駅(n=57)</v>
      </c>
      <c r="T9" s="10">
        <v>7.0175438596491224</v>
      </c>
      <c r="U9" s="10">
        <v>63.157894736842103</v>
      </c>
      <c r="V9" s="10">
        <v>22.807017543859647</v>
      </c>
      <c r="W9" s="10">
        <v>5.2631578947368416</v>
      </c>
      <c r="X9" s="10">
        <v>1.7543859649122806</v>
      </c>
      <c r="Y9" s="13"/>
      <c r="Z9" s="13"/>
      <c r="AA9" s="13"/>
    </row>
    <row r="10" spans="1:27" ht="19.899999999999999" customHeight="1" x14ac:dyDescent="0.15">
      <c r="Q10" s="8" t="s">
        <v>89</v>
      </c>
      <c r="R10" s="8">
        <v>49</v>
      </c>
      <c r="S10" s="9" t="str">
        <f t="shared" si="0"/>
        <v>布田駅(n=49)</v>
      </c>
      <c r="T10" s="10">
        <v>20.408163265306122</v>
      </c>
      <c r="U10" s="10">
        <v>40.816326530612244</v>
      </c>
      <c r="V10" s="10">
        <v>24.489795918367346</v>
      </c>
      <c r="W10" s="10">
        <v>8.1632653061224492</v>
      </c>
      <c r="X10" s="10">
        <v>6.1224489795918364</v>
      </c>
      <c r="Y10" s="13"/>
      <c r="Z10" s="13"/>
      <c r="AA10" s="13"/>
    </row>
    <row r="11" spans="1:27" ht="19.899999999999999" customHeight="1" x14ac:dyDescent="0.15">
      <c r="Q11" s="8" t="s">
        <v>88</v>
      </c>
      <c r="R11" s="8">
        <v>148</v>
      </c>
      <c r="S11" s="9" t="str">
        <f t="shared" si="0"/>
        <v>国領駅(n=148)</v>
      </c>
      <c r="T11" s="10">
        <v>20.945945945945947</v>
      </c>
      <c r="U11" s="10">
        <v>48.648648648648653</v>
      </c>
      <c r="V11" s="10">
        <v>19.594594594594593</v>
      </c>
      <c r="W11" s="10">
        <v>5.4054054054054053</v>
      </c>
      <c r="X11" s="10">
        <v>5.4054054054054053</v>
      </c>
      <c r="Y11" s="13"/>
      <c r="Z11" s="13"/>
      <c r="AA11" s="13"/>
    </row>
    <row r="12" spans="1:27" ht="19.899999999999999" customHeight="1" x14ac:dyDescent="0.15">
      <c r="Q12" s="8" t="s">
        <v>87</v>
      </c>
      <c r="R12" s="8">
        <v>69</v>
      </c>
      <c r="S12" s="9" t="str">
        <f t="shared" si="0"/>
        <v>柴崎駅(n=69)</v>
      </c>
      <c r="T12" s="10">
        <v>13.043478260869565</v>
      </c>
      <c r="U12" s="10">
        <v>39.130434782608695</v>
      </c>
      <c r="V12" s="10">
        <v>30.434782608695656</v>
      </c>
      <c r="W12" s="10">
        <v>10.144927536231885</v>
      </c>
      <c r="X12" s="10">
        <v>7.2463768115942031</v>
      </c>
      <c r="Y12" s="13"/>
      <c r="Z12" s="13"/>
      <c r="AA12" s="13"/>
    </row>
    <row r="13" spans="1:27" ht="19.899999999999999" customHeight="1" x14ac:dyDescent="0.15">
      <c r="Q13" s="8" t="s">
        <v>86</v>
      </c>
      <c r="R13" s="8">
        <v>214</v>
      </c>
      <c r="S13" s="9" t="str">
        <f t="shared" si="0"/>
        <v>つつじヶ丘駅(n=214)</v>
      </c>
      <c r="T13" s="10">
        <v>14.018691588785046</v>
      </c>
      <c r="U13" s="10">
        <v>53.271028037383175</v>
      </c>
      <c r="V13" s="10">
        <v>24.299065420560748</v>
      </c>
      <c r="W13" s="10">
        <v>5.6074766355140184</v>
      </c>
      <c r="X13" s="10">
        <v>2.8037383177570092</v>
      </c>
      <c r="Y13" s="13"/>
      <c r="Z13" s="13"/>
      <c r="AA13" s="13"/>
    </row>
    <row r="14" spans="1:27" ht="19.899999999999999" customHeight="1" x14ac:dyDescent="0.15">
      <c r="Q14" s="8" t="s">
        <v>85</v>
      </c>
      <c r="R14" s="8">
        <v>139</v>
      </c>
      <c r="S14" s="9" t="str">
        <f t="shared" si="0"/>
        <v>仙川駅(n=139)</v>
      </c>
      <c r="T14" s="10">
        <v>13.669064748201439</v>
      </c>
      <c r="U14" s="10">
        <v>50.359712230215827</v>
      </c>
      <c r="V14" s="10">
        <v>25.899280575539567</v>
      </c>
      <c r="W14" s="10">
        <v>5.0359712230215825</v>
      </c>
      <c r="X14" s="10">
        <v>5.0359712230215825</v>
      </c>
      <c r="Y14" s="13"/>
      <c r="Z14" s="13"/>
      <c r="AA14" s="13"/>
    </row>
    <row r="15" spans="1:27" ht="19.899999999999999" customHeight="1" x14ac:dyDescent="0.15">
      <c r="Q15" s="8" t="s">
        <v>5</v>
      </c>
      <c r="R15" s="8">
        <v>17</v>
      </c>
      <c r="S15" s="9" t="str">
        <f t="shared" si="0"/>
        <v>（無効回答）(n=17)</v>
      </c>
      <c r="T15" s="10">
        <v>17.647058823529413</v>
      </c>
      <c r="U15" s="10">
        <v>23.52941176470588</v>
      </c>
      <c r="V15" s="10">
        <v>17.647058823529413</v>
      </c>
      <c r="W15" s="10">
        <v>0</v>
      </c>
      <c r="X15" s="10">
        <v>41.17647058823529</v>
      </c>
      <c r="Y15" s="11"/>
    </row>
    <row r="16" spans="1:27" ht="19.899999999999999" customHeight="1" x14ac:dyDescent="0.15">
      <c r="R16" s="2">
        <f>SUM(R6:R15)</f>
        <v>1370</v>
      </c>
    </row>
  </sheetData>
  <phoneticPr fontId="9"/>
  <pageMargins left="0" right="0" top="0.39370078740157483" bottom="0" header="0.31496062992125984" footer="0.31496062992125984"/>
  <pageSetup paperSize="9" scale="78"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11"/>
  <sheetViews>
    <sheetView zoomScaleNormal="100" zoomScaleSheetLayoutView="100" workbookViewId="0">
      <selection activeCell="T17" sqref="T17"/>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12" t="s">
        <v>302</v>
      </c>
    </row>
    <row r="2" spans="1:27" ht="19.899999999999999" customHeight="1" x14ac:dyDescent="0.15">
      <c r="Q2" s="2" t="s">
        <v>371</v>
      </c>
    </row>
    <row r="3" spans="1:27" ht="19.899999999999999" customHeight="1" x14ac:dyDescent="0.15">
      <c r="Q3" s="2" t="s">
        <v>327</v>
      </c>
    </row>
    <row r="4" spans="1:27" ht="19.899999999999999" customHeight="1" x14ac:dyDescent="0.15">
      <c r="Q4" s="3"/>
      <c r="R4" s="4"/>
      <c r="S4" s="5" t="s">
        <v>0</v>
      </c>
      <c r="T4" s="6">
        <v>1</v>
      </c>
      <c r="U4" s="6">
        <v>1</v>
      </c>
      <c r="V4" s="6">
        <v>1</v>
      </c>
      <c r="W4" s="6">
        <v>1</v>
      </c>
      <c r="X4" s="6">
        <v>1</v>
      </c>
      <c r="Y4" s="6">
        <v>1</v>
      </c>
    </row>
    <row r="5" spans="1:27" ht="19.899999999999999" customHeight="1" x14ac:dyDescent="0.15">
      <c r="Q5" s="3" t="s">
        <v>1</v>
      </c>
      <c r="R5" s="4" t="s">
        <v>3</v>
      </c>
      <c r="S5" s="3" t="s">
        <v>2</v>
      </c>
      <c r="T5" s="7" t="s">
        <v>106</v>
      </c>
      <c r="U5" s="7" t="s">
        <v>105</v>
      </c>
      <c r="V5" s="7" t="s">
        <v>104</v>
      </c>
      <c r="W5" s="7" t="s">
        <v>103</v>
      </c>
      <c r="X5" s="7" t="s">
        <v>102</v>
      </c>
      <c r="Y5" s="7" t="s">
        <v>5</v>
      </c>
    </row>
    <row r="6" spans="1:27" ht="19.899999999999999" customHeight="1" x14ac:dyDescent="0.15">
      <c r="Q6" s="8" t="s">
        <v>101</v>
      </c>
      <c r="R6" s="8">
        <v>1370</v>
      </c>
      <c r="S6" s="9" t="str">
        <f>Q6</f>
        <v>徒歩</v>
      </c>
      <c r="T6" s="10">
        <v>21.313868613138688</v>
      </c>
      <c r="U6" s="10">
        <v>45.620437956204377</v>
      </c>
      <c r="V6" s="10">
        <v>22.408759124087592</v>
      </c>
      <c r="W6" s="10">
        <v>7.7372262773722627</v>
      </c>
      <c r="X6" s="28"/>
      <c r="Y6" s="10">
        <v>2.9197080291970803</v>
      </c>
      <c r="AA6" s="13"/>
    </row>
    <row r="7" spans="1:27" ht="19.899999999999999" customHeight="1" x14ac:dyDescent="0.15">
      <c r="Q7" s="8" t="s">
        <v>100</v>
      </c>
      <c r="R7" s="8">
        <v>1370</v>
      </c>
      <c r="S7" s="9" t="str">
        <f t="shared" ref="S7:S10" si="0">Q7</f>
        <v>自転車</v>
      </c>
      <c r="T7" s="10">
        <v>6.7153284671532854</v>
      </c>
      <c r="U7" s="10">
        <v>24.525547445255473</v>
      </c>
      <c r="V7" s="10">
        <v>24.379562043795623</v>
      </c>
      <c r="W7" s="10">
        <v>15.328467153284672</v>
      </c>
      <c r="X7" s="10">
        <v>22.554744525547445</v>
      </c>
      <c r="Y7" s="10">
        <v>6.4963503649635035</v>
      </c>
      <c r="AA7" s="13"/>
    </row>
    <row r="8" spans="1:27" ht="19.899999999999999" customHeight="1" x14ac:dyDescent="0.15">
      <c r="Q8" s="8" t="s">
        <v>99</v>
      </c>
      <c r="R8" s="8">
        <v>1370</v>
      </c>
      <c r="S8" s="9" t="str">
        <f t="shared" si="0"/>
        <v>バイク</v>
      </c>
      <c r="T8" s="10">
        <v>1.7518248175182483</v>
      </c>
      <c r="U8" s="10">
        <v>7.226277372262774</v>
      </c>
      <c r="V8" s="10">
        <v>4.5985401459854014</v>
      </c>
      <c r="W8" s="10">
        <v>2.4087591240875912</v>
      </c>
      <c r="X8" s="10">
        <v>70.65693430656934</v>
      </c>
      <c r="Y8" s="10">
        <v>13.35766423357664</v>
      </c>
      <c r="AA8" s="13"/>
    </row>
    <row r="9" spans="1:27" ht="19.899999999999999" customHeight="1" x14ac:dyDescent="0.15">
      <c r="Q9" s="8" t="s">
        <v>98</v>
      </c>
      <c r="R9" s="8">
        <v>1370</v>
      </c>
      <c r="S9" s="9" t="str">
        <f t="shared" si="0"/>
        <v>自動車</v>
      </c>
      <c r="T9" s="10">
        <v>4.8905109489051091</v>
      </c>
      <c r="U9" s="10">
        <v>25.76642335766423</v>
      </c>
      <c r="V9" s="10">
        <v>15.62043795620438</v>
      </c>
      <c r="W9" s="10">
        <v>6.4233576642335768</v>
      </c>
      <c r="X9" s="10">
        <v>37.664233576642339</v>
      </c>
      <c r="Y9" s="10">
        <v>9.6350364963503647</v>
      </c>
      <c r="AA9" s="13"/>
    </row>
    <row r="10" spans="1:27" ht="19.899999999999999" customHeight="1" x14ac:dyDescent="0.15">
      <c r="Q10" s="8" t="s">
        <v>97</v>
      </c>
      <c r="R10" s="8">
        <v>1370</v>
      </c>
      <c r="S10" s="9" t="str">
        <f t="shared" si="0"/>
        <v>車いす・ベビーカー</v>
      </c>
      <c r="T10" s="10">
        <v>1.0218978102189782</v>
      </c>
      <c r="U10" s="10">
        <v>5.6204379562043796</v>
      </c>
      <c r="V10" s="10">
        <v>10.437956204379562</v>
      </c>
      <c r="W10" s="10">
        <v>8.905109489051096</v>
      </c>
      <c r="X10" s="10">
        <v>60.65693430656934</v>
      </c>
      <c r="Y10" s="10">
        <v>13.35766423357664</v>
      </c>
      <c r="AA10" s="13"/>
    </row>
    <row r="11" spans="1:27" ht="19.899999999999999" customHeight="1" x14ac:dyDescent="0.15">
      <c r="Q11" s="12"/>
    </row>
  </sheetData>
  <phoneticPr fontId="9"/>
  <pageMargins left="0" right="0" top="0.39370078740157483" bottom="0" header="0.31496062992125984" footer="0.31496062992125984"/>
  <pageSetup paperSize="9" scale="78"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B137"/>
  <sheetViews>
    <sheet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Q1" s="2" t="s">
        <v>371</v>
      </c>
    </row>
    <row r="2" spans="1:27" ht="19.899999999999999" customHeight="1" x14ac:dyDescent="0.15">
      <c r="A2" s="1"/>
      <c r="C2" s="12"/>
      <c r="Q2" s="2" t="s">
        <v>326</v>
      </c>
    </row>
    <row r="3" spans="1:27" ht="19.899999999999999" customHeight="1" x14ac:dyDescent="0.15">
      <c r="Q3" s="2" t="s">
        <v>227</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126</v>
      </c>
      <c r="U5" s="7" t="s">
        <v>125</v>
      </c>
      <c r="V5" s="7" t="s">
        <v>124</v>
      </c>
      <c r="W5" s="7" t="s">
        <v>123</v>
      </c>
      <c r="X5" s="7" t="s">
        <v>5</v>
      </c>
      <c r="Y5" s="2" t="s">
        <v>406</v>
      </c>
    </row>
    <row r="6" spans="1:27" ht="19.899999999999999" customHeight="1" x14ac:dyDescent="0.15">
      <c r="Q6" s="8" t="s">
        <v>20</v>
      </c>
      <c r="R6" s="8">
        <v>30</v>
      </c>
      <c r="S6" s="9" t="str">
        <f t="shared" ref="S6:S15" si="0">Q6&amp;"(n="&amp;R6&amp;")"</f>
        <v>16～19歳(n=30)</v>
      </c>
      <c r="T6" s="10">
        <v>43.333333333333336</v>
      </c>
      <c r="U6" s="10">
        <v>43.333333333333336</v>
      </c>
      <c r="V6" s="10">
        <v>10</v>
      </c>
      <c r="W6" s="10">
        <v>3.3333333333333335</v>
      </c>
      <c r="X6" s="10">
        <v>0</v>
      </c>
      <c r="Y6" s="13">
        <f>T6+U6</f>
        <v>86.666666666666671</v>
      </c>
      <c r="Z6" s="13"/>
      <c r="AA6" s="13"/>
    </row>
    <row r="7" spans="1:27" ht="19.899999999999999" customHeight="1" x14ac:dyDescent="0.15">
      <c r="Q7" s="8" t="s">
        <v>21</v>
      </c>
      <c r="R7" s="8">
        <v>90</v>
      </c>
      <c r="S7" s="9" t="str">
        <f t="shared" si="0"/>
        <v>20～29歳(n=90)</v>
      </c>
      <c r="T7" s="10">
        <v>36.666666666666664</v>
      </c>
      <c r="U7" s="10">
        <v>37.777777777777779</v>
      </c>
      <c r="V7" s="10">
        <v>15.555555555555555</v>
      </c>
      <c r="W7" s="10">
        <v>6.666666666666667</v>
      </c>
      <c r="X7" s="10">
        <v>3.3333333333333335</v>
      </c>
      <c r="Y7" s="13">
        <f t="shared" ref="Y7:Y14" si="1">T7+U7</f>
        <v>74.444444444444443</v>
      </c>
      <c r="Z7" s="13"/>
      <c r="AA7" s="13"/>
    </row>
    <row r="8" spans="1:27" ht="19.899999999999999" customHeight="1" x14ac:dyDescent="0.15">
      <c r="Q8" s="8" t="s">
        <v>22</v>
      </c>
      <c r="R8" s="8">
        <v>165</v>
      </c>
      <c r="S8" s="9" t="str">
        <f t="shared" si="0"/>
        <v>30～39歳(n=165)</v>
      </c>
      <c r="T8" s="10">
        <v>26.060606060606062</v>
      </c>
      <c r="U8" s="10">
        <v>41.212121212121211</v>
      </c>
      <c r="V8" s="10">
        <v>21.212121212121211</v>
      </c>
      <c r="W8" s="10">
        <v>10.303030303030303</v>
      </c>
      <c r="X8" s="10">
        <v>1.2121212121212122</v>
      </c>
      <c r="Y8" s="13">
        <f t="shared" si="1"/>
        <v>67.27272727272728</v>
      </c>
      <c r="Z8" s="13"/>
      <c r="AA8" s="13"/>
    </row>
    <row r="9" spans="1:27" ht="19.899999999999999" customHeight="1" x14ac:dyDescent="0.15">
      <c r="Q9" s="8" t="s">
        <v>23</v>
      </c>
      <c r="R9" s="8">
        <v>212</v>
      </c>
      <c r="S9" s="9" t="str">
        <f t="shared" si="0"/>
        <v>40～49歳(n=212)</v>
      </c>
      <c r="T9" s="10">
        <v>20.754716981132077</v>
      </c>
      <c r="U9" s="10">
        <v>44.811320754716981</v>
      </c>
      <c r="V9" s="10">
        <v>24.056603773584907</v>
      </c>
      <c r="W9" s="10">
        <v>9.433962264150944</v>
      </c>
      <c r="X9" s="10">
        <v>0.94339622641509435</v>
      </c>
      <c r="Y9" s="13">
        <f t="shared" si="1"/>
        <v>65.566037735849051</v>
      </c>
      <c r="Z9" s="13"/>
      <c r="AA9" s="13"/>
    </row>
    <row r="10" spans="1:27" ht="19.899999999999999" customHeight="1" x14ac:dyDescent="0.15">
      <c r="Q10" s="8" t="s">
        <v>24</v>
      </c>
      <c r="R10" s="8">
        <v>270</v>
      </c>
      <c r="S10" s="9" t="str">
        <f t="shared" si="0"/>
        <v>50～59歳(n=270)</v>
      </c>
      <c r="T10" s="10">
        <v>18.888888888888889</v>
      </c>
      <c r="U10" s="10">
        <v>44.444444444444443</v>
      </c>
      <c r="V10" s="10">
        <v>25.185185185185183</v>
      </c>
      <c r="W10" s="10">
        <v>10</v>
      </c>
      <c r="X10" s="10">
        <v>1.4814814814814816</v>
      </c>
      <c r="Y10" s="13">
        <f t="shared" si="1"/>
        <v>63.333333333333329</v>
      </c>
      <c r="Z10" s="13"/>
      <c r="AA10" s="13"/>
    </row>
    <row r="11" spans="1:27" ht="19.899999999999999" customHeight="1" x14ac:dyDescent="0.15">
      <c r="Q11" s="8" t="s">
        <v>25</v>
      </c>
      <c r="R11" s="8">
        <v>125</v>
      </c>
      <c r="S11" s="9" t="str">
        <f t="shared" si="0"/>
        <v>60～64歳(n=125)</v>
      </c>
      <c r="T11" s="10">
        <v>13.600000000000001</v>
      </c>
      <c r="U11" s="10">
        <v>53.6</v>
      </c>
      <c r="V11" s="10">
        <v>24</v>
      </c>
      <c r="W11" s="10">
        <v>4.8</v>
      </c>
      <c r="X11" s="10">
        <v>4</v>
      </c>
      <c r="Y11" s="13">
        <f t="shared" si="1"/>
        <v>67.2</v>
      </c>
      <c r="Z11" s="13"/>
      <c r="AA11" s="13"/>
    </row>
    <row r="12" spans="1:27" ht="19.899999999999999" customHeight="1" x14ac:dyDescent="0.15">
      <c r="Q12" s="8" t="s">
        <v>26</v>
      </c>
      <c r="R12" s="8">
        <v>103</v>
      </c>
      <c r="S12" s="9" t="str">
        <f t="shared" si="0"/>
        <v>65～69歳(n=103)</v>
      </c>
      <c r="T12" s="10">
        <v>17.475728155339805</v>
      </c>
      <c r="U12" s="10">
        <v>52.427184466019419</v>
      </c>
      <c r="V12" s="10">
        <v>18.446601941747574</v>
      </c>
      <c r="W12" s="10">
        <v>8.7378640776699026</v>
      </c>
      <c r="X12" s="10">
        <v>2.912621359223301</v>
      </c>
      <c r="Y12" s="13">
        <f t="shared" si="1"/>
        <v>69.902912621359221</v>
      </c>
      <c r="Z12" s="13"/>
      <c r="AA12" s="13"/>
    </row>
    <row r="13" spans="1:27" ht="19.899999999999999" customHeight="1" x14ac:dyDescent="0.15">
      <c r="Q13" s="8" t="s">
        <v>27</v>
      </c>
      <c r="R13" s="8">
        <v>172</v>
      </c>
      <c r="S13" s="9" t="str">
        <f t="shared" si="0"/>
        <v>70～74歳(n=172)</v>
      </c>
      <c r="T13" s="10">
        <v>15.11627906976744</v>
      </c>
      <c r="U13" s="10">
        <v>44.767441860465119</v>
      </c>
      <c r="V13" s="10">
        <v>29.069767441860467</v>
      </c>
      <c r="W13" s="10">
        <v>5.8139534883720927</v>
      </c>
      <c r="X13" s="10">
        <v>5.2325581395348841</v>
      </c>
      <c r="Y13" s="13">
        <f t="shared" si="1"/>
        <v>59.883720930232556</v>
      </c>
      <c r="Z13" s="13"/>
      <c r="AA13" s="13"/>
    </row>
    <row r="14" spans="1:27" ht="19.899999999999999" customHeight="1" x14ac:dyDescent="0.15">
      <c r="Q14" s="8" t="s">
        <v>28</v>
      </c>
      <c r="R14" s="8">
        <v>193</v>
      </c>
      <c r="S14" s="9" t="str">
        <f t="shared" si="0"/>
        <v>75歳以上(n=193)</v>
      </c>
      <c r="T14" s="10">
        <v>22.797927461139896</v>
      </c>
      <c r="U14" s="10">
        <v>49.222797927461137</v>
      </c>
      <c r="V14" s="10">
        <v>18.134715025906736</v>
      </c>
      <c r="W14" s="10">
        <v>4.1450777202072544</v>
      </c>
      <c r="X14" s="10">
        <v>5.6994818652849739</v>
      </c>
      <c r="Y14" s="13">
        <f t="shared" si="1"/>
        <v>72.020725388601036</v>
      </c>
      <c r="Z14" s="13"/>
      <c r="AA14" s="13"/>
    </row>
    <row r="15" spans="1:27" ht="19.899999999999999" customHeight="1" x14ac:dyDescent="0.15">
      <c r="Q15" s="8" t="s">
        <v>5</v>
      </c>
      <c r="R15" s="8">
        <v>10</v>
      </c>
      <c r="S15" s="9" t="str">
        <f t="shared" si="0"/>
        <v>（無効回答）(n=10)</v>
      </c>
      <c r="T15" s="10">
        <v>30</v>
      </c>
      <c r="U15" s="10">
        <v>20</v>
      </c>
      <c r="V15" s="10">
        <v>20</v>
      </c>
      <c r="W15" s="10">
        <v>20</v>
      </c>
      <c r="X15" s="10">
        <v>10</v>
      </c>
      <c r="Y15" s="11"/>
    </row>
    <row r="17" spans="17:17" ht="19.899999999999999" customHeight="1" x14ac:dyDescent="0.15">
      <c r="Q17" s="50"/>
    </row>
    <row r="18" spans="17:17" ht="19.899999999999999" customHeight="1" x14ac:dyDescent="0.15">
      <c r="Q18" s="51"/>
    </row>
    <row r="31" spans="17:17" ht="19.899999999999999" customHeight="1" x14ac:dyDescent="0.15">
      <c r="Q31" s="2" t="s">
        <v>371</v>
      </c>
    </row>
    <row r="32" spans="17:17" ht="19.899999999999999" customHeight="1" x14ac:dyDescent="0.15">
      <c r="Q32" s="2" t="s">
        <v>326</v>
      </c>
    </row>
    <row r="33" spans="17:28" ht="19.899999999999999" customHeight="1" x14ac:dyDescent="0.15">
      <c r="Q33" s="2" t="s">
        <v>228</v>
      </c>
    </row>
    <row r="34" spans="17:28" ht="19.899999999999999" customHeight="1" x14ac:dyDescent="0.15">
      <c r="Q34" s="3"/>
      <c r="R34" s="4"/>
      <c r="S34" s="5" t="s">
        <v>0</v>
      </c>
      <c r="T34" s="6">
        <v>1</v>
      </c>
      <c r="U34" s="6">
        <v>1</v>
      </c>
      <c r="V34" s="6">
        <v>1</v>
      </c>
      <c r="W34" s="6">
        <v>1</v>
      </c>
      <c r="X34" s="6">
        <v>1</v>
      </c>
      <c r="Y34" s="6">
        <v>1</v>
      </c>
    </row>
    <row r="35" spans="17:28" ht="19.899999999999999" customHeight="1" x14ac:dyDescent="0.15">
      <c r="Q35" s="3" t="s">
        <v>1</v>
      </c>
      <c r="R35" s="4" t="s">
        <v>3</v>
      </c>
      <c r="S35" s="3" t="s">
        <v>2</v>
      </c>
      <c r="T35" s="7" t="s">
        <v>117</v>
      </c>
      <c r="U35" s="7" t="s">
        <v>116</v>
      </c>
      <c r="V35" s="7" t="s">
        <v>115</v>
      </c>
      <c r="W35" s="7" t="s">
        <v>114</v>
      </c>
      <c r="X35" s="7" t="s">
        <v>121</v>
      </c>
      <c r="Y35" s="7" t="s">
        <v>5</v>
      </c>
    </row>
    <row r="36" spans="17:28" ht="19.899999999999999" customHeight="1" x14ac:dyDescent="0.15">
      <c r="Q36" s="8" t="s">
        <v>20</v>
      </c>
      <c r="R36" s="8">
        <v>30</v>
      </c>
      <c r="S36" s="9" t="str">
        <f t="shared" ref="S36:S45" si="2">Q36&amp;"(n="&amp;R36&amp;")"</f>
        <v>16～19歳(n=30)</v>
      </c>
      <c r="T36" s="10">
        <v>30</v>
      </c>
      <c r="U36" s="10">
        <v>20</v>
      </c>
      <c r="V36" s="10">
        <v>13.333333333333334</v>
      </c>
      <c r="W36" s="10">
        <v>20</v>
      </c>
      <c r="X36" s="10">
        <v>13.333333333333334</v>
      </c>
      <c r="Y36" s="10">
        <v>3.3333333333333335</v>
      </c>
      <c r="Z36" s="13"/>
      <c r="AA36" s="13"/>
      <c r="AB36" s="86"/>
    </row>
    <row r="37" spans="17:28" ht="19.899999999999999" customHeight="1" x14ac:dyDescent="0.15">
      <c r="Q37" s="8" t="s">
        <v>21</v>
      </c>
      <c r="R37" s="8">
        <v>90</v>
      </c>
      <c r="S37" s="9" t="str">
        <f t="shared" si="2"/>
        <v>20～29歳(n=90)</v>
      </c>
      <c r="T37" s="10">
        <v>12.222222222222221</v>
      </c>
      <c r="U37" s="10">
        <v>25.555555555555554</v>
      </c>
      <c r="V37" s="10">
        <v>21.111111111111111</v>
      </c>
      <c r="W37" s="10">
        <v>14.444444444444443</v>
      </c>
      <c r="X37" s="10">
        <v>24.444444444444443</v>
      </c>
      <c r="Y37" s="10">
        <v>2.2222222222222223</v>
      </c>
      <c r="Z37" s="13"/>
      <c r="AA37" s="13"/>
      <c r="AB37" s="86"/>
    </row>
    <row r="38" spans="17:28" ht="19.899999999999999" customHeight="1" x14ac:dyDescent="0.15">
      <c r="Q38" s="8" t="s">
        <v>22</v>
      </c>
      <c r="R38" s="8">
        <v>165</v>
      </c>
      <c r="S38" s="9" t="str">
        <f t="shared" si="2"/>
        <v>30～39歳(n=165)</v>
      </c>
      <c r="T38" s="10">
        <v>7.878787878787878</v>
      </c>
      <c r="U38" s="10">
        <v>17.575757575757574</v>
      </c>
      <c r="V38" s="10">
        <v>27.878787878787882</v>
      </c>
      <c r="W38" s="10">
        <v>16.363636363636363</v>
      </c>
      <c r="X38" s="10">
        <v>27.878787878787882</v>
      </c>
      <c r="Y38" s="10">
        <v>2.4242424242424243</v>
      </c>
      <c r="Z38" s="13"/>
      <c r="AA38" s="13"/>
      <c r="AB38" s="86"/>
    </row>
    <row r="39" spans="17:28" ht="19.899999999999999" customHeight="1" x14ac:dyDescent="0.15">
      <c r="Q39" s="8" t="s">
        <v>23</v>
      </c>
      <c r="R39" s="8">
        <v>212</v>
      </c>
      <c r="S39" s="9" t="str">
        <f t="shared" si="2"/>
        <v>40～49歳(n=212)</v>
      </c>
      <c r="T39" s="10">
        <v>6.132075471698113</v>
      </c>
      <c r="U39" s="10">
        <v>26.415094339622641</v>
      </c>
      <c r="V39" s="10">
        <v>25</v>
      </c>
      <c r="W39" s="10">
        <v>22.641509433962266</v>
      </c>
      <c r="X39" s="10">
        <v>19.811320754716981</v>
      </c>
      <c r="Y39" s="10">
        <v>0</v>
      </c>
      <c r="Z39" s="13"/>
      <c r="AA39" s="13"/>
      <c r="AB39" s="86"/>
    </row>
    <row r="40" spans="17:28" ht="19.899999999999999" customHeight="1" x14ac:dyDescent="0.15">
      <c r="Q40" s="8" t="s">
        <v>24</v>
      </c>
      <c r="R40" s="8">
        <v>270</v>
      </c>
      <c r="S40" s="9" t="str">
        <f t="shared" si="2"/>
        <v>50～59歳(n=270)</v>
      </c>
      <c r="T40" s="10">
        <v>6.666666666666667</v>
      </c>
      <c r="U40" s="10">
        <v>27.037037037037038</v>
      </c>
      <c r="V40" s="10">
        <v>27.037037037037038</v>
      </c>
      <c r="W40" s="10">
        <v>16.296296296296298</v>
      </c>
      <c r="X40" s="10">
        <v>20</v>
      </c>
      <c r="Y40" s="10">
        <v>2.9629629629629632</v>
      </c>
      <c r="Z40" s="13"/>
      <c r="AA40" s="13"/>
      <c r="AB40" s="86"/>
    </row>
    <row r="41" spans="17:28" ht="19.899999999999999" customHeight="1" x14ac:dyDescent="0.15">
      <c r="Q41" s="8" t="s">
        <v>25</v>
      </c>
      <c r="R41" s="8">
        <v>125</v>
      </c>
      <c r="S41" s="9" t="str">
        <f t="shared" si="2"/>
        <v>60～64歳(n=125)</v>
      </c>
      <c r="T41" s="10">
        <v>2.4</v>
      </c>
      <c r="U41" s="10">
        <v>30.4</v>
      </c>
      <c r="V41" s="10">
        <v>28.000000000000004</v>
      </c>
      <c r="W41" s="10">
        <v>12</v>
      </c>
      <c r="X41" s="10">
        <v>24.8</v>
      </c>
      <c r="Y41" s="10">
        <v>2.4</v>
      </c>
      <c r="Z41" s="13"/>
      <c r="AA41" s="13"/>
      <c r="AB41" s="86"/>
    </row>
    <row r="42" spans="17:28" ht="19.899999999999999" customHeight="1" x14ac:dyDescent="0.15">
      <c r="Q42" s="8" t="s">
        <v>26</v>
      </c>
      <c r="R42" s="8">
        <v>103</v>
      </c>
      <c r="S42" s="9" t="str">
        <f t="shared" si="2"/>
        <v>65～69歳(n=103)</v>
      </c>
      <c r="T42" s="10">
        <v>3.8834951456310676</v>
      </c>
      <c r="U42" s="10">
        <v>24.271844660194176</v>
      </c>
      <c r="V42" s="10">
        <v>21.359223300970871</v>
      </c>
      <c r="W42" s="10">
        <v>12.621359223300971</v>
      </c>
      <c r="X42" s="10">
        <v>27.184466019417474</v>
      </c>
      <c r="Y42" s="10">
        <v>10.679611650485436</v>
      </c>
      <c r="Z42" s="13"/>
      <c r="AA42" s="13"/>
      <c r="AB42" s="86"/>
    </row>
    <row r="43" spans="17:28" ht="19.899999999999999" customHeight="1" x14ac:dyDescent="0.15">
      <c r="Q43" s="8" t="s">
        <v>27</v>
      </c>
      <c r="R43" s="8">
        <v>172</v>
      </c>
      <c r="S43" s="9" t="str">
        <f t="shared" si="2"/>
        <v>70～74歳(n=172)</v>
      </c>
      <c r="T43" s="10">
        <v>2.9069767441860463</v>
      </c>
      <c r="U43" s="10">
        <v>25</v>
      </c>
      <c r="V43" s="10">
        <v>24.418604651162788</v>
      </c>
      <c r="W43" s="10">
        <v>13.372093023255813</v>
      </c>
      <c r="X43" s="10">
        <v>20.930232558139537</v>
      </c>
      <c r="Y43" s="10">
        <v>13.372093023255813</v>
      </c>
      <c r="Z43" s="13"/>
      <c r="AA43" s="13"/>
      <c r="AB43" s="86"/>
    </row>
    <row r="44" spans="17:28" ht="19.899999999999999" customHeight="1" x14ac:dyDescent="0.15">
      <c r="Q44" s="8" t="s">
        <v>28</v>
      </c>
      <c r="R44" s="8">
        <v>193</v>
      </c>
      <c r="S44" s="9" t="str">
        <f t="shared" si="2"/>
        <v>75歳以上(n=193)</v>
      </c>
      <c r="T44" s="10">
        <v>8.2901554404145088</v>
      </c>
      <c r="U44" s="10">
        <v>21.243523316062177</v>
      </c>
      <c r="V44" s="10">
        <v>20.725388601036268</v>
      </c>
      <c r="W44" s="10">
        <v>10.362694300518134</v>
      </c>
      <c r="X44" s="10">
        <v>21.761658031088082</v>
      </c>
      <c r="Y44" s="10">
        <v>17.616580310880828</v>
      </c>
      <c r="Z44" s="13"/>
      <c r="AA44" s="13"/>
      <c r="AB44" s="86"/>
    </row>
    <row r="45" spans="17:28" ht="19.899999999999999" customHeight="1" x14ac:dyDescent="0.15">
      <c r="Q45" s="8" t="s">
        <v>5</v>
      </c>
      <c r="R45" s="8">
        <v>10</v>
      </c>
      <c r="S45" s="9" t="str">
        <f t="shared" si="2"/>
        <v>（無効回答）(n=10)</v>
      </c>
      <c r="T45" s="10">
        <v>0</v>
      </c>
      <c r="U45" s="10">
        <v>20</v>
      </c>
      <c r="V45" s="10">
        <v>0</v>
      </c>
      <c r="W45" s="10">
        <v>10</v>
      </c>
      <c r="X45" s="10">
        <v>40</v>
      </c>
      <c r="Y45" s="10">
        <v>30</v>
      </c>
      <c r="Z45" s="11"/>
      <c r="AA45" s="11"/>
    </row>
    <row r="61" spans="17:25" ht="19.899999999999999" customHeight="1" x14ac:dyDescent="0.15">
      <c r="Q61" s="2" t="s">
        <v>371</v>
      </c>
    </row>
    <row r="62" spans="17:25" ht="19.899999999999999" customHeight="1" x14ac:dyDescent="0.15">
      <c r="Q62" s="2" t="s">
        <v>326</v>
      </c>
    </row>
    <row r="63" spans="17:25" ht="19.899999999999999" customHeight="1" x14ac:dyDescent="0.15">
      <c r="Q63" s="2" t="s">
        <v>120</v>
      </c>
    </row>
    <row r="64" spans="17:25" ht="19.899999999999999" customHeight="1" x14ac:dyDescent="0.15">
      <c r="Q64" s="3"/>
      <c r="R64" s="4"/>
      <c r="S64" s="5" t="s">
        <v>0</v>
      </c>
      <c r="T64" s="6">
        <v>1</v>
      </c>
      <c r="U64" s="6">
        <v>1</v>
      </c>
      <c r="V64" s="6">
        <v>1</v>
      </c>
      <c r="W64" s="6">
        <v>1</v>
      </c>
      <c r="X64" s="6">
        <v>1</v>
      </c>
      <c r="Y64" s="6">
        <v>1</v>
      </c>
    </row>
    <row r="65" spans="17:28" ht="19.899999999999999" customHeight="1" x14ac:dyDescent="0.15">
      <c r="Q65" s="3" t="s">
        <v>1</v>
      </c>
      <c r="R65" s="4" t="s">
        <v>3</v>
      </c>
      <c r="S65" s="3" t="s">
        <v>2</v>
      </c>
      <c r="T65" s="7" t="s">
        <v>117</v>
      </c>
      <c r="U65" s="7" t="s">
        <v>116</v>
      </c>
      <c r="V65" s="7" t="s">
        <v>115</v>
      </c>
      <c r="W65" s="7" t="s">
        <v>114</v>
      </c>
      <c r="X65" s="7" t="s">
        <v>119</v>
      </c>
      <c r="Y65" s="7" t="s">
        <v>5</v>
      </c>
    </row>
    <row r="66" spans="17:28" ht="19.899999999999999" customHeight="1" x14ac:dyDescent="0.15">
      <c r="Q66" s="8" t="s">
        <v>20</v>
      </c>
      <c r="R66" s="8">
        <v>30</v>
      </c>
      <c r="S66" s="9" t="str">
        <f t="shared" ref="S66:S75" si="3">Q66&amp;"(n="&amp;R66&amp;")"</f>
        <v>16～19歳(n=30)</v>
      </c>
      <c r="T66" s="10">
        <v>0</v>
      </c>
      <c r="U66" s="10">
        <v>6.666666666666667</v>
      </c>
      <c r="V66" s="10">
        <v>3.3333333333333335</v>
      </c>
      <c r="W66" s="10">
        <v>0</v>
      </c>
      <c r="X66" s="10">
        <v>80</v>
      </c>
      <c r="Y66" s="10">
        <v>10</v>
      </c>
      <c r="Z66" s="13"/>
      <c r="AA66" s="13"/>
      <c r="AB66" s="86"/>
    </row>
    <row r="67" spans="17:28" ht="19.899999999999999" customHeight="1" x14ac:dyDescent="0.15">
      <c r="Q67" s="8" t="s">
        <v>21</v>
      </c>
      <c r="R67" s="8">
        <v>90</v>
      </c>
      <c r="S67" s="9" t="str">
        <f t="shared" si="3"/>
        <v>20～29歳(n=90)</v>
      </c>
      <c r="T67" s="10">
        <v>2.2222222222222223</v>
      </c>
      <c r="U67" s="10">
        <v>6.666666666666667</v>
      </c>
      <c r="V67" s="10">
        <v>2.2222222222222223</v>
      </c>
      <c r="W67" s="10">
        <v>5.5555555555555554</v>
      </c>
      <c r="X67" s="10">
        <v>80</v>
      </c>
      <c r="Y67" s="10">
        <v>3.3333333333333335</v>
      </c>
      <c r="Z67" s="13"/>
      <c r="AA67" s="13"/>
      <c r="AB67" s="86"/>
    </row>
    <row r="68" spans="17:28" ht="19.899999999999999" customHeight="1" x14ac:dyDescent="0.15">
      <c r="Q68" s="8" t="s">
        <v>22</v>
      </c>
      <c r="R68" s="8">
        <v>165</v>
      </c>
      <c r="S68" s="9" t="str">
        <f t="shared" si="3"/>
        <v>30～39歳(n=165)</v>
      </c>
      <c r="T68" s="10">
        <v>1.8181818181818181</v>
      </c>
      <c r="U68" s="10">
        <v>8.4848484848484862</v>
      </c>
      <c r="V68" s="10">
        <v>3.6363636363636362</v>
      </c>
      <c r="W68" s="10">
        <v>2.4242424242424243</v>
      </c>
      <c r="X68" s="10">
        <v>78.787878787878782</v>
      </c>
      <c r="Y68" s="10">
        <v>4.8484848484848486</v>
      </c>
      <c r="Z68" s="13"/>
      <c r="AA68" s="13"/>
      <c r="AB68" s="86"/>
    </row>
    <row r="69" spans="17:28" ht="19.899999999999999" customHeight="1" x14ac:dyDescent="0.15">
      <c r="Q69" s="8" t="s">
        <v>23</v>
      </c>
      <c r="R69" s="8">
        <v>212</v>
      </c>
      <c r="S69" s="9" t="str">
        <f t="shared" si="3"/>
        <v>40～49歳(n=212)</v>
      </c>
      <c r="T69" s="10">
        <v>1.8867924528301887</v>
      </c>
      <c r="U69" s="10">
        <v>8.0188679245283012</v>
      </c>
      <c r="V69" s="10">
        <v>6.132075471698113</v>
      </c>
      <c r="W69" s="10">
        <v>3.3018867924528301</v>
      </c>
      <c r="X69" s="10">
        <v>77.830188679245282</v>
      </c>
      <c r="Y69" s="10">
        <v>2.8301886792452833</v>
      </c>
      <c r="Z69" s="13"/>
      <c r="AA69" s="13"/>
      <c r="AB69" s="86"/>
    </row>
    <row r="70" spans="17:28" ht="19.899999999999999" customHeight="1" x14ac:dyDescent="0.15">
      <c r="Q70" s="8" t="s">
        <v>24</v>
      </c>
      <c r="R70" s="8">
        <v>270</v>
      </c>
      <c r="S70" s="9" t="str">
        <f t="shared" si="3"/>
        <v>50～59歳(n=270)</v>
      </c>
      <c r="T70" s="10">
        <v>2.9629629629629632</v>
      </c>
      <c r="U70" s="10">
        <v>9.2592592592592595</v>
      </c>
      <c r="V70" s="10">
        <v>5.1851851851851851</v>
      </c>
      <c r="W70" s="10">
        <v>2.2222222222222223</v>
      </c>
      <c r="X70" s="10">
        <v>70.370370370370367</v>
      </c>
      <c r="Y70" s="10">
        <v>10</v>
      </c>
      <c r="Z70" s="13"/>
      <c r="AA70" s="13"/>
      <c r="AB70" s="86"/>
    </row>
    <row r="71" spans="17:28" ht="19.899999999999999" customHeight="1" x14ac:dyDescent="0.15">
      <c r="Q71" s="8" t="s">
        <v>25</v>
      </c>
      <c r="R71" s="8">
        <v>125</v>
      </c>
      <c r="S71" s="9" t="str">
        <f t="shared" si="3"/>
        <v>60～64歳(n=125)</v>
      </c>
      <c r="T71" s="10">
        <v>1.6</v>
      </c>
      <c r="U71" s="10">
        <v>10.4</v>
      </c>
      <c r="V71" s="10">
        <v>4</v>
      </c>
      <c r="W71" s="10">
        <v>3.2</v>
      </c>
      <c r="X71" s="10">
        <v>69.599999999999994</v>
      </c>
      <c r="Y71" s="10">
        <v>11.200000000000001</v>
      </c>
      <c r="Z71" s="13"/>
      <c r="AA71" s="13"/>
      <c r="AB71" s="86"/>
    </row>
    <row r="72" spans="17:28" ht="19.899999999999999" customHeight="1" x14ac:dyDescent="0.15">
      <c r="Q72" s="8" t="s">
        <v>26</v>
      </c>
      <c r="R72" s="8">
        <v>103</v>
      </c>
      <c r="S72" s="9" t="str">
        <f t="shared" si="3"/>
        <v>65～69歳(n=103)</v>
      </c>
      <c r="T72" s="10">
        <v>2.912621359223301</v>
      </c>
      <c r="U72" s="10">
        <v>4.8543689320388346</v>
      </c>
      <c r="V72" s="10">
        <v>7.7669902912621351</v>
      </c>
      <c r="W72" s="10">
        <v>1.9417475728155338</v>
      </c>
      <c r="X72" s="10">
        <v>66.019417475728162</v>
      </c>
      <c r="Y72" s="10">
        <v>16.50485436893204</v>
      </c>
      <c r="Z72" s="13"/>
      <c r="AA72" s="13"/>
      <c r="AB72" s="86"/>
    </row>
    <row r="73" spans="17:28" ht="19.899999999999999" customHeight="1" x14ac:dyDescent="0.15">
      <c r="Q73" s="8" t="s">
        <v>27</v>
      </c>
      <c r="R73" s="8">
        <v>172</v>
      </c>
      <c r="S73" s="9" t="str">
        <f t="shared" si="3"/>
        <v>70～74歳(n=172)</v>
      </c>
      <c r="T73" s="10">
        <v>0</v>
      </c>
      <c r="U73" s="10">
        <v>5.8139534883720927</v>
      </c>
      <c r="V73" s="10">
        <v>6.395348837209303</v>
      </c>
      <c r="W73" s="10">
        <v>2.3255813953488373</v>
      </c>
      <c r="X73" s="10">
        <v>63.372093023255815</v>
      </c>
      <c r="Y73" s="10">
        <v>22.093023255813954</v>
      </c>
      <c r="Z73" s="13"/>
      <c r="AA73" s="13"/>
      <c r="AB73" s="86"/>
    </row>
    <row r="74" spans="17:28" ht="19.899999999999999" customHeight="1" x14ac:dyDescent="0.15">
      <c r="Q74" s="8" t="s">
        <v>28</v>
      </c>
      <c r="R74" s="8">
        <v>193</v>
      </c>
      <c r="S74" s="9" t="str">
        <f t="shared" si="3"/>
        <v>75歳以上(n=193)</v>
      </c>
      <c r="T74" s="10">
        <v>1.0362694300518136</v>
      </c>
      <c r="U74" s="10">
        <v>3.6269430051813467</v>
      </c>
      <c r="V74" s="10">
        <v>1.5544041450777202</v>
      </c>
      <c r="W74" s="10">
        <v>0.5181347150259068</v>
      </c>
      <c r="X74" s="10">
        <v>60.103626943005182</v>
      </c>
      <c r="Y74" s="10">
        <v>33.160621761658035</v>
      </c>
      <c r="Z74" s="13"/>
      <c r="AA74" s="13"/>
      <c r="AB74" s="86"/>
    </row>
    <row r="75" spans="17:28" ht="19.899999999999999" customHeight="1" x14ac:dyDescent="0.15">
      <c r="Q75" s="8" t="s">
        <v>5</v>
      </c>
      <c r="R75" s="8">
        <v>10</v>
      </c>
      <c r="S75" s="9" t="str">
        <f t="shared" si="3"/>
        <v>（無効回答）(n=10)</v>
      </c>
      <c r="T75" s="10">
        <v>0</v>
      </c>
      <c r="U75" s="10">
        <v>0</v>
      </c>
      <c r="V75" s="10">
        <v>0</v>
      </c>
      <c r="W75" s="10">
        <v>0</v>
      </c>
      <c r="X75" s="10">
        <v>70</v>
      </c>
      <c r="Y75" s="10">
        <v>30</v>
      </c>
      <c r="Z75" s="11"/>
      <c r="AA75" s="11"/>
    </row>
    <row r="91" spans="17:28" ht="19.899999999999999" customHeight="1" x14ac:dyDescent="0.15">
      <c r="Q91" s="2" t="s">
        <v>371</v>
      </c>
    </row>
    <row r="92" spans="17:28" ht="19.899999999999999" customHeight="1" x14ac:dyDescent="0.15">
      <c r="Q92" s="2" t="s">
        <v>326</v>
      </c>
    </row>
    <row r="93" spans="17:28" ht="19.899999999999999" customHeight="1" x14ac:dyDescent="0.15">
      <c r="Q93" s="2" t="s">
        <v>118</v>
      </c>
    </row>
    <row r="94" spans="17:28" ht="19.899999999999999" customHeight="1" x14ac:dyDescent="0.15">
      <c r="Q94" s="3"/>
      <c r="R94" s="4"/>
      <c r="S94" s="5" t="s">
        <v>0</v>
      </c>
      <c r="T94" s="6">
        <v>1</v>
      </c>
      <c r="U94" s="6">
        <v>1</v>
      </c>
      <c r="V94" s="6">
        <v>1</v>
      </c>
      <c r="W94" s="6">
        <v>1</v>
      </c>
      <c r="X94" s="6">
        <v>1</v>
      </c>
      <c r="Y94" s="6">
        <v>1</v>
      </c>
    </row>
    <row r="95" spans="17:28" ht="19.899999999999999" customHeight="1" x14ac:dyDescent="0.15">
      <c r="Q95" s="3" t="s">
        <v>1</v>
      </c>
      <c r="R95" s="4" t="s">
        <v>3</v>
      </c>
      <c r="S95" s="3" t="s">
        <v>2</v>
      </c>
      <c r="T95" s="7" t="s">
        <v>117</v>
      </c>
      <c r="U95" s="7" t="s">
        <v>116</v>
      </c>
      <c r="V95" s="7" t="s">
        <v>115</v>
      </c>
      <c r="W95" s="7" t="s">
        <v>114</v>
      </c>
      <c r="X95" s="7" t="s">
        <v>113</v>
      </c>
      <c r="Y95" s="7" t="s">
        <v>5</v>
      </c>
    </row>
    <row r="96" spans="17:28" ht="19.899999999999999" customHeight="1" x14ac:dyDescent="0.15">
      <c r="Q96" s="8" t="s">
        <v>20</v>
      </c>
      <c r="R96" s="8">
        <v>30</v>
      </c>
      <c r="S96" s="9" t="str">
        <f t="shared" ref="S96:S105" si="4">Q96&amp;"(n="&amp;R96&amp;")"</f>
        <v>16～19歳(n=30)</v>
      </c>
      <c r="T96" s="10">
        <v>6.666666666666667</v>
      </c>
      <c r="U96" s="10">
        <v>13.333333333333334</v>
      </c>
      <c r="V96" s="10">
        <v>10</v>
      </c>
      <c r="W96" s="10">
        <v>0</v>
      </c>
      <c r="X96" s="10">
        <v>63.333333333333329</v>
      </c>
      <c r="Y96" s="10">
        <v>6.666666666666667</v>
      </c>
      <c r="Z96" s="13"/>
      <c r="AA96" s="13"/>
      <c r="AB96" s="86"/>
    </row>
    <row r="97" spans="17:28" ht="19.899999999999999" customHeight="1" x14ac:dyDescent="0.15">
      <c r="Q97" s="8" t="s">
        <v>21</v>
      </c>
      <c r="R97" s="8">
        <v>90</v>
      </c>
      <c r="S97" s="9" t="str">
        <f t="shared" si="4"/>
        <v>20～29歳(n=90)</v>
      </c>
      <c r="T97" s="10">
        <v>3.3333333333333335</v>
      </c>
      <c r="U97" s="10">
        <v>21.111111111111111</v>
      </c>
      <c r="V97" s="10">
        <v>13.333333333333334</v>
      </c>
      <c r="W97" s="10">
        <v>6.666666666666667</v>
      </c>
      <c r="X97" s="10">
        <v>52.222222222222229</v>
      </c>
      <c r="Y97" s="10">
        <v>3.3333333333333335</v>
      </c>
      <c r="Z97" s="13"/>
      <c r="AA97" s="13"/>
      <c r="AB97" s="86"/>
    </row>
    <row r="98" spans="17:28" ht="19.899999999999999" customHeight="1" x14ac:dyDescent="0.15">
      <c r="Q98" s="8" t="s">
        <v>22</v>
      </c>
      <c r="R98" s="8">
        <v>165</v>
      </c>
      <c r="S98" s="9" t="str">
        <f t="shared" si="4"/>
        <v>30～39歳(n=165)</v>
      </c>
      <c r="T98" s="10">
        <v>4.8484848484848486</v>
      </c>
      <c r="U98" s="10">
        <v>20.606060606060606</v>
      </c>
      <c r="V98" s="10">
        <v>12.727272727272727</v>
      </c>
      <c r="W98" s="10">
        <v>10.303030303030303</v>
      </c>
      <c r="X98" s="10">
        <v>47.878787878787875</v>
      </c>
      <c r="Y98" s="10">
        <v>3.6363636363636362</v>
      </c>
      <c r="Z98" s="13"/>
      <c r="AA98" s="13"/>
      <c r="AB98" s="86"/>
    </row>
    <row r="99" spans="17:28" ht="19.899999999999999" customHeight="1" x14ac:dyDescent="0.15">
      <c r="Q99" s="8" t="s">
        <v>23</v>
      </c>
      <c r="R99" s="8">
        <v>212</v>
      </c>
      <c r="S99" s="9" t="str">
        <f t="shared" si="4"/>
        <v>40～49歳(n=212)</v>
      </c>
      <c r="T99" s="10">
        <v>4.716981132075472</v>
      </c>
      <c r="U99" s="10">
        <v>32.547169811320757</v>
      </c>
      <c r="V99" s="10">
        <v>12.264150943396226</v>
      </c>
      <c r="W99" s="10">
        <v>8.0188679245283012</v>
      </c>
      <c r="X99" s="10">
        <v>41.037735849056602</v>
      </c>
      <c r="Y99" s="10">
        <v>1.4150943396226416</v>
      </c>
      <c r="Z99" s="13"/>
      <c r="AA99" s="13"/>
      <c r="AB99" s="86"/>
    </row>
    <row r="100" spans="17:28" ht="19.899999999999999" customHeight="1" x14ac:dyDescent="0.15">
      <c r="Q100" s="8" t="s">
        <v>24</v>
      </c>
      <c r="R100" s="8">
        <v>270</v>
      </c>
      <c r="S100" s="9" t="str">
        <f t="shared" si="4"/>
        <v>50～59歳(n=270)</v>
      </c>
      <c r="T100" s="10">
        <v>5.9259259259259265</v>
      </c>
      <c r="U100" s="10">
        <v>34.074074074074076</v>
      </c>
      <c r="V100" s="10">
        <v>19.62962962962963</v>
      </c>
      <c r="W100" s="10">
        <v>5.5555555555555554</v>
      </c>
      <c r="X100" s="10">
        <v>28.888888888888886</v>
      </c>
      <c r="Y100" s="10">
        <v>5.9259259259259265</v>
      </c>
      <c r="Z100" s="13"/>
      <c r="AA100" s="13"/>
      <c r="AB100" s="86"/>
    </row>
    <row r="101" spans="17:28" ht="19.899999999999999" customHeight="1" x14ac:dyDescent="0.15">
      <c r="Q101" s="8" t="s">
        <v>25</v>
      </c>
      <c r="R101" s="8">
        <v>125</v>
      </c>
      <c r="S101" s="9" t="str">
        <f t="shared" si="4"/>
        <v>60～64歳(n=125)</v>
      </c>
      <c r="T101" s="10">
        <v>2.4</v>
      </c>
      <c r="U101" s="10">
        <v>28.799999999999997</v>
      </c>
      <c r="V101" s="10">
        <v>25.6</v>
      </c>
      <c r="W101" s="10">
        <v>6.4</v>
      </c>
      <c r="X101" s="10">
        <v>30.4</v>
      </c>
      <c r="Y101" s="10">
        <v>6.4</v>
      </c>
      <c r="Z101" s="13"/>
      <c r="AA101" s="13"/>
      <c r="AB101" s="86"/>
    </row>
    <row r="102" spans="17:28" ht="19.899999999999999" customHeight="1" x14ac:dyDescent="0.15">
      <c r="Q102" s="8" t="s">
        <v>26</v>
      </c>
      <c r="R102" s="8">
        <v>103</v>
      </c>
      <c r="S102" s="9" t="str">
        <f t="shared" si="4"/>
        <v>65～69歳(n=103)</v>
      </c>
      <c r="T102" s="10">
        <v>5.825242718446602</v>
      </c>
      <c r="U102" s="10">
        <v>25.242718446601941</v>
      </c>
      <c r="V102" s="10">
        <v>17.475728155339805</v>
      </c>
      <c r="W102" s="10">
        <v>8.7378640776699026</v>
      </c>
      <c r="X102" s="10">
        <v>30.097087378640776</v>
      </c>
      <c r="Y102" s="10">
        <v>12.621359223300971</v>
      </c>
      <c r="Z102" s="13"/>
      <c r="AA102" s="13"/>
      <c r="AB102" s="86"/>
    </row>
    <row r="103" spans="17:28" ht="19.899999999999999" customHeight="1" x14ac:dyDescent="0.15">
      <c r="Q103" s="8" t="s">
        <v>27</v>
      </c>
      <c r="R103" s="8">
        <v>172</v>
      </c>
      <c r="S103" s="9" t="str">
        <f t="shared" si="4"/>
        <v>70～74歳(n=172)</v>
      </c>
      <c r="T103" s="10">
        <v>3.4883720930232558</v>
      </c>
      <c r="U103" s="10">
        <v>19.186046511627907</v>
      </c>
      <c r="V103" s="10">
        <v>20.930232558139537</v>
      </c>
      <c r="W103" s="10">
        <v>4.6511627906976747</v>
      </c>
      <c r="X103" s="10">
        <v>36.046511627906973</v>
      </c>
      <c r="Y103" s="10">
        <v>15.697674418604651</v>
      </c>
      <c r="Z103" s="13"/>
      <c r="AA103" s="13"/>
      <c r="AB103" s="86"/>
    </row>
    <row r="104" spans="17:28" ht="19.899999999999999" customHeight="1" x14ac:dyDescent="0.15">
      <c r="Q104" s="8" t="s">
        <v>28</v>
      </c>
      <c r="R104" s="8">
        <v>193</v>
      </c>
      <c r="S104" s="9" t="str">
        <f t="shared" si="4"/>
        <v>75歳以上(n=193)</v>
      </c>
      <c r="T104" s="10">
        <v>5.6994818652849739</v>
      </c>
      <c r="U104" s="10">
        <v>20.207253886010363</v>
      </c>
      <c r="V104" s="10">
        <v>6.2176165803108807</v>
      </c>
      <c r="W104" s="10">
        <v>3.6269430051813467</v>
      </c>
      <c r="X104" s="10">
        <v>37.823834196891191</v>
      </c>
      <c r="Y104" s="10">
        <v>26.424870466321241</v>
      </c>
      <c r="Z104" s="13"/>
      <c r="AA104" s="13"/>
      <c r="AB104" s="86"/>
    </row>
    <row r="105" spans="17:28" ht="19.899999999999999" customHeight="1" x14ac:dyDescent="0.15">
      <c r="Q105" s="8" t="s">
        <v>5</v>
      </c>
      <c r="R105" s="8">
        <v>10</v>
      </c>
      <c r="S105" s="9" t="str">
        <f t="shared" si="4"/>
        <v>（無効回答）(n=10)</v>
      </c>
      <c r="T105" s="10">
        <v>20</v>
      </c>
      <c r="U105" s="10">
        <v>10</v>
      </c>
      <c r="V105" s="10">
        <v>10</v>
      </c>
      <c r="W105" s="10">
        <v>10</v>
      </c>
      <c r="X105" s="10">
        <v>20</v>
      </c>
      <c r="Y105" s="10">
        <v>30</v>
      </c>
      <c r="Z105" s="11"/>
      <c r="AA105" s="11"/>
    </row>
    <row r="121" spans="17:28" ht="19.899999999999999" customHeight="1" x14ac:dyDescent="0.15">
      <c r="Q121" s="2" t="s">
        <v>371</v>
      </c>
    </row>
    <row r="122" spans="17:28" ht="19.899999999999999" customHeight="1" x14ac:dyDescent="0.15">
      <c r="Q122" s="2" t="s">
        <v>326</v>
      </c>
    </row>
    <row r="123" spans="17:28" ht="19.899999999999999" customHeight="1" x14ac:dyDescent="0.15">
      <c r="Q123" s="2" t="s">
        <v>112</v>
      </c>
    </row>
    <row r="124" spans="17:28" ht="19.899999999999999" customHeight="1" x14ac:dyDescent="0.15">
      <c r="Q124" s="3"/>
      <c r="R124" s="4"/>
      <c r="S124" s="5" t="s">
        <v>0</v>
      </c>
      <c r="T124" s="6">
        <v>1</v>
      </c>
      <c r="U124" s="6">
        <v>1</v>
      </c>
      <c r="V124" s="6">
        <v>1</v>
      </c>
      <c r="W124" s="6">
        <v>1</v>
      </c>
      <c r="X124" s="6">
        <v>1</v>
      </c>
      <c r="Y124" s="6">
        <v>1</v>
      </c>
    </row>
    <row r="125" spans="17:28" ht="19.899999999999999" customHeight="1" x14ac:dyDescent="0.15">
      <c r="Q125" s="3" t="s">
        <v>1</v>
      </c>
      <c r="R125" s="4" t="s">
        <v>3</v>
      </c>
      <c r="S125" s="3" t="s">
        <v>2</v>
      </c>
      <c r="T125" s="7" t="s">
        <v>111</v>
      </c>
      <c r="U125" s="7" t="s">
        <v>110</v>
      </c>
      <c r="V125" s="7" t="s">
        <v>109</v>
      </c>
      <c r="W125" s="7" t="s">
        <v>108</v>
      </c>
      <c r="X125" s="7" t="s">
        <v>107</v>
      </c>
      <c r="Y125" s="7" t="s">
        <v>5</v>
      </c>
    </row>
    <row r="126" spans="17:28" ht="19.899999999999999" customHeight="1" x14ac:dyDescent="0.15">
      <c r="Q126" s="8" t="s">
        <v>20</v>
      </c>
      <c r="R126" s="8">
        <v>30</v>
      </c>
      <c r="S126" s="9" t="str">
        <f t="shared" ref="S126:S135" si="5">Q126&amp;"(n="&amp;R126&amp;")"</f>
        <v>16～19歳(n=30)</v>
      </c>
      <c r="T126" s="10">
        <v>3.3333333333333335</v>
      </c>
      <c r="U126" s="10">
        <v>3.3333333333333335</v>
      </c>
      <c r="V126" s="10">
        <v>3.3333333333333335</v>
      </c>
      <c r="W126" s="10">
        <v>3.3333333333333335</v>
      </c>
      <c r="X126" s="10">
        <v>76.666666666666671</v>
      </c>
      <c r="Y126" s="10">
        <v>10</v>
      </c>
      <c r="Z126" s="13"/>
      <c r="AA126" s="13"/>
      <c r="AB126" s="86"/>
    </row>
    <row r="127" spans="17:28" ht="19.899999999999999" customHeight="1" x14ac:dyDescent="0.15">
      <c r="Q127" s="8" t="s">
        <v>21</v>
      </c>
      <c r="R127" s="8">
        <v>90</v>
      </c>
      <c r="S127" s="9" t="str">
        <f t="shared" si="5"/>
        <v>20～29歳(n=90)</v>
      </c>
      <c r="T127" s="10">
        <v>0</v>
      </c>
      <c r="U127" s="10">
        <v>6.666666666666667</v>
      </c>
      <c r="V127" s="10">
        <v>5.5555555555555554</v>
      </c>
      <c r="W127" s="10">
        <v>4.4444444444444446</v>
      </c>
      <c r="X127" s="10">
        <v>80</v>
      </c>
      <c r="Y127" s="10">
        <v>3.3333333333333335</v>
      </c>
      <c r="Z127" s="13"/>
      <c r="AA127" s="13"/>
      <c r="AB127" s="86"/>
    </row>
    <row r="128" spans="17:28" ht="19.899999999999999" customHeight="1" x14ac:dyDescent="0.15">
      <c r="Q128" s="8" t="s">
        <v>22</v>
      </c>
      <c r="R128" s="8">
        <v>165</v>
      </c>
      <c r="S128" s="9" t="str">
        <f t="shared" si="5"/>
        <v>30～39歳(n=165)</v>
      </c>
      <c r="T128" s="10">
        <v>1.8181818181818181</v>
      </c>
      <c r="U128" s="10">
        <v>13.333333333333334</v>
      </c>
      <c r="V128" s="10">
        <v>16.969696969696972</v>
      </c>
      <c r="W128" s="10">
        <v>15.757575757575756</v>
      </c>
      <c r="X128" s="10">
        <v>47.878787878787875</v>
      </c>
      <c r="Y128" s="10">
        <v>4.2424242424242431</v>
      </c>
      <c r="Z128" s="13"/>
      <c r="AA128" s="13"/>
      <c r="AB128" s="86"/>
    </row>
    <row r="129" spans="17:28" ht="19.899999999999999" customHeight="1" x14ac:dyDescent="0.15">
      <c r="Q129" s="8" t="s">
        <v>23</v>
      </c>
      <c r="R129" s="8">
        <v>212</v>
      </c>
      <c r="S129" s="9" t="str">
        <f t="shared" si="5"/>
        <v>40～49歳(n=212)</v>
      </c>
      <c r="T129" s="10">
        <v>0.94339622641509435</v>
      </c>
      <c r="U129" s="10">
        <v>8.9622641509433958</v>
      </c>
      <c r="V129" s="10">
        <v>16.509433962264151</v>
      </c>
      <c r="W129" s="10">
        <v>13.20754716981132</v>
      </c>
      <c r="X129" s="10">
        <v>57.547169811320757</v>
      </c>
      <c r="Y129" s="10">
        <v>2.8301886792452833</v>
      </c>
      <c r="Z129" s="13"/>
      <c r="AA129" s="13"/>
      <c r="AB129" s="86"/>
    </row>
    <row r="130" spans="17:28" ht="19.899999999999999" customHeight="1" x14ac:dyDescent="0.15">
      <c r="Q130" s="8" t="s">
        <v>24</v>
      </c>
      <c r="R130" s="8">
        <v>270</v>
      </c>
      <c r="S130" s="9" t="str">
        <f t="shared" si="5"/>
        <v>50～59歳(n=270)</v>
      </c>
      <c r="T130" s="10">
        <v>1.1111111111111112</v>
      </c>
      <c r="U130" s="10">
        <v>5.1851851851851851</v>
      </c>
      <c r="V130" s="10">
        <v>7.7777777777777777</v>
      </c>
      <c r="W130" s="10">
        <v>6.2962962962962958</v>
      </c>
      <c r="X130" s="10">
        <v>70</v>
      </c>
      <c r="Y130" s="10">
        <v>9.6296296296296298</v>
      </c>
      <c r="Z130" s="13"/>
      <c r="AA130" s="13"/>
      <c r="AB130" s="86"/>
    </row>
    <row r="131" spans="17:28" ht="19.899999999999999" customHeight="1" x14ac:dyDescent="0.15">
      <c r="Q131" s="8" t="s">
        <v>25</v>
      </c>
      <c r="R131" s="8">
        <v>125</v>
      </c>
      <c r="S131" s="9" t="str">
        <f t="shared" si="5"/>
        <v>60～64歳(n=125)</v>
      </c>
      <c r="T131" s="10">
        <v>0.8</v>
      </c>
      <c r="U131" s="10">
        <v>1.6</v>
      </c>
      <c r="V131" s="10">
        <v>10.4</v>
      </c>
      <c r="W131" s="10">
        <v>8.7999999999999989</v>
      </c>
      <c r="X131" s="10">
        <v>66.400000000000006</v>
      </c>
      <c r="Y131" s="10">
        <v>12</v>
      </c>
      <c r="Z131" s="13"/>
      <c r="AA131" s="13"/>
      <c r="AB131" s="86"/>
    </row>
    <row r="132" spans="17:28" ht="19.899999999999999" customHeight="1" x14ac:dyDescent="0.15">
      <c r="Q132" s="8" t="s">
        <v>26</v>
      </c>
      <c r="R132" s="8">
        <v>103</v>
      </c>
      <c r="S132" s="9" t="str">
        <f t="shared" si="5"/>
        <v>65～69歳(n=103)</v>
      </c>
      <c r="T132" s="10">
        <v>0.97087378640776689</v>
      </c>
      <c r="U132" s="10">
        <v>3.8834951456310676</v>
      </c>
      <c r="V132" s="10">
        <v>14.563106796116504</v>
      </c>
      <c r="W132" s="10">
        <v>8.7378640776699026</v>
      </c>
      <c r="X132" s="10">
        <v>55.339805825242713</v>
      </c>
      <c r="Y132" s="10">
        <v>16.50485436893204</v>
      </c>
      <c r="Z132" s="13"/>
      <c r="AA132" s="13"/>
      <c r="AB132" s="86"/>
    </row>
    <row r="133" spans="17:28" ht="19.899999999999999" customHeight="1" x14ac:dyDescent="0.15">
      <c r="Q133" s="8" t="s">
        <v>27</v>
      </c>
      <c r="R133" s="8">
        <v>172</v>
      </c>
      <c r="S133" s="9" t="str">
        <f t="shared" si="5"/>
        <v>70～74歳(n=172)</v>
      </c>
      <c r="T133" s="10">
        <v>0.58139534883720934</v>
      </c>
      <c r="U133" s="10">
        <v>1.7441860465116279</v>
      </c>
      <c r="V133" s="10">
        <v>9.8837209302325579</v>
      </c>
      <c r="W133" s="10">
        <v>9.3023255813953494</v>
      </c>
      <c r="X133" s="10">
        <v>55.813953488372093</v>
      </c>
      <c r="Y133" s="10">
        <v>22.674418604651162</v>
      </c>
      <c r="Z133" s="13"/>
      <c r="AA133" s="13"/>
      <c r="AB133" s="86"/>
    </row>
    <row r="134" spans="17:28" ht="19.899999999999999" customHeight="1" x14ac:dyDescent="0.15">
      <c r="Q134" s="8" t="s">
        <v>28</v>
      </c>
      <c r="R134" s="8">
        <v>193</v>
      </c>
      <c r="S134" s="9" t="str">
        <f t="shared" si="5"/>
        <v>75歳以上(n=193)</v>
      </c>
      <c r="T134" s="10">
        <v>1.0362694300518136</v>
      </c>
      <c r="U134" s="10">
        <v>3.1088082901554404</v>
      </c>
      <c r="V134" s="10">
        <v>4.1450777202072544</v>
      </c>
      <c r="W134" s="10">
        <v>4.6632124352331603</v>
      </c>
      <c r="X134" s="10">
        <v>53.8860103626943</v>
      </c>
      <c r="Y134" s="10">
        <v>33.160621761658035</v>
      </c>
      <c r="Z134" s="13"/>
      <c r="AA134" s="13"/>
      <c r="AB134" s="86"/>
    </row>
    <row r="135" spans="17:28" ht="19.899999999999999" customHeight="1" x14ac:dyDescent="0.15">
      <c r="Q135" s="8" t="s">
        <v>5</v>
      </c>
      <c r="R135" s="8">
        <v>10</v>
      </c>
      <c r="S135" s="9" t="str">
        <f t="shared" si="5"/>
        <v>（無効回答）(n=10)</v>
      </c>
      <c r="T135" s="10">
        <v>0</v>
      </c>
      <c r="U135" s="10">
        <v>0</v>
      </c>
      <c r="V135" s="10">
        <v>0</v>
      </c>
      <c r="W135" s="10">
        <v>10</v>
      </c>
      <c r="X135" s="10">
        <v>60</v>
      </c>
      <c r="Y135" s="10">
        <v>30</v>
      </c>
      <c r="Z135" s="11"/>
      <c r="AA135" s="11"/>
    </row>
    <row r="137" spans="17:28" ht="19.899999999999999" customHeight="1" x14ac:dyDescent="0.15">
      <c r="Q137" s="12"/>
    </row>
  </sheetData>
  <phoneticPr fontId="9"/>
  <pageMargins left="0" right="0" top="0.39370078740157483" bottom="0" header="0.31496062992125984" footer="0.31496062992125984"/>
  <pageSetup paperSize="9" scale="78" orientation="portrait" r:id="rId1"/>
  <rowBreaks count="4" manualBreakCount="4">
    <brk id="31" min="1" max="14" man="1"/>
    <brk id="61" min="1" max="14" man="1"/>
    <brk id="91" min="1" max="14" man="1"/>
    <brk id="121" min="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7"/>
  <sheetViews>
    <sheetView topLeftCell="I1" zoomScaleNormal="100" zoomScaleSheetLayoutView="100" workbookViewId="0">
      <selection activeCell="W15" sqref="W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53" t="s">
        <v>333</v>
      </c>
    </row>
    <row r="3" spans="1:27" ht="19.899999999999999" customHeight="1" x14ac:dyDescent="0.15">
      <c r="Q3" s="53" t="s">
        <v>311</v>
      </c>
    </row>
    <row r="4" spans="1:27" ht="19.899999999999999" customHeight="1" x14ac:dyDescent="0.15">
      <c r="Q4" s="3"/>
      <c r="R4" s="4"/>
      <c r="S4" s="5" t="s">
        <v>242</v>
      </c>
      <c r="T4" s="6">
        <v>1</v>
      </c>
      <c r="U4" s="6">
        <v>1</v>
      </c>
      <c r="V4" s="6">
        <v>1</v>
      </c>
    </row>
    <row r="5" spans="1:27" ht="19.899999999999999" customHeight="1" x14ac:dyDescent="0.15">
      <c r="Q5" s="3" t="s">
        <v>1</v>
      </c>
      <c r="R5" s="4" t="s">
        <v>3</v>
      </c>
      <c r="S5" s="3" t="s">
        <v>2</v>
      </c>
      <c r="T5" s="7" t="s">
        <v>241</v>
      </c>
      <c r="U5" s="7" t="s">
        <v>4</v>
      </c>
      <c r="V5" s="7" t="s">
        <v>5</v>
      </c>
    </row>
    <row r="6" spans="1:27" ht="19.899999999999999" customHeight="1" x14ac:dyDescent="0.15">
      <c r="Q6" s="8" t="s">
        <v>20</v>
      </c>
      <c r="R6" s="8">
        <v>30</v>
      </c>
      <c r="S6" s="9" t="str">
        <f t="shared" ref="S6:S15" si="0">Q6&amp;"(n="&amp;R6&amp;")"</f>
        <v>16～19歳(n=30)</v>
      </c>
      <c r="T6" s="10">
        <v>93.333333333333329</v>
      </c>
      <c r="U6" s="10">
        <v>6.666666666666667</v>
      </c>
      <c r="V6" s="10">
        <v>0</v>
      </c>
      <c r="Y6" s="13"/>
      <c r="Z6" s="13"/>
      <c r="AA6" s="13"/>
    </row>
    <row r="7" spans="1:27" ht="19.899999999999999" customHeight="1" x14ac:dyDescent="0.15">
      <c r="Q7" s="8" t="s">
        <v>21</v>
      </c>
      <c r="R7" s="8">
        <v>90</v>
      </c>
      <c r="S7" s="9" t="str">
        <f t="shared" si="0"/>
        <v>20～29歳(n=90)</v>
      </c>
      <c r="T7" s="10">
        <v>93.333333333333329</v>
      </c>
      <c r="U7" s="10">
        <v>5.5555555555555554</v>
      </c>
      <c r="V7" s="10">
        <v>1.1111111111111112</v>
      </c>
      <c r="Y7" s="13"/>
      <c r="Z7" s="13"/>
      <c r="AA7" s="13"/>
    </row>
    <row r="8" spans="1:27" ht="19.899999999999999" customHeight="1" x14ac:dyDescent="0.15">
      <c r="Q8" s="8" t="s">
        <v>22</v>
      </c>
      <c r="R8" s="8">
        <v>165</v>
      </c>
      <c r="S8" s="9" t="str">
        <f t="shared" si="0"/>
        <v>30～39歳(n=165)</v>
      </c>
      <c r="T8" s="10">
        <v>95.757575757575751</v>
      </c>
      <c r="U8" s="10">
        <v>3.6363636363636362</v>
      </c>
      <c r="V8" s="10">
        <v>0.60606060606060608</v>
      </c>
      <c r="Y8" s="13"/>
      <c r="Z8" s="13"/>
      <c r="AA8" s="13"/>
    </row>
    <row r="9" spans="1:27" ht="19.899999999999999" customHeight="1" x14ac:dyDescent="0.15">
      <c r="Q9" s="8" t="s">
        <v>23</v>
      </c>
      <c r="R9" s="8">
        <v>212</v>
      </c>
      <c r="S9" s="9" t="str">
        <f t="shared" si="0"/>
        <v>40～49歳(n=212)</v>
      </c>
      <c r="T9" s="10">
        <v>96.226415094339629</v>
      </c>
      <c r="U9" s="10">
        <v>3.3018867924528301</v>
      </c>
      <c r="V9" s="10">
        <v>0.47169811320754718</v>
      </c>
      <c r="Y9" s="13"/>
      <c r="Z9" s="13"/>
      <c r="AA9" s="13"/>
    </row>
    <row r="10" spans="1:27" ht="19.899999999999999" customHeight="1" x14ac:dyDescent="0.15">
      <c r="Q10" s="8" t="s">
        <v>24</v>
      </c>
      <c r="R10" s="8">
        <v>270</v>
      </c>
      <c r="S10" s="9" t="str">
        <f t="shared" si="0"/>
        <v>50～59歳(n=270)</v>
      </c>
      <c r="T10" s="10">
        <v>97.037037037037038</v>
      </c>
      <c r="U10" s="10">
        <v>1.8518518518518516</v>
      </c>
      <c r="V10" s="10">
        <v>1.1111111111111112</v>
      </c>
      <c r="Y10" s="13"/>
      <c r="Z10" s="13"/>
      <c r="AA10" s="13"/>
    </row>
    <row r="11" spans="1:27" ht="19.899999999999999" customHeight="1" x14ac:dyDescent="0.15">
      <c r="Q11" s="8" t="s">
        <v>25</v>
      </c>
      <c r="R11" s="8">
        <v>125</v>
      </c>
      <c r="S11" s="9" t="str">
        <f t="shared" si="0"/>
        <v>60～64歳(n=125)</v>
      </c>
      <c r="T11" s="10">
        <v>99.2</v>
      </c>
      <c r="U11" s="10">
        <v>0</v>
      </c>
      <c r="V11" s="10">
        <v>0.8</v>
      </c>
      <c r="Y11" s="13"/>
      <c r="Z11" s="13"/>
      <c r="AA11" s="13"/>
    </row>
    <row r="12" spans="1:27" ht="19.899999999999999" customHeight="1" x14ac:dyDescent="0.15">
      <c r="Q12" s="8" t="s">
        <v>26</v>
      </c>
      <c r="R12" s="8">
        <v>103</v>
      </c>
      <c r="S12" s="9" t="str">
        <f t="shared" si="0"/>
        <v>65～69歳(n=103)</v>
      </c>
      <c r="T12" s="10">
        <v>95.145631067961162</v>
      </c>
      <c r="U12" s="10">
        <v>3.8834951456310676</v>
      </c>
      <c r="V12" s="10">
        <v>0.97087378640776689</v>
      </c>
      <c r="Y12" s="13"/>
      <c r="Z12" s="13"/>
      <c r="AA12" s="13"/>
    </row>
    <row r="13" spans="1:27" ht="19.899999999999999" customHeight="1" x14ac:dyDescent="0.15">
      <c r="Q13" s="8" t="s">
        <v>27</v>
      </c>
      <c r="R13" s="8">
        <v>172</v>
      </c>
      <c r="S13" s="9" t="str">
        <f t="shared" si="0"/>
        <v>70～74歳(n=172)</v>
      </c>
      <c r="T13" s="10">
        <v>96.511627906976756</v>
      </c>
      <c r="U13" s="10">
        <v>2.9069767441860463</v>
      </c>
      <c r="V13" s="10">
        <v>0.58139534883720934</v>
      </c>
      <c r="Y13" s="13"/>
      <c r="Z13" s="13"/>
      <c r="AA13" s="13"/>
    </row>
    <row r="14" spans="1:27" ht="19.899999999999999" customHeight="1" x14ac:dyDescent="0.15">
      <c r="Q14" s="8" t="s">
        <v>28</v>
      </c>
      <c r="R14" s="8">
        <v>193</v>
      </c>
      <c r="S14" s="9" t="str">
        <f t="shared" si="0"/>
        <v>75歳以上(n=193)</v>
      </c>
      <c r="T14" s="10">
        <v>93.264248704663217</v>
      </c>
      <c r="U14" s="10">
        <v>4.1450777202072544</v>
      </c>
      <c r="V14" s="10">
        <v>2.5906735751295336</v>
      </c>
      <c r="Y14" s="13"/>
      <c r="Z14" s="13"/>
      <c r="AA14" s="13"/>
    </row>
    <row r="15" spans="1:27" ht="19.899999999999999" customHeight="1" x14ac:dyDescent="0.15">
      <c r="Q15" s="8" t="s">
        <v>5</v>
      </c>
      <c r="R15" s="8">
        <v>10</v>
      </c>
      <c r="S15" s="9" t="str">
        <f t="shared" si="0"/>
        <v>（無効回答）(n=10)</v>
      </c>
      <c r="T15" s="10">
        <v>90</v>
      </c>
      <c r="U15" s="10">
        <v>0</v>
      </c>
      <c r="V15" s="10">
        <v>10</v>
      </c>
      <c r="W15" s="11"/>
      <c r="Y15" s="11"/>
    </row>
    <row r="17" spans="17:17" ht="19.899999999999999" customHeight="1" x14ac:dyDescent="0.15">
      <c r="Q17" s="12"/>
    </row>
  </sheetData>
  <phoneticPr fontId="9"/>
  <pageMargins left="0" right="0" top="0.39370078740157483" bottom="0" header="0.31496062992125984" footer="0.31496062992125984"/>
  <pageSetup paperSize="9" scale="78"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B95"/>
  <sheetViews>
    <sheetView zoomScaleNormal="100" zoomScaleSheetLayoutView="100" workbookViewId="0">
      <selection activeCell="Q55" sqref="Q5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12"/>
      <c r="Q1" s="2" t="s">
        <v>371</v>
      </c>
    </row>
    <row r="2" spans="1:27" ht="19.899999999999999" customHeight="1" x14ac:dyDescent="0.15">
      <c r="Q2" s="2" t="s">
        <v>326</v>
      </c>
    </row>
    <row r="3" spans="1:27" ht="19.899999999999999" customHeight="1" x14ac:dyDescent="0.15">
      <c r="Q3" s="2" t="s">
        <v>127</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126</v>
      </c>
      <c r="U5" s="7" t="s">
        <v>125</v>
      </c>
      <c r="V5" s="7" t="s">
        <v>124</v>
      </c>
      <c r="W5" s="7" t="s">
        <v>123</v>
      </c>
      <c r="X5" s="7" t="s">
        <v>5</v>
      </c>
      <c r="Y5" s="2" t="s">
        <v>406</v>
      </c>
    </row>
    <row r="6" spans="1:27" ht="19.899999999999999" customHeight="1" x14ac:dyDescent="0.15">
      <c r="Q6" s="8" t="s">
        <v>70</v>
      </c>
      <c r="R6" s="8">
        <v>254</v>
      </c>
      <c r="S6" s="9" t="str">
        <f t="shared" ref="S6:S11" si="0">Q6&amp;"(n="&amp;R6&amp;")"</f>
        <v>西部地域(n=254)</v>
      </c>
      <c r="T6" s="10">
        <v>23.228346456692915</v>
      </c>
      <c r="U6" s="10">
        <v>46.8503937007874</v>
      </c>
      <c r="V6" s="10">
        <v>22.834645669291341</v>
      </c>
      <c r="W6" s="10">
        <v>5.5118110236220472</v>
      </c>
      <c r="X6" s="10">
        <v>1.5748031496062991</v>
      </c>
      <c r="Y6" s="13">
        <f>T6+U6</f>
        <v>70.078740157480311</v>
      </c>
      <c r="Z6" s="13"/>
      <c r="AA6" s="13"/>
    </row>
    <row r="7" spans="1:27" ht="19.899999999999999" customHeight="1" x14ac:dyDescent="0.15">
      <c r="Q7" s="8" t="s">
        <v>69</v>
      </c>
      <c r="R7" s="8">
        <v>295</v>
      </c>
      <c r="S7" s="9" t="str">
        <f t="shared" si="0"/>
        <v>北部地域(n=295)</v>
      </c>
      <c r="T7" s="10">
        <v>15.932203389830507</v>
      </c>
      <c r="U7" s="10">
        <v>43.389830508474574</v>
      </c>
      <c r="V7" s="10">
        <v>27.118644067796609</v>
      </c>
      <c r="W7" s="10">
        <v>8.8135593220338979</v>
      </c>
      <c r="X7" s="10">
        <v>4.7457627118644066</v>
      </c>
      <c r="Y7" s="13">
        <f t="shared" ref="Y7:Y10" si="1">T7+U7</f>
        <v>59.322033898305079</v>
      </c>
      <c r="Z7" s="13"/>
      <c r="AA7" s="13"/>
    </row>
    <row r="8" spans="1:27" ht="19.899999999999999" customHeight="1" x14ac:dyDescent="0.15">
      <c r="Q8" s="8" t="str">
        <f>"    南部地域"&amp;CHAR(10)&amp;"（中心市街地）"&amp;CHAR(10)&amp;"   "</f>
        <v xml:space="preserve">    南部地域
（中心市街地）
   </v>
      </c>
      <c r="R8" s="8">
        <v>229</v>
      </c>
      <c r="S8" s="9" t="str">
        <f t="shared" si="0"/>
        <v xml:space="preserve">    南部地域
（中心市街地）
   (n=229)</v>
      </c>
      <c r="T8" s="10">
        <v>30.131004366812224</v>
      </c>
      <c r="U8" s="10">
        <v>45.414847161572055</v>
      </c>
      <c r="V8" s="10">
        <v>17.903930131004365</v>
      </c>
      <c r="W8" s="10">
        <v>4.3668122270742353</v>
      </c>
      <c r="X8" s="10">
        <v>2.1834061135371177</v>
      </c>
      <c r="Y8" s="13">
        <f t="shared" si="1"/>
        <v>75.545851528384276</v>
      </c>
      <c r="Z8" s="13"/>
      <c r="AA8" s="13"/>
    </row>
    <row r="9" spans="1:27" ht="19.899999999999999" customHeight="1" x14ac:dyDescent="0.15">
      <c r="Q9" s="8" t="str">
        <f>"          南部地域"&amp;CHAR(10)&amp;"（中心市街地以外）"&amp;CHAR(10)&amp;"         "</f>
        <v xml:space="preserve">          南部地域
（中心市街地以外）
         </v>
      </c>
      <c r="R9" s="8">
        <v>253</v>
      </c>
      <c r="S9" s="9" t="str">
        <f t="shared" si="0"/>
        <v xml:space="preserve">          南部地域
（中心市街地以外）
         (n=253)</v>
      </c>
      <c r="T9" s="10">
        <v>18.972332015810274</v>
      </c>
      <c r="U9" s="10">
        <v>52.569169960474305</v>
      </c>
      <c r="V9" s="10">
        <v>18.57707509881423</v>
      </c>
      <c r="W9" s="10">
        <v>7.9051383399209492</v>
      </c>
      <c r="X9" s="10">
        <v>1.9762845849802373</v>
      </c>
      <c r="Y9" s="13">
        <f t="shared" si="1"/>
        <v>71.541501976284579</v>
      </c>
      <c r="Z9" s="13"/>
      <c r="AA9" s="13"/>
    </row>
    <row r="10" spans="1:27" ht="19.899999999999999" customHeight="1" x14ac:dyDescent="0.15">
      <c r="Q10" s="8" t="s">
        <v>68</v>
      </c>
      <c r="R10" s="8">
        <v>325</v>
      </c>
      <c r="S10" s="9" t="str">
        <f t="shared" si="0"/>
        <v>東部地域(n=325)</v>
      </c>
      <c r="T10" s="10">
        <v>20.307692307692307</v>
      </c>
      <c r="U10" s="10">
        <v>42.46153846153846</v>
      </c>
      <c r="V10" s="10">
        <v>23.384615384615383</v>
      </c>
      <c r="W10" s="10">
        <v>10.153846153846153</v>
      </c>
      <c r="X10" s="10">
        <v>3.6923076923076925</v>
      </c>
      <c r="Y10" s="13">
        <f t="shared" si="1"/>
        <v>62.769230769230766</v>
      </c>
      <c r="Z10" s="13"/>
      <c r="AA10" s="13"/>
    </row>
    <row r="11" spans="1:27" ht="19.899999999999999" customHeight="1" x14ac:dyDescent="0.15">
      <c r="Q11" s="8" t="s">
        <v>5</v>
      </c>
      <c r="R11" s="8">
        <v>14</v>
      </c>
      <c r="S11" s="9" t="str">
        <f t="shared" si="0"/>
        <v>（無効回答）(n=14)</v>
      </c>
      <c r="T11" s="10">
        <v>21.428571428571427</v>
      </c>
      <c r="U11" s="10">
        <v>21.428571428571427</v>
      </c>
      <c r="V11" s="10">
        <v>35.714285714285715</v>
      </c>
      <c r="W11" s="10">
        <v>21.428571428571427</v>
      </c>
      <c r="X11" s="10">
        <v>0</v>
      </c>
      <c r="Y11" s="11" t="s">
        <v>29</v>
      </c>
      <c r="Z11" s="13"/>
      <c r="AA11" s="13"/>
    </row>
    <row r="12" spans="1:27" ht="19.899999999999999" customHeight="1" x14ac:dyDescent="0.15">
      <c r="Z12" s="13"/>
      <c r="AA12" s="13"/>
    </row>
    <row r="13" spans="1:27" ht="19.899999999999999" customHeight="1" x14ac:dyDescent="0.15">
      <c r="Z13" s="13"/>
      <c r="AA13" s="13"/>
    </row>
    <row r="14" spans="1:27" ht="19.899999999999999" customHeight="1" x14ac:dyDescent="0.15">
      <c r="Z14" s="13"/>
      <c r="AA14" s="13"/>
    </row>
    <row r="22" spans="17:28" ht="19.899999999999999" customHeight="1" x14ac:dyDescent="0.15">
      <c r="Q22" s="2" t="s">
        <v>371</v>
      </c>
    </row>
    <row r="23" spans="17:28" ht="19.899999999999999" customHeight="1" x14ac:dyDescent="0.15">
      <c r="Q23" s="2" t="s">
        <v>326</v>
      </c>
    </row>
    <row r="24" spans="17:28" ht="19.899999999999999" customHeight="1" x14ac:dyDescent="0.15">
      <c r="Q24" s="2" t="s">
        <v>122</v>
      </c>
    </row>
    <row r="25" spans="17:28" ht="19.899999999999999" customHeight="1" x14ac:dyDescent="0.15">
      <c r="Q25" s="3"/>
      <c r="R25" s="4"/>
      <c r="S25" s="5" t="s">
        <v>0</v>
      </c>
      <c r="T25" s="6">
        <v>1</v>
      </c>
      <c r="U25" s="6">
        <v>1</v>
      </c>
      <c r="V25" s="6">
        <v>1</v>
      </c>
      <c r="W25" s="6">
        <v>1</v>
      </c>
      <c r="X25" s="6">
        <v>1</v>
      </c>
      <c r="Y25" s="6">
        <v>1</v>
      </c>
    </row>
    <row r="26" spans="17:28" ht="19.899999999999999" customHeight="1" x14ac:dyDescent="0.15">
      <c r="Q26" s="3" t="s">
        <v>1</v>
      </c>
      <c r="R26" s="4" t="s">
        <v>3</v>
      </c>
      <c r="S26" s="3" t="s">
        <v>2</v>
      </c>
      <c r="T26" s="7" t="s">
        <v>117</v>
      </c>
      <c r="U26" s="7" t="s">
        <v>116</v>
      </c>
      <c r="V26" s="7" t="s">
        <v>115</v>
      </c>
      <c r="W26" s="7" t="s">
        <v>114</v>
      </c>
      <c r="X26" s="7" t="s">
        <v>121</v>
      </c>
      <c r="Y26" s="7" t="s">
        <v>5</v>
      </c>
    </row>
    <row r="27" spans="17:28" ht="19.899999999999999" customHeight="1" x14ac:dyDescent="0.15">
      <c r="Q27" s="8" t="s">
        <v>70</v>
      </c>
      <c r="R27" s="8">
        <v>254</v>
      </c>
      <c r="S27" s="9" t="str">
        <f t="shared" ref="S27:S32" si="2">Q27&amp;"(n="&amp;R27&amp;")"</f>
        <v>西部地域(n=254)</v>
      </c>
      <c r="T27" s="10">
        <v>8.6614173228346463</v>
      </c>
      <c r="U27" s="10">
        <v>27.165354330708663</v>
      </c>
      <c r="V27" s="10">
        <v>26.377952755905511</v>
      </c>
      <c r="W27" s="10">
        <v>16.535433070866144</v>
      </c>
      <c r="X27" s="10">
        <v>15.748031496062993</v>
      </c>
      <c r="Y27" s="10">
        <v>5.5118110236220472</v>
      </c>
      <c r="Z27" s="13"/>
      <c r="AA27" s="13"/>
      <c r="AB27" s="86"/>
    </row>
    <row r="28" spans="17:28" ht="19.899999999999999" customHeight="1" x14ac:dyDescent="0.15">
      <c r="Q28" s="8" t="s">
        <v>69</v>
      </c>
      <c r="R28" s="8">
        <v>295</v>
      </c>
      <c r="S28" s="9" t="str">
        <f t="shared" si="2"/>
        <v>北部地域(n=295)</v>
      </c>
      <c r="T28" s="10">
        <v>6.1016949152542379</v>
      </c>
      <c r="U28" s="10">
        <v>29.152542372881356</v>
      </c>
      <c r="V28" s="10">
        <v>26.779661016949152</v>
      </c>
      <c r="W28" s="10">
        <v>14.915254237288137</v>
      </c>
      <c r="X28" s="10">
        <v>16.949152542372879</v>
      </c>
      <c r="Y28" s="10">
        <v>6.1016949152542379</v>
      </c>
      <c r="Z28" s="13"/>
      <c r="AA28" s="13"/>
      <c r="AB28" s="86"/>
    </row>
    <row r="29" spans="17:28" ht="19.899999999999999" customHeight="1" x14ac:dyDescent="0.15">
      <c r="Q29" s="8" t="str">
        <f>"    南部地域"&amp;CHAR(10)&amp;"（中心市街地）"&amp;CHAR(10)&amp;"   "</f>
        <v xml:space="preserve">    南部地域
（中心市街地）
   </v>
      </c>
      <c r="R29" s="8">
        <v>229</v>
      </c>
      <c r="S29" s="9" t="str">
        <f t="shared" si="2"/>
        <v xml:space="preserve">    南部地域
（中心市街地）
   (n=229)</v>
      </c>
      <c r="T29" s="10">
        <v>4.8034934497816595</v>
      </c>
      <c r="U29" s="10">
        <v>20.087336244541483</v>
      </c>
      <c r="V29" s="10">
        <v>21.397379912663755</v>
      </c>
      <c r="W29" s="10">
        <v>10.91703056768559</v>
      </c>
      <c r="X29" s="10">
        <v>34.061135371179041</v>
      </c>
      <c r="Y29" s="10">
        <v>8.7336244541484707</v>
      </c>
      <c r="Z29" s="13"/>
      <c r="AA29" s="13"/>
      <c r="AB29" s="86"/>
    </row>
    <row r="30" spans="17:28" ht="19.899999999999999" customHeight="1" x14ac:dyDescent="0.15">
      <c r="Q30" s="8" t="str">
        <f>"          南部地域"&amp;CHAR(10)&amp;"（中心市街地以外）"&amp;CHAR(10)&amp;"         "</f>
        <v xml:space="preserve">          南部地域
（中心市街地以外）
         </v>
      </c>
      <c r="R30" s="8">
        <v>253</v>
      </c>
      <c r="S30" s="9" t="str">
        <f t="shared" si="2"/>
        <v xml:space="preserve">          南部地域
（中心市街地以外）
         (n=253)</v>
      </c>
      <c r="T30" s="10">
        <v>8.695652173913043</v>
      </c>
      <c r="U30" s="10">
        <v>23.320158102766801</v>
      </c>
      <c r="V30" s="10">
        <v>21.739130434782609</v>
      </c>
      <c r="W30" s="10">
        <v>18.57707509881423</v>
      </c>
      <c r="X30" s="10">
        <v>21.739130434782609</v>
      </c>
      <c r="Y30" s="10">
        <v>5.928853754940711</v>
      </c>
      <c r="Z30" s="13"/>
      <c r="AA30" s="13"/>
      <c r="AB30" s="86"/>
    </row>
    <row r="31" spans="17:28" ht="19.899999999999999" customHeight="1" x14ac:dyDescent="0.15">
      <c r="Q31" s="8" t="s">
        <v>68</v>
      </c>
      <c r="R31" s="8">
        <v>325</v>
      </c>
      <c r="S31" s="9" t="str">
        <f t="shared" si="2"/>
        <v>東部地域(n=325)</v>
      </c>
      <c r="T31" s="10">
        <v>5.8461538461538458</v>
      </c>
      <c r="U31" s="10">
        <v>22.153846153846153</v>
      </c>
      <c r="V31" s="10">
        <v>25.846153846153847</v>
      </c>
      <c r="W31" s="10">
        <v>14.461538461538462</v>
      </c>
      <c r="X31" s="10">
        <v>25.538461538461537</v>
      </c>
      <c r="Y31" s="10">
        <v>6.1538461538461542</v>
      </c>
      <c r="Z31" s="13"/>
      <c r="AA31" s="13"/>
      <c r="AB31" s="86"/>
    </row>
    <row r="32" spans="17:28" ht="19.899999999999999" customHeight="1" x14ac:dyDescent="0.15">
      <c r="Q32" s="8" t="s">
        <v>5</v>
      </c>
      <c r="R32" s="8">
        <v>14</v>
      </c>
      <c r="S32" s="9" t="str">
        <f t="shared" si="2"/>
        <v>（無効回答）(n=14)</v>
      </c>
      <c r="T32" s="10">
        <v>0</v>
      </c>
      <c r="U32" s="10">
        <v>28.571428571428569</v>
      </c>
      <c r="V32" s="10">
        <v>0</v>
      </c>
      <c r="W32" s="10">
        <v>35.714285714285715</v>
      </c>
      <c r="X32" s="10">
        <v>21.428571428571427</v>
      </c>
      <c r="Y32" s="10">
        <v>14.285714285714285</v>
      </c>
      <c r="Z32" s="11"/>
      <c r="AA32" s="11"/>
    </row>
    <row r="43" spans="17:28" ht="19.899999999999999" customHeight="1" x14ac:dyDescent="0.15">
      <c r="Q43" s="2" t="s">
        <v>371</v>
      </c>
    </row>
    <row r="44" spans="17:28" ht="19.899999999999999" customHeight="1" x14ac:dyDescent="0.15">
      <c r="Q44" s="2" t="s">
        <v>326</v>
      </c>
    </row>
    <row r="45" spans="17:28" ht="19.899999999999999" customHeight="1" x14ac:dyDescent="0.15">
      <c r="Q45" s="2" t="s">
        <v>120</v>
      </c>
    </row>
    <row r="46" spans="17:28" ht="19.899999999999999" customHeight="1" x14ac:dyDescent="0.15">
      <c r="Q46" s="3"/>
      <c r="R46" s="4"/>
      <c r="S46" s="5" t="s">
        <v>0</v>
      </c>
      <c r="T46" s="6">
        <v>1</v>
      </c>
      <c r="U46" s="6">
        <v>1</v>
      </c>
      <c r="V46" s="6">
        <v>1</v>
      </c>
      <c r="W46" s="6">
        <v>1</v>
      </c>
      <c r="X46" s="6">
        <v>1</v>
      </c>
      <c r="Y46" s="6">
        <v>1</v>
      </c>
    </row>
    <row r="47" spans="17:28" ht="19.899999999999999" customHeight="1" x14ac:dyDescent="0.15">
      <c r="Q47" s="3" t="s">
        <v>1</v>
      </c>
      <c r="R47" s="4" t="s">
        <v>3</v>
      </c>
      <c r="S47" s="3" t="s">
        <v>2</v>
      </c>
      <c r="T47" s="7" t="s">
        <v>117</v>
      </c>
      <c r="U47" s="7" t="s">
        <v>116</v>
      </c>
      <c r="V47" s="7" t="s">
        <v>115</v>
      </c>
      <c r="W47" s="7" t="s">
        <v>114</v>
      </c>
      <c r="X47" s="7" t="s">
        <v>119</v>
      </c>
      <c r="Y47" s="7" t="s">
        <v>5</v>
      </c>
    </row>
    <row r="48" spans="17:28" ht="19.899999999999999" customHeight="1" x14ac:dyDescent="0.15">
      <c r="Q48" s="8" t="s">
        <v>70</v>
      </c>
      <c r="R48" s="8">
        <v>254</v>
      </c>
      <c r="S48" s="9" t="str">
        <f t="shared" ref="S48:S53" si="3">Q48&amp;"(n="&amp;R48&amp;")"</f>
        <v>西部地域(n=254)</v>
      </c>
      <c r="T48" s="10">
        <v>5.5118110236220472</v>
      </c>
      <c r="U48" s="10">
        <v>26.771653543307089</v>
      </c>
      <c r="V48" s="10">
        <v>17.716535433070867</v>
      </c>
      <c r="W48" s="10">
        <v>5.9055118110236222</v>
      </c>
      <c r="X48" s="10">
        <v>35.433070866141733</v>
      </c>
      <c r="Y48" s="10">
        <v>8.6614173228346463</v>
      </c>
      <c r="Z48" s="13"/>
      <c r="AA48" s="13"/>
      <c r="AB48" s="86"/>
    </row>
    <row r="49" spans="17:28" ht="19.899999999999999" customHeight="1" x14ac:dyDescent="0.15">
      <c r="Q49" s="8" t="s">
        <v>69</v>
      </c>
      <c r="R49" s="8">
        <v>295</v>
      </c>
      <c r="S49" s="9" t="str">
        <f t="shared" si="3"/>
        <v>北部地域(n=295)</v>
      </c>
      <c r="T49" s="10">
        <v>6.4406779661016946</v>
      </c>
      <c r="U49" s="10">
        <v>28.474576271186443</v>
      </c>
      <c r="V49" s="10">
        <v>18.983050847457626</v>
      </c>
      <c r="W49" s="10">
        <v>5.4237288135593218</v>
      </c>
      <c r="X49" s="10">
        <v>30.508474576271187</v>
      </c>
      <c r="Y49" s="10">
        <v>10.16949152542373</v>
      </c>
      <c r="Z49" s="13"/>
      <c r="AA49" s="13"/>
      <c r="AB49" s="86"/>
    </row>
    <row r="50" spans="17:28" ht="19.899999999999999" customHeight="1" x14ac:dyDescent="0.15">
      <c r="Q50" s="8" t="str">
        <f>"    南部地域"&amp;CHAR(10)&amp;"（中心市街地）"&amp;CHAR(10)&amp;"   "</f>
        <v xml:space="preserve">    南部地域
（中心市街地）
   </v>
      </c>
      <c r="R50" s="8">
        <v>229</v>
      </c>
      <c r="S50" s="9" t="str">
        <f t="shared" si="3"/>
        <v xml:space="preserve">    南部地域
（中心市街地）
   (n=229)</v>
      </c>
      <c r="T50" s="10">
        <v>3.0567685589519651</v>
      </c>
      <c r="U50" s="10">
        <v>24.890829694323145</v>
      </c>
      <c r="V50" s="10">
        <v>9.1703056768558966</v>
      </c>
      <c r="W50" s="10">
        <v>3.4934497816593884</v>
      </c>
      <c r="X50" s="10">
        <v>47.598253275109172</v>
      </c>
      <c r="Y50" s="10">
        <v>11.790393013100436</v>
      </c>
      <c r="Z50" s="13"/>
      <c r="AA50" s="13"/>
      <c r="AB50" s="86"/>
    </row>
    <row r="51" spans="17:28" ht="19.899999999999999" customHeight="1" x14ac:dyDescent="0.15">
      <c r="Q51" s="8" t="str">
        <f>"          南部地域"&amp;CHAR(10)&amp;"（中心市街地以外）"&amp;CHAR(10)&amp;"         "</f>
        <v xml:space="preserve">          南部地域
（中心市街地以外）
         </v>
      </c>
      <c r="R51" s="8">
        <v>253</v>
      </c>
      <c r="S51" s="9" t="str">
        <f t="shared" si="3"/>
        <v xml:space="preserve">          南部地域
（中心市街地以外）
         (n=253)</v>
      </c>
      <c r="T51" s="10">
        <v>5.5335968379446641</v>
      </c>
      <c r="U51" s="10">
        <v>26.877470355731226</v>
      </c>
      <c r="V51" s="10">
        <v>16.205533596837945</v>
      </c>
      <c r="W51" s="10">
        <v>6.3241106719367588</v>
      </c>
      <c r="X51" s="10">
        <v>35.968379446640313</v>
      </c>
      <c r="Y51" s="10">
        <v>9.0909090909090917</v>
      </c>
      <c r="Z51" s="13"/>
      <c r="AA51" s="13"/>
      <c r="AB51" s="86"/>
    </row>
    <row r="52" spans="17:28" ht="19.899999999999999" customHeight="1" x14ac:dyDescent="0.15">
      <c r="Q52" s="8" t="s">
        <v>68</v>
      </c>
      <c r="R52" s="8">
        <v>325</v>
      </c>
      <c r="S52" s="9" t="str">
        <f t="shared" si="3"/>
        <v>東部地域(n=325)</v>
      </c>
      <c r="T52" s="10">
        <v>3.6923076923076925</v>
      </c>
      <c r="U52" s="10">
        <v>22.76923076923077</v>
      </c>
      <c r="V52" s="10">
        <v>15.076923076923077</v>
      </c>
      <c r="W52" s="10">
        <v>9.5384615384615383</v>
      </c>
      <c r="X52" s="10">
        <v>40.307692307692307</v>
      </c>
      <c r="Y52" s="10">
        <v>8.615384615384615</v>
      </c>
      <c r="Z52" s="13"/>
      <c r="AA52" s="13"/>
      <c r="AB52" s="86"/>
    </row>
    <row r="53" spans="17:28" ht="19.899999999999999" customHeight="1" x14ac:dyDescent="0.15">
      <c r="Q53" s="8" t="s">
        <v>5</v>
      </c>
      <c r="R53" s="8">
        <v>14</v>
      </c>
      <c r="S53" s="9" t="str">
        <f t="shared" si="3"/>
        <v>（無効回答）(n=14)</v>
      </c>
      <c r="T53" s="10">
        <v>7.1428571428571423</v>
      </c>
      <c r="U53" s="10">
        <v>14.285714285714285</v>
      </c>
      <c r="V53" s="10">
        <v>14.285714285714285</v>
      </c>
      <c r="W53" s="10">
        <v>14.285714285714285</v>
      </c>
      <c r="X53" s="10">
        <v>35.714285714285715</v>
      </c>
      <c r="Y53" s="10">
        <v>14.285714285714285</v>
      </c>
      <c r="Z53" s="11"/>
      <c r="AA53" s="11"/>
    </row>
    <row r="55" spans="17:28" ht="19.899999999999999" customHeight="1" x14ac:dyDescent="0.15">
      <c r="Q55" s="12"/>
    </row>
    <row r="64" spans="17:28" ht="19.899999999999999" customHeight="1" x14ac:dyDescent="0.15">
      <c r="Q64" s="2" t="s">
        <v>371</v>
      </c>
    </row>
    <row r="65" spans="17:28" ht="19.899999999999999" customHeight="1" x14ac:dyDescent="0.15">
      <c r="Q65" s="2" t="s">
        <v>326</v>
      </c>
    </row>
    <row r="66" spans="17:28" ht="19.899999999999999" customHeight="1" x14ac:dyDescent="0.15">
      <c r="Q66" s="2" t="s">
        <v>118</v>
      </c>
    </row>
    <row r="67" spans="17:28" ht="19.899999999999999" customHeight="1" x14ac:dyDescent="0.15">
      <c r="Q67" s="3"/>
      <c r="R67" s="4"/>
      <c r="S67" s="5" t="s">
        <v>0</v>
      </c>
      <c r="T67" s="6">
        <v>1</v>
      </c>
      <c r="U67" s="6">
        <v>1</v>
      </c>
      <c r="V67" s="6">
        <v>1</v>
      </c>
      <c r="W67" s="6">
        <v>1</v>
      </c>
      <c r="X67" s="6">
        <v>1</v>
      </c>
      <c r="Y67" s="6">
        <v>1</v>
      </c>
    </row>
    <row r="68" spans="17:28" ht="19.899999999999999" customHeight="1" x14ac:dyDescent="0.15">
      <c r="Q68" s="3" t="s">
        <v>1</v>
      </c>
      <c r="R68" s="4" t="s">
        <v>3</v>
      </c>
      <c r="S68" s="3" t="s">
        <v>2</v>
      </c>
      <c r="T68" s="7" t="s">
        <v>117</v>
      </c>
      <c r="U68" s="7" t="s">
        <v>116</v>
      </c>
      <c r="V68" s="7" t="s">
        <v>115</v>
      </c>
      <c r="W68" s="7" t="s">
        <v>129</v>
      </c>
      <c r="X68" s="7" t="s">
        <v>113</v>
      </c>
      <c r="Y68" s="7" t="s">
        <v>5</v>
      </c>
    </row>
    <row r="69" spans="17:28" ht="19.899999999999999" customHeight="1" x14ac:dyDescent="0.15">
      <c r="Q69" s="8" t="s">
        <v>70</v>
      </c>
      <c r="R69" s="8">
        <v>254</v>
      </c>
      <c r="S69" s="9" t="str">
        <f t="shared" ref="S69:S74" si="4">Q69&amp;"(n="&amp;R69&amp;")"</f>
        <v>西部地域(n=254)</v>
      </c>
      <c r="T69" s="10">
        <v>5.5118110236220472</v>
      </c>
      <c r="U69" s="10">
        <v>26.771653543307089</v>
      </c>
      <c r="V69" s="10">
        <v>17.716535433070867</v>
      </c>
      <c r="W69" s="10">
        <v>5.9055118110236222</v>
      </c>
      <c r="X69" s="10">
        <v>35.433070866141733</v>
      </c>
      <c r="Y69" s="10">
        <v>8.6614173228346463</v>
      </c>
      <c r="Z69" s="13"/>
      <c r="AA69" s="13"/>
      <c r="AB69" s="86"/>
    </row>
    <row r="70" spans="17:28" ht="19.899999999999999" customHeight="1" x14ac:dyDescent="0.15">
      <c r="Q70" s="8" t="s">
        <v>69</v>
      </c>
      <c r="R70" s="8">
        <v>295</v>
      </c>
      <c r="S70" s="9" t="str">
        <f t="shared" si="4"/>
        <v>北部地域(n=295)</v>
      </c>
      <c r="T70" s="10">
        <v>6.4406779661016946</v>
      </c>
      <c r="U70" s="10">
        <v>28.474576271186443</v>
      </c>
      <c r="V70" s="10">
        <v>18.983050847457626</v>
      </c>
      <c r="W70" s="10">
        <v>5.4237288135593218</v>
      </c>
      <c r="X70" s="10">
        <v>30.508474576271187</v>
      </c>
      <c r="Y70" s="10">
        <v>10.16949152542373</v>
      </c>
      <c r="Z70" s="13"/>
      <c r="AA70" s="13"/>
      <c r="AB70" s="86"/>
    </row>
    <row r="71" spans="17:28" ht="19.899999999999999" customHeight="1" x14ac:dyDescent="0.15">
      <c r="Q71" s="8" t="str">
        <f>"    南部地域"&amp;CHAR(10)&amp;"（中心市街地）"&amp;CHAR(10)&amp;"   "</f>
        <v xml:space="preserve">    南部地域
（中心市街地）
   </v>
      </c>
      <c r="R71" s="8">
        <v>229</v>
      </c>
      <c r="S71" s="9" t="str">
        <f t="shared" si="4"/>
        <v xml:space="preserve">    南部地域
（中心市街地）
   (n=229)</v>
      </c>
      <c r="T71" s="10">
        <v>3.0567685589519651</v>
      </c>
      <c r="U71" s="10">
        <v>24.890829694323145</v>
      </c>
      <c r="V71" s="10">
        <v>9.1703056768558966</v>
      </c>
      <c r="W71" s="10">
        <v>3.4934497816593884</v>
      </c>
      <c r="X71" s="10">
        <v>47.598253275109172</v>
      </c>
      <c r="Y71" s="10">
        <v>11.790393013100436</v>
      </c>
      <c r="Z71" s="13"/>
      <c r="AA71" s="13"/>
      <c r="AB71" s="86"/>
    </row>
    <row r="72" spans="17:28" ht="19.899999999999999" customHeight="1" x14ac:dyDescent="0.15">
      <c r="Q72" s="8" t="str">
        <f>"          南部地域"&amp;CHAR(10)&amp;"（中心市街地以外）"&amp;CHAR(10)&amp;"         "</f>
        <v xml:space="preserve">          南部地域
（中心市街地以外）
         </v>
      </c>
      <c r="R72" s="8">
        <v>253</v>
      </c>
      <c r="S72" s="9" t="str">
        <f t="shared" si="4"/>
        <v xml:space="preserve">          南部地域
（中心市街地以外）
         (n=253)</v>
      </c>
      <c r="T72" s="10">
        <v>5.5335968379446641</v>
      </c>
      <c r="U72" s="10">
        <v>26.877470355731226</v>
      </c>
      <c r="V72" s="10">
        <v>16.205533596837945</v>
      </c>
      <c r="W72" s="10">
        <v>6.3241106719367588</v>
      </c>
      <c r="X72" s="10">
        <v>35.968379446640313</v>
      </c>
      <c r="Y72" s="10">
        <v>9.0909090909090917</v>
      </c>
      <c r="Z72" s="13"/>
      <c r="AA72" s="13"/>
      <c r="AB72" s="86"/>
    </row>
    <row r="73" spans="17:28" ht="19.899999999999999" customHeight="1" x14ac:dyDescent="0.15">
      <c r="Q73" s="8" t="s">
        <v>68</v>
      </c>
      <c r="R73" s="8">
        <v>325</v>
      </c>
      <c r="S73" s="9" t="str">
        <f t="shared" si="4"/>
        <v>東部地域(n=325)</v>
      </c>
      <c r="T73" s="10">
        <v>3.6923076923076925</v>
      </c>
      <c r="U73" s="10">
        <v>22.76923076923077</v>
      </c>
      <c r="V73" s="10">
        <v>15.076923076923077</v>
      </c>
      <c r="W73" s="10">
        <v>9.5384615384615383</v>
      </c>
      <c r="X73" s="10">
        <v>40.307692307692307</v>
      </c>
      <c r="Y73" s="10">
        <v>8.615384615384615</v>
      </c>
      <c r="Z73" s="13"/>
      <c r="AA73" s="13"/>
      <c r="AB73" s="86"/>
    </row>
    <row r="74" spans="17:28" ht="19.899999999999999" customHeight="1" x14ac:dyDescent="0.15">
      <c r="Q74" s="8" t="s">
        <v>5</v>
      </c>
      <c r="R74" s="8">
        <v>14</v>
      </c>
      <c r="S74" s="9" t="str">
        <f t="shared" si="4"/>
        <v>（無効回答）(n=14)</v>
      </c>
      <c r="T74" s="10">
        <v>7.1428571428571423</v>
      </c>
      <c r="U74" s="10">
        <v>14.285714285714285</v>
      </c>
      <c r="V74" s="10">
        <v>14.285714285714285</v>
      </c>
      <c r="W74" s="10">
        <v>14.285714285714285</v>
      </c>
      <c r="X74" s="10">
        <v>35.714285714285715</v>
      </c>
      <c r="Y74" s="10">
        <v>14.285714285714285</v>
      </c>
      <c r="Z74" s="11"/>
      <c r="AA74" s="11"/>
    </row>
    <row r="85" spans="17:28" ht="19.899999999999999" customHeight="1" x14ac:dyDescent="0.15">
      <c r="Q85" s="2" t="s">
        <v>371</v>
      </c>
    </row>
    <row r="86" spans="17:28" ht="19.899999999999999" customHeight="1" x14ac:dyDescent="0.15">
      <c r="Q86" s="2" t="s">
        <v>326</v>
      </c>
    </row>
    <row r="87" spans="17:28" ht="19.899999999999999" customHeight="1" x14ac:dyDescent="0.15">
      <c r="Q87" s="2" t="s">
        <v>112</v>
      </c>
    </row>
    <row r="88" spans="17:28" ht="19.899999999999999" customHeight="1" x14ac:dyDescent="0.15">
      <c r="Q88" s="3"/>
      <c r="R88" s="4"/>
      <c r="S88" s="5" t="s">
        <v>0</v>
      </c>
      <c r="T88" s="6">
        <v>1</v>
      </c>
      <c r="U88" s="6">
        <v>1</v>
      </c>
      <c r="V88" s="6">
        <v>1</v>
      </c>
      <c r="W88" s="6">
        <v>1</v>
      </c>
      <c r="X88" s="6">
        <v>1</v>
      </c>
      <c r="Y88" s="6">
        <v>1</v>
      </c>
    </row>
    <row r="89" spans="17:28" ht="19.899999999999999" customHeight="1" x14ac:dyDescent="0.15">
      <c r="Q89" s="3" t="s">
        <v>1</v>
      </c>
      <c r="R89" s="4" t="s">
        <v>3</v>
      </c>
      <c r="S89" s="3" t="s">
        <v>2</v>
      </c>
      <c r="T89" s="7" t="s">
        <v>111</v>
      </c>
      <c r="U89" s="7" t="s">
        <v>110</v>
      </c>
      <c r="V89" s="7" t="s">
        <v>128</v>
      </c>
      <c r="W89" s="7" t="s">
        <v>108</v>
      </c>
      <c r="X89" s="7" t="s">
        <v>107</v>
      </c>
      <c r="Y89" s="7" t="s">
        <v>5</v>
      </c>
    </row>
    <row r="90" spans="17:28" ht="19.899999999999999" customHeight="1" x14ac:dyDescent="0.15">
      <c r="Q90" s="8" t="s">
        <v>70</v>
      </c>
      <c r="R90" s="8">
        <v>254</v>
      </c>
      <c r="S90" s="9" t="str">
        <f t="shared" ref="S90:S95" si="5">Q90&amp;"(n="&amp;R90&amp;")"</f>
        <v>西部地域(n=254)</v>
      </c>
      <c r="T90" s="10">
        <v>0.78740157480314954</v>
      </c>
      <c r="U90" s="10">
        <v>4.7244094488188972</v>
      </c>
      <c r="V90" s="10">
        <v>9.0551181102362204</v>
      </c>
      <c r="W90" s="10">
        <v>8.2677165354330722</v>
      </c>
      <c r="X90" s="10">
        <v>62.99212598425197</v>
      </c>
      <c r="Y90" s="10">
        <v>14.173228346456693</v>
      </c>
      <c r="Z90" s="13"/>
      <c r="AA90" s="13"/>
      <c r="AB90" s="86"/>
    </row>
    <row r="91" spans="17:28" ht="19.899999999999999" customHeight="1" x14ac:dyDescent="0.15">
      <c r="Q91" s="8" t="s">
        <v>69</v>
      </c>
      <c r="R91" s="8">
        <v>295</v>
      </c>
      <c r="S91" s="9" t="str">
        <f t="shared" si="5"/>
        <v>北部地域(n=295)</v>
      </c>
      <c r="T91" s="10">
        <v>1.0169491525423728</v>
      </c>
      <c r="U91" s="10">
        <v>5.4237288135593218</v>
      </c>
      <c r="V91" s="10">
        <v>11.864406779661017</v>
      </c>
      <c r="W91" s="10">
        <v>11.186440677966102</v>
      </c>
      <c r="X91" s="10">
        <v>56.271186440677965</v>
      </c>
      <c r="Y91" s="10">
        <v>14.237288135593221</v>
      </c>
      <c r="Z91" s="13"/>
      <c r="AA91" s="13"/>
      <c r="AB91" s="86"/>
    </row>
    <row r="92" spans="17:28" ht="19.899999999999999" customHeight="1" x14ac:dyDescent="0.15">
      <c r="Q92" s="8" t="str">
        <f>"    南部地域"&amp;CHAR(10)&amp;"（中心市街地）"&amp;CHAR(10)&amp;"   "</f>
        <v xml:space="preserve">    南部地域
（中心市街地）
   </v>
      </c>
      <c r="R92" s="8">
        <v>229</v>
      </c>
      <c r="S92" s="9" t="str">
        <f t="shared" si="5"/>
        <v xml:space="preserve">    南部地域
（中心市街地）
   (n=229)</v>
      </c>
      <c r="T92" s="10">
        <v>0.43668122270742354</v>
      </c>
      <c r="U92" s="10">
        <v>6.1135371179039302</v>
      </c>
      <c r="V92" s="10">
        <v>9.606986899563319</v>
      </c>
      <c r="W92" s="10">
        <v>6.9868995633187767</v>
      </c>
      <c r="X92" s="10">
        <v>62.008733624454152</v>
      </c>
      <c r="Y92" s="10">
        <v>14.847161572052403</v>
      </c>
      <c r="Z92" s="13"/>
      <c r="AA92" s="13"/>
      <c r="AB92" s="86"/>
    </row>
    <row r="93" spans="17:28" ht="19.899999999999999" customHeight="1" x14ac:dyDescent="0.15">
      <c r="Q93" s="8" t="str">
        <f>"          南部地域"&amp;CHAR(10)&amp;"（中心市街地以外）"&amp;CHAR(10)&amp;"         "</f>
        <v xml:space="preserve">          南部地域
（中心市街地以外）
         </v>
      </c>
      <c r="R93" s="8">
        <v>253</v>
      </c>
      <c r="S93" s="9" t="str">
        <f t="shared" si="5"/>
        <v xml:space="preserve">          南部地域
（中心市街地以外）
         (n=253)</v>
      </c>
      <c r="T93" s="10">
        <v>1.9762845849802373</v>
      </c>
      <c r="U93" s="10">
        <v>7.1146245059288544</v>
      </c>
      <c r="V93" s="10">
        <v>9.0909090909090917</v>
      </c>
      <c r="W93" s="10">
        <v>7.5098814229249005</v>
      </c>
      <c r="X93" s="10">
        <v>62.845849802371546</v>
      </c>
      <c r="Y93" s="10">
        <v>11.462450592885375</v>
      </c>
      <c r="Z93" s="13"/>
      <c r="AA93" s="13"/>
      <c r="AB93" s="86"/>
    </row>
    <row r="94" spans="17:28" ht="19.899999999999999" customHeight="1" x14ac:dyDescent="0.15">
      <c r="Q94" s="8" t="s">
        <v>68</v>
      </c>
      <c r="R94" s="8">
        <v>325</v>
      </c>
      <c r="S94" s="9" t="str">
        <f t="shared" si="5"/>
        <v>東部地域(n=325)</v>
      </c>
      <c r="T94" s="10">
        <v>0.92307692307692313</v>
      </c>
      <c r="U94" s="10">
        <v>5.2307692307692308</v>
      </c>
      <c r="V94" s="10">
        <v>12.307692307692308</v>
      </c>
      <c r="W94" s="10">
        <v>9.8461538461538467</v>
      </c>
      <c r="X94" s="10">
        <v>60</v>
      </c>
      <c r="Y94" s="10">
        <v>11.692307692307692</v>
      </c>
      <c r="Z94" s="13"/>
      <c r="AA94" s="13"/>
      <c r="AB94" s="86"/>
    </row>
    <row r="95" spans="17:28" ht="19.899999999999999" customHeight="1" x14ac:dyDescent="0.15">
      <c r="Q95" s="8" t="s">
        <v>5</v>
      </c>
      <c r="R95" s="8">
        <v>14</v>
      </c>
      <c r="S95" s="9" t="str">
        <f t="shared" si="5"/>
        <v>（無効回答）(n=14)</v>
      </c>
      <c r="T95" s="10">
        <v>0</v>
      </c>
      <c r="U95" s="10">
        <v>0</v>
      </c>
      <c r="V95" s="10">
        <v>0</v>
      </c>
      <c r="W95" s="10">
        <v>7.1428571428571423</v>
      </c>
      <c r="X95" s="10">
        <v>64.285714285714292</v>
      </c>
      <c r="Y95" s="10">
        <v>28.571428571428569</v>
      </c>
      <c r="Z95" s="11"/>
      <c r="AA95" s="11"/>
    </row>
  </sheetData>
  <phoneticPr fontId="9"/>
  <pageMargins left="0" right="0" top="0.39370078740157483" bottom="0" header="0.31496062992125984" footer="0.31496062992125984"/>
  <pageSetup paperSize="9" scale="78" orientation="portrait" r:id="rId1"/>
  <rowBreaks count="4" manualBreakCount="4">
    <brk id="22" min="1" max="14" man="1"/>
    <brk id="43" min="1" max="14" man="1"/>
    <brk id="64" min="1" max="14" man="1"/>
    <brk id="85" min="1" max="14"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B132"/>
  <sheetViews>
    <sheet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Q1" s="2" t="s">
        <v>325</v>
      </c>
    </row>
    <row r="2" spans="1:27" ht="19.899999999999999" customHeight="1" x14ac:dyDescent="0.15">
      <c r="A2" s="1"/>
      <c r="C2" s="12"/>
      <c r="Q2" s="2" t="s">
        <v>326</v>
      </c>
    </row>
    <row r="3" spans="1:27" ht="19.899999999999999" customHeight="1" x14ac:dyDescent="0.15">
      <c r="Q3" s="2" t="s">
        <v>127</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126</v>
      </c>
      <c r="U5" s="7" t="s">
        <v>125</v>
      </c>
      <c r="V5" s="7" t="s">
        <v>124</v>
      </c>
      <c r="W5" s="7" t="s">
        <v>123</v>
      </c>
      <c r="X5" s="7" t="s">
        <v>5</v>
      </c>
    </row>
    <row r="6" spans="1:27" ht="19.899999999999999" customHeight="1" x14ac:dyDescent="0.15">
      <c r="Q6" s="8" t="s">
        <v>93</v>
      </c>
      <c r="R6" s="8">
        <v>47</v>
      </c>
      <c r="S6" s="9" t="str">
        <f t="shared" ref="S6:S15" si="0">Q6&amp;"(n="&amp;R6&amp;")"</f>
        <v>飛田給駅(n=47)</v>
      </c>
      <c r="T6" s="10">
        <v>29.787234042553191</v>
      </c>
      <c r="U6" s="10">
        <v>40.425531914893611</v>
      </c>
      <c r="V6" s="10">
        <v>21.276595744680851</v>
      </c>
      <c r="W6" s="10">
        <v>4.2553191489361701</v>
      </c>
      <c r="X6" s="10">
        <v>4.2553191489361701</v>
      </c>
      <c r="Y6" s="13"/>
      <c r="Z6" s="13"/>
      <c r="AA6" s="13"/>
    </row>
    <row r="7" spans="1:27" ht="19.899999999999999" customHeight="1" x14ac:dyDescent="0.15">
      <c r="Q7" s="8" t="s">
        <v>92</v>
      </c>
      <c r="R7" s="8">
        <v>105</v>
      </c>
      <c r="S7" s="9" t="str">
        <f t="shared" si="0"/>
        <v>西調布駅(n=105)</v>
      </c>
      <c r="T7" s="10">
        <v>20.952380952380953</v>
      </c>
      <c r="U7" s="10">
        <v>47.619047619047613</v>
      </c>
      <c r="V7" s="10">
        <v>23.809523809523807</v>
      </c>
      <c r="W7" s="10">
        <v>7.6190476190476195</v>
      </c>
      <c r="X7" s="10">
        <v>0</v>
      </c>
      <c r="Y7" s="13"/>
      <c r="Z7" s="13"/>
      <c r="AA7" s="13"/>
    </row>
    <row r="8" spans="1:27" ht="19.899999999999999" customHeight="1" x14ac:dyDescent="0.15">
      <c r="Q8" s="8" t="s">
        <v>91</v>
      </c>
      <c r="R8" s="8">
        <v>525</v>
      </c>
      <c r="S8" s="9" t="str">
        <f t="shared" si="0"/>
        <v>調布駅(n=525)</v>
      </c>
      <c r="T8" s="10">
        <v>21.333333333333336</v>
      </c>
      <c r="U8" s="10">
        <v>46.285714285714285</v>
      </c>
      <c r="V8" s="10">
        <v>22.666666666666664</v>
      </c>
      <c r="W8" s="10">
        <v>6.8571428571428577</v>
      </c>
      <c r="X8" s="10">
        <v>2.8571428571428572</v>
      </c>
      <c r="Y8" s="13"/>
      <c r="Z8" s="13"/>
      <c r="AA8" s="13"/>
    </row>
    <row r="9" spans="1:27" ht="19.899999999999999" customHeight="1" x14ac:dyDescent="0.15">
      <c r="Q9" s="8" t="s">
        <v>90</v>
      </c>
      <c r="R9" s="8">
        <v>57</v>
      </c>
      <c r="S9" s="9" t="str">
        <f t="shared" si="0"/>
        <v>京王多摩川駅(n=57)</v>
      </c>
      <c r="T9" s="10">
        <v>17.543859649122805</v>
      </c>
      <c r="U9" s="10">
        <v>52.631578947368418</v>
      </c>
      <c r="V9" s="10">
        <v>26.315789473684209</v>
      </c>
      <c r="W9" s="10">
        <v>1.7543859649122806</v>
      </c>
      <c r="X9" s="10">
        <v>1.7543859649122806</v>
      </c>
      <c r="Y9" s="13"/>
      <c r="Z9" s="13"/>
      <c r="AA9" s="13"/>
    </row>
    <row r="10" spans="1:27" ht="19.899999999999999" customHeight="1" x14ac:dyDescent="0.15">
      <c r="Q10" s="8" t="s">
        <v>89</v>
      </c>
      <c r="R10" s="8">
        <v>49</v>
      </c>
      <c r="S10" s="9" t="str">
        <f t="shared" si="0"/>
        <v>布田駅(n=49)</v>
      </c>
      <c r="T10" s="10">
        <v>26.530612244897959</v>
      </c>
      <c r="U10" s="10">
        <v>42.857142857142854</v>
      </c>
      <c r="V10" s="10">
        <v>22.448979591836736</v>
      </c>
      <c r="W10" s="10">
        <v>6.1224489795918364</v>
      </c>
      <c r="X10" s="10">
        <v>2.0408163265306123</v>
      </c>
      <c r="Y10" s="13"/>
      <c r="Z10" s="13"/>
      <c r="AA10" s="13"/>
    </row>
    <row r="11" spans="1:27" ht="19.899999999999999" customHeight="1" x14ac:dyDescent="0.15">
      <c r="Q11" s="8" t="s">
        <v>88</v>
      </c>
      <c r="R11" s="8">
        <v>148</v>
      </c>
      <c r="S11" s="9" t="str">
        <f t="shared" si="0"/>
        <v>国領駅(n=148)</v>
      </c>
      <c r="T11" s="10">
        <v>26.351351351351347</v>
      </c>
      <c r="U11" s="10">
        <v>52.702702702702695</v>
      </c>
      <c r="V11" s="10">
        <v>11.486486486486488</v>
      </c>
      <c r="W11" s="10">
        <v>7.4324324324324325</v>
      </c>
      <c r="X11" s="10">
        <v>2.0270270270270272</v>
      </c>
      <c r="Y11" s="13"/>
      <c r="Z11" s="13"/>
      <c r="AA11" s="13"/>
    </row>
    <row r="12" spans="1:27" ht="19.899999999999999" customHeight="1" x14ac:dyDescent="0.15">
      <c r="Q12" s="8" t="s">
        <v>87</v>
      </c>
      <c r="R12" s="8">
        <v>69</v>
      </c>
      <c r="S12" s="9" t="str">
        <f t="shared" si="0"/>
        <v>柴崎駅(n=69)</v>
      </c>
      <c r="T12" s="10">
        <v>11.594202898550725</v>
      </c>
      <c r="U12" s="10">
        <v>44.927536231884055</v>
      </c>
      <c r="V12" s="10">
        <v>24.637681159420293</v>
      </c>
      <c r="W12" s="10">
        <v>14.492753623188406</v>
      </c>
      <c r="X12" s="10">
        <v>4.3478260869565215</v>
      </c>
      <c r="Y12" s="13"/>
      <c r="Z12" s="13"/>
      <c r="AA12" s="13"/>
    </row>
    <row r="13" spans="1:27" ht="19.899999999999999" customHeight="1" x14ac:dyDescent="0.15">
      <c r="Q13" s="8" t="s">
        <v>86</v>
      </c>
      <c r="R13" s="8">
        <v>214</v>
      </c>
      <c r="S13" s="9" t="str">
        <f t="shared" si="0"/>
        <v>つつじヶ丘駅(n=214)</v>
      </c>
      <c r="T13" s="10">
        <v>17.75700934579439</v>
      </c>
      <c r="U13" s="10">
        <v>42.523364485981304</v>
      </c>
      <c r="V13" s="10">
        <v>26.635514018691588</v>
      </c>
      <c r="W13" s="10">
        <v>10.747663551401869</v>
      </c>
      <c r="X13" s="10">
        <v>2.3364485981308412</v>
      </c>
      <c r="Y13" s="13"/>
      <c r="Z13" s="13"/>
      <c r="AA13" s="13"/>
    </row>
    <row r="14" spans="1:27" ht="19.899999999999999" customHeight="1" x14ac:dyDescent="0.15">
      <c r="Q14" s="8" t="s">
        <v>85</v>
      </c>
      <c r="R14" s="8">
        <v>139</v>
      </c>
      <c r="S14" s="9" t="str">
        <f t="shared" si="0"/>
        <v>仙川駅(n=139)</v>
      </c>
      <c r="T14" s="10">
        <v>23.021582733812952</v>
      </c>
      <c r="U14" s="10">
        <v>41.726618705035975</v>
      </c>
      <c r="V14" s="10">
        <v>24.46043165467626</v>
      </c>
      <c r="W14" s="10">
        <v>8.6330935251798557</v>
      </c>
      <c r="X14" s="10">
        <v>2.1582733812949639</v>
      </c>
      <c r="Y14" s="13"/>
      <c r="Z14" s="13"/>
      <c r="AA14" s="13"/>
    </row>
    <row r="15" spans="1:27" ht="19.899999999999999" customHeight="1" x14ac:dyDescent="0.15">
      <c r="Q15" s="8" t="s">
        <v>5</v>
      </c>
      <c r="R15" s="8">
        <v>17</v>
      </c>
      <c r="S15" s="9" t="str">
        <f t="shared" si="0"/>
        <v>（無効回答）(n=17)</v>
      </c>
      <c r="T15" s="10">
        <v>23.52941176470588</v>
      </c>
      <c r="U15" s="10">
        <v>23.52941176470588</v>
      </c>
      <c r="V15" s="10">
        <v>11.76470588235294</v>
      </c>
      <c r="W15" s="10">
        <v>0</v>
      </c>
      <c r="X15" s="10">
        <v>41.17647058823529</v>
      </c>
      <c r="Y15" s="11"/>
    </row>
    <row r="16" spans="1:27" ht="19.899999999999999" customHeight="1" x14ac:dyDescent="0.15">
      <c r="R16" s="2">
        <f>SUM(R6:R15)</f>
        <v>1370</v>
      </c>
    </row>
    <row r="31" spans="17:17" ht="19.899999999999999" customHeight="1" x14ac:dyDescent="0.15">
      <c r="Q31" s="2" t="s">
        <v>325</v>
      </c>
    </row>
    <row r="32" spans="17:17" ht="19.899999999999999" customHeight="1" x14ac:dyDescent="0.15">
      <c r="Q32" s="2" t="s">
        <v>326</v>
      </c>
    </row>
    <row r="33" spans="17:28" ht="19.899999999999999" customHeight="1" x14ac:dyDescent="0.15">
      <c r="Q33" s="2" t="s">
        <v>122</v>
      </c>
    </row>
    <row r="34" spans="17:28" ht="19.899999999999999" customHeight="1" x14ac:dyDescent="0.15">
      <c r="Q34" s="3"/>
      <c r="R34" s="4"/>
      <c r="S34" s="5" t="s">
        <v>0</v>
      </c>
      <c r="T34" s="6">
        <v>1</v>
      </c>
      <c r="U34" s="6">
        <v>1</v>
      </c>
      <c r="V34" s="6">
        <v>1</v>
      </c>
      <c r="W34" s="6">
        <v>1</v>
      </c>
      <c r="X34" s="6">
        <v>1</v>
      </c>
      <c r="Y34" s="6">
        <v>1</v>
      </c>
    </row>
    <row r="35" spans="17:28" ht="19.899999999999999" customHeight="1" x14ac:dyDescent="0.15">
      <c r="Q35" s="3" t="s">
        <v>1</v>
      </c>
      <c r="R35" s="4" t="s">
        <v>3</v>
      </c>
      <c r="S35" s="3" t="s">
        <v>2</v>
      </c>
      <c r="T35" s="7" t="s">
        <v>117</v>
      </c>
      <c r="U35" s="7" t="s">
        <v>116</v>
      </c>
      <c r="V35" s="7" t="s">
        <v>115</v>
      </c>
      <c r="W35" s="7" t="s">
        <v>114</v>
      </c>
      <c r="X35" s="7" t="s">
        <v>121</v>
      </c>
      <c r="Y35" s="7" t="s">
        <v>5</v>
      </c>
    </row>
    <row r="36" spans="17:28" ht="19.899999999999999" customHeight="1" x14ac:dyDescent="0.15">
      <c r="Q36" s="8" t="s">
        <v>93</v>
      </c>
      <c r="R36" s="8">
        <v>46</v>
      </c>
      <c r="S36" s="9" t="str">
        <f t="shared" ref="S36:S45" si="1">Q36&amp;"(n="&amp;R36&amp;")"</f>
        <v>飛田給駅(n=46)</v>
      </c>
      <c r="T36" s="10">
        <v>6.5</v>
      </c>
      <c r="U36" s="10">
        <v>19.600000000000001</v>
      </c>
      <c r="V36" s="10">
        <v>21.7</v>
      </c>
      <c r="W36" s="10">
        <v>10.9</v>
      </c>
      <c r="X36" s="10">
        <v>32.6</v>
      </c>
      <c r="Y36" s="10">
        <v>8.6999999999999993</v>
      </c>
      <c r="Z36" s="13"/>
      <c r="AA36" s="13"/>
      <c r="AB36" s="86"/>
    </row>
    <row r="37" spans="17:28" ht="19.899999999999999" customHeight="1" x14ac:dyDescent="0.15">
      <c r="Q37" s="8" t="s">
        <v>92</v>
      </c>
      <c r="R37" s="8">
        <v>88</v>
      </c>
      <c r="S37" s="9" t="str">
        <f t="shared" si="1"/>
        <v>西調布駅(n=88)</v>
      </c>
      <c r="T37" s="10">
        <v>8</v>
      </c>
      <c r="U37" s="10">
        <v>33</v>
      </c>
      <c r="V37" s="10">
        <v>22.7</v>
      </c>
      <c r="W37" s="10">
        <v>11.4</v>
      </c>
      <c r="X37" s="10">
        <v>17</v>
      </c>
      <c r="Y37" s="10">
        <v>8</v>
      </c>
      <c r="Z37" s="13"/>
      <c r="AA37" s="13"/>
      <c r="AB37" s="86"/>
    </row>
    <row r="38" spans="17:28" ht="19.899999999999999" customHeight="1" x14ac:dyDescent="0.15">
      <c r="Q38" s="8" t="s">
        <v>91</v>
      </c>
      <c r="R38" s="8">
        <v>468</v>
      </c>
      <c r="S38" s="9" t="str">
        <f t="shared" si="1"/>
        <v>調布駅(n=468)</v>
      </c>
      <c r="T38" s="10">
        <v>6.6</v>
      </c>
      <c r="U38" s="10">
        <v>27.6</v>
      </c>
      <c r="V38" s="10">
        <v>24.4</v>
      </c>
      <c r="W38" s="10">
        <v>17.899999999999999</v>
      </c>
      <c r="X38" s="10">
        <v>19</v>
      </c>
      <c r="Y38" s="10">
        <v>4.5</v>
      </c>
      <c r="Z38" s="13"/>
      <c r="AA38" s="13"/>
      <c r="AB38" s="86"/>
    </row>
    <row r="39" spans="17:28" ht="19.899999999999999" customHeight="1" x14ac:dyDescent="0.15">
      <c r="Q39" s="8" t="s">
        <v>90</v>
      </c>
      <c r="R39" s="8">
        <v>51</v>
      </c>
      <c r="S39" s="9" t="str">
        <f t="shared" si="1"/>
        <v>京王多摩川駅(n=51)</v>
      </c>
      <c r="T39" s="10" t="s">
        <v>315</v>
      </c>
      <c r="U39" s="10">
        <v>27.5</v>
      </c>
      <c r="V39" s="10">
        <v>31.4</v>
      </c>
      <c r="W39" s="10">
        <v>19.600000000000001</v>
      </c>
      <c r="X39" s="10">
        <v>11.8</v>
      </c>
      <c r="Y39" s="10">
        <v>9.8000000000000007</v>
      </c>
      <c r="Z39" s="13"/>
      <c r="AA39" s="13"/>
      <c r="AB39" s="86"/>
    </row>
    <row r="40" spans="17:28" ht="19.899999999999999" customHeight="1" x14ac:dyDescent="0.15">
      <c r="Q40" s="8" t="s">
        <v>89</v>
      </c>
      <c r="R40" s="8">
        <v>44</v>
      </c>
      <c r="S40" s="9" t="str">
        <f t="shared" si="1"/>
        <v>布田駅(n=44)</v>
      </c>
      <c r="T40" s="10">
        <v>13.6</v>
      </c>
      <c r="U40" s="10">
        <v>25</v>
      </c>
      <c r="V40" s="10">
        <v>27.3</v>
      </c>
      <c r="W40" s="10">
        <v>15.9</v>
      </c>
      <c r="X40" s="10">
        <v>11.4</v>
      </c>
      <c r="Y40" s="10">
        <v>6.8</v>
      </c>
      <c r="Z40" s="13"/>
      <c r="AA40" s="13"/>
      <c r="AB40" s="86"/>
    </row>
    <row r="41" spans="17:28" ht="19.899999999999999" customHeight="1" x14ac:dyDescent="0.15">
      <c r="Q41" s="8" t="s">
        <v>88</v>
      </c>
      <c r="R41" s="8">
        <v>120</v>
      </c>
      <c r="S41" s="9" t="str">
        <f t="shared" si="1"/>
        <v>国領駅(n=120)</v>
      </c>
      <c r="T41" s="10">
        <v>11.7</v>
      </c>
      <c r="U41" s="10">
        <v>30.8</v>
      </c>
      <c r="V41" s="10">
        <v>23.3</v>
      </c>
      <c r="W41" s="10">
        <v>11.7</v>
      </c>
      <c r="X41" s="10">
        <v>15.8</v>
      </c>
      <c r="Y41" s="10">
        <v>6.7</v>
      </c>
      <c r="Z41" s="13"/>
      <c r="AA41" s="13"/>
      <c r="AB41" s="86"/>
    </row>
    <row r="42" spans="17:28" ht="19.899999999999999" customHeight="1" x14ac:dyDescent="0.15">
      <c r="Q42" s="8" t="s">
        <v>87</v>
      </c>
      <c r="R42" s="8">
        <v>64</v>
      </c>
      <c r="S42" s="9" t="str">
        <f t="shared" si="1"/>
        <v>柴崎駅(n=64)</v>
      </c>
      <c r="T42" s="10">
        <v>9.4</v>
      </c>
      <c r="U42" s="10">
        <v>18.8</v>
      </c>
      <c r="V42" s="10">
        <v>28.1</v>
      </c>
      <c r="W42" s="10">
        <v>25</v>
      </c>
      <c r="X42" s="10">
        <v>7.8</v>
      </c>
      <c r="Y42" s="10">
        <v>10.9</v>
      </c>
      <c r="Z42" s="13"/>
      <c r="AA42" s="13"/>
      <c r="AB42" s="86"/>
    </row>
    <row r="43" spans="17:28" ht="19.899999999999999" customHeight="1" x14ac:dyDescent="0.15">
      <c r="Q43" s="8" t="s">
        <v>86</v>
      </c>
      <c r="R43" s="8">
        <v>193</v>
      </c>
      <c r="S43" s="9" t="str">
        <f t="shared" si="1"/>
        <v>つつじヶ丘駅(n=193)</v>
      </c>
      <c r="T43" s="10">
        <v>3.1</v>
      </c>
      <c r="U43" s="10">
        <v>24.4</v>
      </c>
      <c r="V43" s="10">
        <v>23.3</v>
      </c>
      <c r="W43" s="10">
        <v>18.7</v>
      </c>
      <c r="X43" s="10">
        <v>23.8</v>
      </c>
      <c r="Y43" s="10">
        <v>6.7</v>
      </c>
      <c r="Z43" s="13"/>
      <c r="AA43" s="13"/>
      <c r="AB43" s="86"/>
    </row>
    <row r="44" spans="17:28" ht="19.899999999999999" customHeight="1" x14ac:dyDescent="0.15">
      <c r="Q44" s="8" t="s">
        <v>85</v>
      </c>
      <c r="R44" s="8">
        <v>117</v>
      </c>
      <c r="S44" s="9" t="str">
        <f t="shared" si="1"/>
        <v>仙川駅(n=117)</v>
      </c>
      <c r="T44" s="10">
        <v>4.3</v>
      </c>
      <c r="U44" s="10">
        <v>28.2</v>
      </c>
      <c r="V44" s="10">
        <v>17.100000000000001</v>
      </c>
      <c r="W44" s="10">
        <v>18.8</v>
      </c>
      <c r="X44" s="10">
        <v>26.5</v>
      </c>
      <c r="Y44" s="10">
        <v>5.0999999999999996</v>
      </c>
      <c r="Z44" s="13"/>
      <c r="AA44" s="13"/>
      <c r="AB44" s="86"/>
    </row>
    <row r="45" spans="17:28" ht="19.899999999999999" customHeight="1" x14ac:dyDescent="0.15">
      <c r="Q45" s="8" t="s">
        <v>5</v>
      </c>
      <c r="R45" s="8">
        <v>19</v>
      </c>
      <c r="S45" s="9" t="str">
        <f t="shared" si="1"/>
        <v>（無効回答）(n=19)</v>
      </c>
      <c r="T45" s="10" t="s">
        <v>315</v>
      </c>
      <c r="U45" s="10">
        <v>15.8</v>
      </c>
      <c r="V45" s="10">
        <v>26.3</v>
      </c>
      <c r="W45" s="10">
        <v>15.8</v>
      </c>
      <c r="X45" s="10">
        <v>26.3</v>
      </c>
      <c r="Y45" s="10">
        <v>15.8</v>
      </c>
      <c r="Z45" s="11"/>
      <c r="AA45" s="11"/>
    </row>
    <row r="60" spans="17:25" ht="19.899999999999999" customHeight="1" x14ac:dyDescent="0.15">
      <c r="Q60" s="2" t="s">
        <v>325</v>
      </c>
    </row>
    <row r="61" spans="17:25" ht="19.899999999999999" customHeight="1" x14ac:dyDescent="0.15">
      <c r="Q61" s="2" t="s">
        <v>326</v>
      </c>
    </row>
    <row r="62" spans="17:25" ht="19.899999999999999" customHeight="1" x14ac:dyDescent="0.15">
      <c r="Q62" s="2" t="s">
        <v>120</v>
      </c>
    </row>
    <row r="63" spans="17:25" ht="19.899999999999999" customHeight="1" x14ac:dyDescent="0.15">
      <c r="Q63" s="3"/>
      <c r="R63" s="4"/>
      <c r="S63" s="5" t="s">
        <v>0</v>
      </c>
      <c r="T63" s="6">
        <v>1</v>
      </c>
      <c r="U63" s="6">
        <v>1</v>
      </c>
      <c r="V63" s="6">
        <v>1</v>
      </c>
      <c r="W63" s="6">
        <v>1</v>
      </c>
      <c r="X63" s="6">
        <v>1</v>
      </c>
      <c r="Y63" s="6">
        <v>1</v>
      </c>
    </row>
    <row r="64" spans="17:25" ht="19.899999999999999" customHeight="1" x14ac:dyDescent="0.15">
      <c r="Q64" s="3" t="s">
        <v>1</v>
      </c>
      <c r="R64" s="4" t="s">
        <v>3</v>
      </c>
      <c r="S64" s="3" t="s">
        <v>2</v>
      </c>
      <c r="T64" s="7" t="s">
        <v>117</v>
      </c>
      <c r="U64" s="7" t="s">
        <v>116</v>
      </c>
      <c r="V64" s="7" t="s">
        <v>115</v>
      </c>
      <c r="W64" s="7" t="s">
        <v>114</v>
      </c>
      <c r="X64" s="7" t="s">
        <v>119</v>
      </c>
      <c r="Y64" s="7" t="s">
        <v>5</v>
      </c>
    </row>
    <row r="65" spans="17:28" ht="19.899999999999999" customHeight="1" x14ac:dyDescent="0.15">
      <c r="Q65" s="8" t="s">
        <v>93</v>
      </c>
      <c r="R65" s="8">
        <v>46</v>
      </c>
      <c r="S65" s="9" t="str">
        <f t="shared" ref="S65:S74" si="2">Q65&amp;"(n="&amp;R65&amp;")"</f>
        <v>飛田給駅(n=46)</v>
      </c>
      <c r="T65" s="10">
        <v>4.3</v>
      </c>
      <c r="U65" s="10">
        <v>6.5</v>
      </c>
      <c r="V65" s="10" t="s">
        <v>315</v>
      </c>
      <c r="W65" s="10">
        <v>2.2000000000000002</v>
      </c>
      <c r="X65" s="10">
        <v>71.7</v>
      </c>
      <c r="Y65" s="10">
        <v>15.2</v>
      </c>
      <c r="Z65" s="13"/>
      <c r="AA65" s="13"/>
      <c r="AB65" s="86"/>
    </row>
    <row r="66" spans="17:28" ht="19.899999999999999" customHeight="1" x14ac:dyDescent="0.15">
      <c r="Q66" s="8" t="s">
        <v>92</v>
      </c>
      <c r="R66" s="8">
        <v>88</v>
      </c>
      <c r="S66" s="9" t="str">
        <f t="shared" si="2"/>
        <v>西調布駅(n=88)</v>
      </c>
      <c r="T66" s="10" t="s">
        <v>315</v>
      </c>
      <c r="U66" s="10">
        <v>3.4</v>
      </c>
      <c r="V66" s="10">
        <v>3.4</v>
      </c>
      <c r="W66" s="10">
        <v>3.4</v>
      </c>
      <c r="X66" s="10">
        <v>68.2</v>
      </c>
      <c r="Y66" s="10">
        <v>21.6</v>
      </c>
      <c r="Z66" s="13"/>
      <c r="AA66" s="13"/>
      <c r="AB66" s="86"/>
    </row>
    <row r="67" spans="17:28" ht="19.899999999999999" customHeight="1" x14ac:dyDescent="0.15">
      <c r="Q67" s="8" t="s">
        <v>91</v>
      </c>
      <c r="R67" s="8">
        <v>468</v>
      </c>
      <c r="S67" s="9" t="str">
        <f t="shared" si="2"/>
        <v>調布駅(n=468)</v>
      </c>
      <c r="T67" s="10">
        <v>1.5</v>
      </c>
      <c r="U67" s="10">
        <v>6.6</v>
      </c>
      <c r="V67" s="10">
        <v>3.8</v>
      </c>
      <c r="W67" s="10">
        <v>2.4</v>
      </c>
      <c r="X67" s="10">
        <v>69.2</v>
      </c>
      <c r="Y67" s="10">
        <v>16.5</v>
      </c>
      <c r="Z67" s="13"/>
      <c r="AA67" s="13"/>
      <c r="AB67" s="86"/>
    </row>
    <row r="68" spans="17:28" ht="19.899999999999999" customHeight="1" x14ac:dyDescent="0.15">
      <c r="Q68" s="8" t="s">
        <v>90</v>
      </c>
      <c r="R68" s="8">
        <v>51</v>
      </c>
      <c r="S68" s="9" t="str">
        <f t="shared" si="2"/>
        <v>京王多摩川駅(n=51)</v>
      </c>
      <c r="T68" s="10" t="s">
        <v>315</v>
      </c>
      <c r="U68" s="10">
        <v>5.9</v>
      </c>
      <c r="V68" s="10">
        <v>5.9</v>
      </c>
      <c r="W68" s="10">
        <v>3.9</v>
      </c>
      <c r="X68" s="10">
        <v>64.7</v>
      </c>
      <c r="Y68" s="10">
        <v>19.600000000000001</v>
      </c>
      <c r="Z68" s="13"/>
      <c r="AA68" s="13"/>
      <c r="AB68" s="86"/>
    </row>
    <row r="69" spans="17:28" ht="19.899999999999999" customHeight="1" x14ac:dyDescent="0.15">
      <c r="Q69" s="8" t="s">
        <v>89</v>
      </c>
      <c r="R69" s="8">
        <v>44</v>
      </c>
      <c r="S69" s="9" t="str">
        <f t="shared" si="2"/>
        <v>布田駅(n=44)</v>
      </c>
      <c r="T69" s="10">
        <v>4.5</v>
      </c>
      <c r="U69" s="10">
        <v>4.5</v>
      </c>
      <c r="V69" s="10">
        <v>6.8</v>
      </c>
      <c r="W69" s="10">
        <v>4.5</v>
      </c>
      <c r="X69" s="10">
        <v>59.1</v>
      </c>
      <c r="Y69" s="10">
        <v>20.5</v>
      </c>
      <c r="Z69" s="13"/>
      <c r="AA69" s="13"/>
      <c r="AB69" s="86"/>
    </row>
    <row r="70" spans="17:28" ht="19.899999999999999" customHeight="1" x14ac:dyDescent="0.15">
      <c r="Q70" s="8" t="s">
        <v>88</v>
      </c>
      <c r="R70" s="8">
        <v>120</v>
      </c>
      <c r="S70" s="9" t="str">
        <f t="shared" si="2"/>
        <v>国領駅(n=120)</v>
      </c>
      <c r="T70" s="10">
        <v>4.2</v>
      </c>
      <c r="U70" s="10">
        <v>5</v>
      </c>
      <c r="V70" s="10">
        <v>1.7</v>
      </c>
      <c r="W70" s="10" t="s">
        <v>315</v>
      </c>
      <c r="X70" s="10">
        <v>71.7</v>
      </c>
      <c r="Y70" s="10">
        <v>17.5</v>
      </c>
      <c r="Z70" s="13"/>
      <c r="AA70" s="13"/>
      <c r="AB70" s="86"/>
    </row>
    <row r="71" spans="17:28" ht="19.899999999999999" customHeight="1" x14ac:dyDescent="0.15">
      <c r="Q71" s="8" t="s">
        <v>87</v>
      </c>
      <c r="R71" s="8">
        <v>64</v>
      </c>
      <c r="S71" s="9" t="str">
        <f t="shared" si="2"/>
        <v>柴崎駅(n=64)</v>
      </c>
      <c r="T71" s="10">
        <v>4.7</v>
      </c>
      <c r="U71" s="10">
        <v>1.6</v>
      </c>
      <c r="V71" s="10">
        <v>9.4</v>
      </c>
      <c r="W71" s="10">
        <v>4.7</v>
      </c>
      <c r="X71" s="10">
        <v>59.4</v>
      </c>
      <c r="Y71" s="10">
        <v>20.3</v>
      </c>
      <c r="Z71" s="13"/>
      <c r="AA71" s="13"/>
      <c r="AB71" s="86"/>
    </row>
    <row r="72" spans="17:28" ht="19.899999999999999" customHeight="1" x14ac:dyDescent="0.15">
      <c r="Q72" s="8" t="s">
        <v>86</v>
      </c>
      <c r="R72" s="8">
        <v>193</v>
      </c>
      <c r="S72" s="9" t="str">
        <f t="shared" si="2"/>
        <v>つつじヶ丘駅(n=193)</v>
      </c>
      <c r="T72" s="10">
        <v>1.6</v>
      </c>
      <c r="U72" s="10">
        <v>9.3000000000000007</v>
      </c>
      <c r="V72" s="10">
        <v>2.1</v>
      </c>
      <c r="W72" s="10">
        <v>3.6</v>
      </c>
      <c r="X72" s="10">
        <v>65.3</v>
      </c>
      <c r="Y72" s="10">
        <v>18.100000000000001</v>
      </c>
      <c r="Z72" s="13"/>
      <c r="AA72" s="13"/>
      <c r="AB72" s="86"/>
    </row>
    <row r="73" spans="17:28" ht="19.899999999999999" customHeight="1" x14ac:dyDescent="0.15">
      <c r="Q73" s="8" t="s">
        <v>85</v>
      </c>
      <c r="R73" s="8">
        <v>117</v>
      </c>
      <c r="S73" s="9" t="str">
        <f t="shared" si="2"/>
        <v>仙川駅(n=117)</v>
      </c>
      <c r="T73" s="10" t="s">
        <v>315</v>
      </c>
      <c r="U73" s="10">
        <v>6</v>
      </c>
      <c r="V73" s="10">
        <v>4.3</v>
      </c>
      <c r="W73" s="10">
        <v>0.9</v>
      </c>
      <c r="X73" s="10">
        <v>80.3</v>
      </c>
      <c r="Y73" s="10">
        <v>8.5</v>
      </c>
      <c r="Z73" s="13"/>
      <c r="AA73" s="13"/>
      <c r="AB73" s="86"/>
    </row>
    <row r="74" spans="17:28" ht="19.899999999999999" customHeight="1" x14ac:dyDescent="0.15">
      <c r="Q74" s="8" t="s">
        <v>5</v>
      </c>
      <c r="R74" s="8">
        <v>19</v>
      </c>
      <c r="S74" s="9" t="str">
        <f t="shared" si="2"/>
        <v>（無効回答）(n=19)</v>
      </c>
      <c r="T74" s="10" t="s">
        <v>315</v>
      </c>
      <c r="U74" s="10">
        <v>15.8</v>
      </c>
      <c r="V74" s="10" t="s">
        <v>315</v>
      </c>
      <c r="W74" s="10" t="s">
        <v>315</v>
      </c>
      <c r="X74" s="10">
        <v>47.4</v>
      </c>
      <c r="Y74" s="10">
        <v>36.799999999999997</v>
      </c>
      <c r="Z74" s="11"/>
      <c r="AA74" s="11"/>
    </row>
    <row r="89" spans="17:28" ht="19.899999999999999" customHeight="1" x14ac:dyDescent="0.15">
      <c r="Q89" s="2" t="s">
        <v>325</v>
      </c>
    </row>
    <row r="90" spans="17:28" ht="19.899999999999999" customHeight="1" x14ac:dyDescent="0.15">
      <c r="Q90" s="2" t="s">
        <v>326</v>
      </c>
    </row>
    <row r="91" spans="17:28" ht="19.899999999999999" customHeight="1" x14ac:dyDescent="0.15">
      <c r="Q91" s="2" t="s">
        <v>118</v>
      </c>
    </row>
    <row r="92" spans="17:28" ht="19.899999999999999" customHeight="1" x14ac:dyDescent="0.15">
      <c r="Q92" s="3"/>
      <c r="R92" s="4"/>
      <c r="S92" s="5" t="s">
        <v>0</v>
      </c>
      <c r="T92" s="6">
        <v>1</v>
      </c>
      <c r="U92" s="6">
        <v>1</v>
      </c>
      <c r="V92" s="6">
        <v>1</v>
      </c>
      <c r="W92" s="6">
        <v>1</v>
      </c>
      <c r="X92" s="6">
        <v>1</v>
      </c>
      <c r="Y92" s="6">
        <v>1</v>
      </c>
    </row>
    <row r="93" spans="17:28" ht="19.899999999999999" customHeight="1" x14ac:dyDescent="0.15">
      <c r="Q93" s="3" t="s">
        <v>1</v>
      </c>
      <c r="R93" s="4" t="s">
        <v>3</v>
      </c>
      <c r="S93" s="3" t="s">
        <v>2</v>
      </c>
      <c r="T93" s="7" t="s">
        <v>117</v>
      </c>
      <c r="U93" s="7" t="s">
        <v>116</v>
      </c>
      <c r="V93" s="7" t="s">
        <v>115</v>
      </c>
      <c r="W93" s="7" t="s">
        <v>114</v>
      </c>
      <c r="X93" s="7" t="s">
        <v>113</v>
      </c>
      <c r="Y93" s="7" t="s">
        <v>5</v>
      </c>
    </row>
    <row r="94" spans="17:28" ht="19.899999999999999" customHeight="1" x14ac:dyDescent="0.15">
      <c r="Q94" s="8" t="s">
        <v>93</v>
      </c>
      <c r="R94" s="8">
        <v>46</v>
      </c>
      <c r="S94" s="9" t="str">
        <f t="shared" ref="S94:S103" si="3">Q94&amp;"(n="&amp;R94&amp;")"</f>
        <v>飛田給駅(n=46)</v>
      </c>
      <c r="T94" s="10">
        <v>6.5</v>
      </c>
      <c r="U94" s="10">
        <v>34.799999999999997</v>
      </c>
      <c r="V94" s="10">
        <v>15.2</v>
      </c>
      <c r="W94" s="10" t="s">
        <v>315</v>
      </c>
      <c r="X94" s="10">
        <v>32.6</v>
      </c>
      <c r="Y94" s="10">
        <v>10.9</v>
      </c>
      <c r="Z94" s="13"/>
      <c r="AA94" s="13"/>
      <c r="AB94" s="86"/>
    </row>
    <row r="95" spans="17:28" ht="19.899999999999999" customHeight="1" x14ac:dyDescent="0.15">
      <c r="Q95" s="8" t="s">
        <v>92</v>
      </c>
      <c r="R95" s="8">
        <v>88</v>
      </c>
      <c r="S95" s="9" t="str">
        <f t="shared" si="3"/>
        <v>西調布駅(n=88)</v>
      </c>
      <c r="T95" s="10">
        <v>1.1000000000000001</v>
      </c>
      <c r="U95" s="10">
        <v>38.6</v>
      </c>
      <c r="V95" s="10">
        <v>12.5</v>
      </c>
      <c r="W95" s="10">
        <v>5.7</v>
      </c>
      <c r="X95" s="10">
        <v>30.7</v>
      </c>
      <c r="Y95" s="10">
        <v>11.4</v>
      </c>
      <c r="Z95" s="13"/>
      <c r="AA95" s="13"/>
      <c r="AB95" s="86"/>
    </row>
    <row r="96" spans="17:28" ht="19.899999999999999" customHeight="1" x14ac:dyDescent="0.15">
      <c r="Q96" s="8" t="s">
        <v>91</v>
      </c>
      <c r="R96" s="8">
        <v>468</v>
      </c>
      <c r="S96" s="9" t="str">
        <f t="shared" si="3"/>
        <v>調布駅(n=468)</v>
      </c>
      <c r="T96" s="10">
        <v>5.3</v>
      </c>
      <c r="U96" s="10">
        <v>23.5</v>
      </c>
      <c r="V96" s="10">
        <v>14.5</v>
      </c>
      <c r="W96" s="10">
        <v>7.5</v>
      </c>
      <c r="X96" s="10">
        <v>39.299999999999997</v>
      </c>
      <c r="Y96" s="10">
        <v>9.8000000000000007</v>
      </c>
      <c r="Z96" s="13"/>
      <c r="AA96" s="13"/>
      <c r="AB96" s="86"/>
    </row>
    <row r="97" spans="17:28" ht="19.899999999999999" customHeight="1" x14ac:dyDescent="0.15">
      <c r="Q97" s="8" t="s">
        <v>90</v>
      </c>
      <c r="R97" s="8">
        <v>51</v>
      </c>
      <c r="S97" s="9" t="str">
        <f t="shared" si="3"/>
        <v>京王多摩川駅(n=51)</v>
      </c>
      <c r="T97" s="10">
        <v>2</v>
      </c>
      <c r="U97" s="10">
        <v>27.5</v>
      </c>
      <c r="V97" s="10">
        <v>23.5</v>
      </c>
      <c r="W97" s="10">
        <v>11.8</v>
      </c>
      <c r="X97" s="10">
        <v>29.4</v>
      </c>
      <c r="Y97" s="10">
        <v>5.9</v>
      </c>
      <c r="Z97" s="13"/>
      <c r="AA97" s="13"/>
      <c r="AB97" s="86"/>
    </row>
    <row r="98" spans="17:28" ht="19.899999999999999" customHeight="1" x14ac:dyDescent="0.15">
      <c r="Q98" s="8" t="s">
        <v>89</v>
      </c>
      <c r="R98" s="8">
        <v>44</v>
      </c>
      <c r="S98" s="9" t="str">
        <f t="shared" si="3"/>
        <v>布田駅(n=44)</v>
      </c>
      <c r="T98" s="10">
        <v>4.5</v>
      </c>
      <c r="U98" s="10">
        <v>31.8</v>
      </c>
      <c r="V98" s="10">
        <v>22.7</v>
      </c>
      <c r="W98" s="10">
        <v>4.5</v>
      </c>
      <c r="X98" s="10">
        <v>25</v>
      </c>
      <c r="Y98" s="10">
        <v>11.4</v>
      </c>
      <c r="Z98" s="13"/>
      <c r="AA98" s="13"/>
      <c r="AB98" s="86"/>
    </row>
    <row r="99" spans="17:28" ht="19.899999999999999" customHeight="1" x14ac:dyDescent="0.15">
      <c r="Q99" s="8" t="s">
        <v>88</v>
      </c>
      <c r="R99" s="8">
        <v>120</v>
      </c>
      <c r="S99" s="9" t="str">
        <f t="shared" si="3"/>
        <v>国領駅(n=120)</v>
      </c>
      <c r="T99" s="10">
        <v>8.3000000000000007</v>
      </c>
      <c r="U99" s="10">
        <v>23.3</v>
      </c>
      <c r="V99" s="10">
        <v>10</v>
      </c>
      <c r="W99" s="10">
        <v>3.3</v>
      </c>
      <c r="X99" s="10">
        <v>43.3</v>
      </c>
      <c r="Y99" s="10">
        <v>11.7</v>
      </c>
      <c r="Z99" s="13"/>
      <c r="AA99" s="13"/>
      <c r="AB99" s="86"/>
    </row>
    <row r="100" spans="17:28" ht="19.899999999999999" customHeight="1" x14ac:dyDescent="0.15">
      <c r="Q100" s="8" t="s">
        <v>87</v>
      </c>
      <c r="R100" s="8">
        <v>64</v>
      </c>
      <c r="S100" s="9" t="str">
        <f t="shared" si="3"/>
        <v>柴崎駅(n=64)</v>
      </c>
      <c r="T100" s="10">
        <v>7.8</v>
      </c>
      <c r="U100" s="10">
        <v>15.6</v>
      </c>
      <c r="V100" s="10">
        <v>21.9</v>
      </c>
      <c r="W100" s="10">
        <v>12.5</v>
      </c>
      <c r="X100" s="10">
        <v>25</v>
      </c>
      <c r="Y100" s="10">
        <v>17.2</v>
      </c>
      <c r="Z100" s="13"/>
      <c r="AA100" s="13"/>
      <c r="AB100" s="86"/>
    </row>
    <row r="101" spans="17:28" ht="19.899999999999999" customHeight="1" x14ac:dyDescent="0.15">
      <c r="Q101" s="8" t="s">
        <v>86</v>
      </c>
      <c r="R101" s="8">
        <v>193</v>
      </c>
      <c r="S101" s="9" t="str">
        <f t="shared" si="3"/>
        <v>つつじヶ丘駅(n=193)</v>
      </c>
      <c r="T101" s="10">
        <v>3.6</v>
      </c>
      <c r="U101" s="10">
        <v>27.5</v>
      </c>
      <c r="V101" s="10">
        <v>15.5</v>
      </c>
      <c r="W101" s="10">
        <v>10.4</v>
      </c>
      <c r="X101" s="10">
        <v>30.6</v>
      </c>
      <c r="Y101" s="10">
        <v>12.4</v>
      </c>
      <c r="Z101" s="13"/>
      <c r="AA101" s="13"/>
      <c r="AB101" s="86"/>
    </row>
    <row r="102" spans="17:28" ht="19.899999999999999" customHeight="1" x14ac:dyDescent="0.15">
      <c r="Q102" s="8" t="s">
        <v>85</v>
      </c>
      <c r="R102" s="8">
        <v>117</v>
      </c>
      <c r="S102" s="9" t="str">
        <f t="shared" si="3"/>
        <v>仙川駅(n=117)</v>
      </c>
      <c r="T102" s="10">
        <v>3.4</v>
      </c>
      <c r="U102" s="10">
        <v>23.1</v>
      </c>
      <c r="V102" s="10">
        <v>15.4</v>
      </c>
      <c r="W102" s="10">
        <v>9.4</v>
      </c>
      <c r="X102" s="10">
        <v>41.9</v>
      </c>
      <c r="Y102" s="10">
        <v>6.8</v>
      </c>
      <c r="Z102" s="13"/>
      <c r="AA102" s="13"/>
      <c r="AB102" s="86"/>
    </row>
    <row r="103" spans="17:28" ht="19.899999999999999" customHeight="1" x14ac:dyDescent="0.15">
      <c r="Q103" s="8" t="s">
        <v>5</v>
      </c>
      <c r="R103" s="8">
        <v>19</v>
      </c>
      <c r="S103" s="9" t="str">
        <f t="shared" si="3"/>
        <v>（無効回答）(n=19)</v>
      </c>
      <c r="T103" s="10">
        <v>5.3</v>
      </c>
      <c r="U103" s="10">
        <v>26.3</v>
      </c>
      <c r="V103" s="10">
        <v>15.8</v>
      </c>
      <c r="W103" s="10" t="s">
        <v>315</v>
      </c>
      <c r="X103" s="10">
        <v>21.1</v>
      </c>
      <c r="Y103" s="10">
        <v>31.6</v>
      </c>
      <c r="Z103" s="11"/>
      <c r="AA103" s="11"/>
    </row>
    <row r="118" spans="17:28" ht="19.899999999999999" customHeight="1" x14ac:dyDescent="0.15">
      <c r="Q118" s="2" t="s">
        <v>325</v>
      </c>
    </row>
    <row r="119" spans="17:28" ht="19.899999999999999" customHeight="1" x14ac:dyDescent="0.15">
      <c r="Q119" s="2" t="s">
        <v>326</v>
      </c>
    </row>
    <row r="120" spans="17:28" ht="19.899999999999999" customHeight="1" x14ac:dyDescent="0.15">
      <c r="Q120" s="2" t="s">
        <v>112</v>
      </c>
    </row>
    <row r="121" spans="17:28" ht="19.899999999999999" customHeight="1" x14ac:dyDescent="0.15">
      <c r="Q121" s="3"/>
      <c r="R121" s="4"/>
      <c r="S121" s="5" t="s">
        <v>0</v>
      </c>
      <c r="T121" s="6">
        <v>1</v>
      </c>
      <c r="U121" s="6">
        <v>1</v>
      </c>
      <c r="V121" s="6">
        <v>1</v>
      </c>
      <c r="W121" s="6">
        <v>1</v>
      </c>
      <c r="X121" s="6">
        <v>1</v>
      </c>
      <c r="Y121" s="6">
        <v>1</v>
      </c>
    </row>
    <row r="122" spans="17:28" ht="19.899999999999999" customHeight="1" x14ac:dyDescent="0.15">
      <c r="Q122" s="3" t="s">
        <v>1</v>
      </c>
      <c r="R122" s="4" t="s">
        <v>3</v>
      </c>
      <c r="S122" s="3" t="s">
        <v>2</v>
      </c>
      <c r="T122" s="7" t="s">
        <v>111</v>
      </c>
      <c r="U122" s="7" t="s">
        <v>110</v>
      </c>
      <c r="V122" s="7" t="s">
        <v>109</v>
      </c>
      <c r="W122" s="7" t="s">
        <v>108</v>
      </c>
      <c r="X122" s="7" t="s">
        <v>107</v>
      </c>
      <c r="Y122" s="7" t="s">
        <v>5</v>
      </c>
    </row>
    <row r="123" spans="17:28" ht="19.899999999999999" customHeight="1" x14ac:dyDescent="0.15">
      <c r="Q123" s="8" t="s">
        <v>93</v>
      </c>
      <c r="R123" s="8">
        <v>46</v>
      </c>
      <c r="S123" s="9" t="str">
        <f t="shared" ref="S123:S132" si="4">Q123&amp;"(n="&amp;R123&amp;")"</f>
        <v>飛田給駅(n=46)</v>
      </c>
      <c r="T123" s="10" t="s">
        <v>315</v>
      </c>
      <c r="U123" s="10">
        <v>13</v>
      </c>
      <c r="V123" s="10">
        <v>2.2000000000000002</v>
      </c>
      <c r="W123" s="10">
        <v>4.3</v>
      </c>
      <c r="X123" s="10">
        <v>69.599999999999994</v>
      </c>
      <c r="Y123" s="10">
        <v>10.9</v>
      </c>
      <c r="Z123" s="13"/>
      <c r="AA123" s="13"/>
      <c r="AB123" s="86"/>
    </row>
    <row r="124" spans="17:28" ht="19.899999999999999" customHeight="1" x14ac:dyDescent="0.15">
      <c r="Q124" s="8" t="s">
        <v>92</v>
      </c>
      <c r="R124" s="8">
        <v>88</v>
      </c>
      <c r="S124" s="9" t="str">
        <f t="shared" si="4"/>
        <v>西調布駅(n=88)</v>
      </c>
      <c r="T124" s="10">
        <v>1.1000000000000001</v>
      </c>
      <c r="U124" s="10">
        <v>2.2999999999999998</v>
      </c>
      <c r="V124" s="10">
        <v>10.199999999999999</v>
      </c>
      <c r="W124" s="10">
        <v>10.199999999999999</v>
      </c>
      <c r="X124" s="10">
        <v>60.2</v>
      </c>
      <c r="Y124" s="10">
        <v>15.9</v>
      </c>
      <c r="Z124" s="13"/>
      <c r="AA124" s="13"/>
      <c r="AB124" s="86"/>
    </row>
    <row r="125" spans="17:28" ht="19.899999999999999" customHeight="1" x14ac:dyDescent="0.15">
      <c r="Q125" s="8" t="s">
        <v>91</v>
      </c>
      <c r="R125" s="8">
        <v>468</v>
      </c>
      <c r="S125" s="9" t="str">
        <f t="shared" si="4"/>
        <v>調布駅(n=468)</v>
      </c>
      <c r="T125" s="10">
        <v>0.6</v>
      </c>
      <c r="U125" s="10">
        <v>6.8</v>
      </c>
      <c r="V125" s="10">
        <v>9.1999999999999993</v>
      </c>
      <c r="W125" s="10">
        <v>7.5</v>
      </c>
      <c r="X125" s="10">
        <v>60.7</v>
      </c>
      <c r="Y125" s="10">
        <v>15.2</v>
      </c>
      <c r="Z125" s="13"/>
      <c r="AA125" s="13"/>
      <c r="AB125" s="86"/>
    </row>
    <row r="126" spans="17:28" ht="19.899999999999999" customHeight="1" x14ac:dyDescent="0.15">
      <c r="Q126" s="8" t="s">
        <v>90</v>
      </c>
      <c r="R126" s="8">
        <v>51</v>
      </c>
      <c r="S126" s="9" t="str">
        <f t="shared" si="4"/>
        <v>京王多摩川駅(n=51)</v>
      </c>
      <c r="T126" s="10" t="s">
        <v>315</v>
      </c>
      <c r="U126" s="10">
        <v>3.9</v>
      </c>
      <c r="V126" s="10">
        <v>7.8</v>
      </c>
      <c r="W126" s="10">
        <v>9.8000000000000007</v>
      </c>
      <c r="X126" s="10">
        <v>62.7</v>
      </c>
      <c r="Y126" s="10">
        <v>15.7</v>
      </c>
      <c r="Z126" s="13"/>
      <c r="AA126" s="13"/>
      <c r="AB126" s="86"/>
    </row>
    <row r="127" spans="17:28" ht="19.899999999999999" customHeight="1" x14ac:dyDescent="0.15">
      <c r="Q127" s="8" t="s">
        <v>89</v>
      </c>
      <c r="R127" s="8">
        <v>44</v>
      </c>
      <c r="S127" s="9" t="str">
        <f t="shared" si="4"/>
        <v>布田駅(n=44)</v>
      </c>
      <c r="T127" s="10">
        <v>2.2999999999999998</v>
      </c>
      <c r="U127" s="10">
        <v>9.1</v>
      </c>
      <c r="V127" s="10">
        <v>15.9</v>
      </c>
      <c r="W127" s="10">
        <v>9.1</v>
      </c>
      <c r="X127" s="10">
        <v>45.5</v>
      </c>
      <c r="Y127" s="10">
        <v>18.2</v>
      </c>
      <c r="Z127" s="13"/>
      <c r="AA127" s="13"/>
      <c r="AB127" s="86"/>
    </row>
    <row r="128" spans="17:28" ht="19.899999999999999" customHeight="1" x14ac:dyDescent="0.15">
      <c r="Q128" s="8" t="s">
        <v>88</v>
      </c>
      <c r="R128" s="8">
        <v>120</v>
      </c>
      <c r="S128" s="9" t="str">
        <f t="shared" si="4"/>
        <v>国領駅(n=120)</v>
      </c>
      <c r="T128" s="10">
        <v>2.5</v>
      </c>
      <c r="U128" s="10">
        <v>8.3000000000000007</v>
      </c>
      <c r="V128" s="10">
        <v>7.5</v>
      </c>
      <c r="W128" s="10">
        <v>2.5</v>
      </c>
      <c r="X128" s="10">
        <v>63.3</v>
      </c>
      <c r="Y128" s="10">
        <v>15.8</v>
      </c>
      <c r="Z128" s="13"/>
      <c r="AA128" s="13"/>
      <c r="AB128" s="86"/>
    </row>
    <row r="129" spans="17:28" ht="19.899999999999999" customHeight="1" x14ac:dyDescent="0.15">
      <c r="Q129" s="8" t="s">
        <v>87</v>
      </c>
      <c r="R129" s="8">
        <v>64</v>
      </c>
      <c r="S129" s="9" t="str">
        <f t="shared" si="4"/>
        <v>柴崎駅(n=64)</v>
      </c>
      <c r="T129" s="10">
        <v>3.1</v>
      </c>
      <c r="U129" s="10">
        <v>6.3</v>
      </c>
      <c r="V129" s="10">
        <v>9.4</v>
      </c>
      <c r="W129" s="10">
        <v>15.6</v>
      </c>
      <c r="X129" s="10">
        <v>45.3</v>
      </c>
      <c r="Y129" s="10">
        <v>20.3</v>
      </c>
      <c r="Z129" s="13"/>
      <c r="AA129" s="13"/>
      <c r="AB129" s="86"/>
    </row>
    <row r="130" spans="17:28" ht="19.899999999999999" customHeight="1" x14ac:dyDescent="0.15">
      <c r="Q130" s="8" t="s">
        <v>86</v>
      </c>
      <c r="R130" s="8">
        <v>193</v>
      </c>
      <c r="S130" s="9" t="str">
        <f t="shared" si="4"/>
        <v>つつじヶ丘駅(n=193)</v>
      </c>
      <c r="T130" s="10" t="s">
        <v>315</v>
      </c>
      <c r="U130" s="10">
        <v>3.6</v>
      </c>
      <c r="V130" s="10">
        <v>9.8000000000000007</v>
      </c>
      <c r="W130" s="10">
        <v>8.8000000000000007</v>
      </c>
      <c r="X130" s="10">
        <v>59.6</v>
      </c>
      <c r="Y130" s="10">
        <v>18.100000000000001</v>
      </c>
      <c r="Z130" s="13"/>
      <c r="AA130" s="13"/>
      <c r="AB130" s="86"/>
    </row>
    <row r="131" spans="17:28" ht="19.899999999999999" customHeight="1" x14ac:dyDescent="0.15">
      <c r="Q131" s="8" t="s">
        <v>85</v>
      </c>
      <c r="R131" s="8">
        <v>117</v>
      </c>
      <c r="S131" s="9" t="str">
        <f t="shared" si="4"/>
        <v>仙川駅(n=117)</v>
      </c>
      <c r="T131" s="10">
        <v>0.9</v>
      </c>
      <c r="U131" s="10">
        <v>4.3</v>
      </c>
      <c r="V131" s="10">
        <v>12</v>
      </c>
      <c r="W131" s="10">
        <v>6.8</v>
      </c>
      <c r="X131" s="10">
        <v>65</v>
      </c>
      <c r="Y131" s="10">
        <v>11.1</v>
      </c>
      <c r="Z131" s="13"/>
      <c r="AA131" s="13"/>
      <c r="AB131" s="86"/>
    </row>
    <row r="132" spans="17:28" ht="19.899999999999999" customHeight="1" x14ac:dyDescent="0.15">
      <c r="Q132" s="8" t="s">
        <v>5</v>
      </c>
      <c r="R132" s="8">
        <v>19</v>
      </c>
      <c r="S132" s="9" t="str">
        <f t="shared" si="4"/>
        <v>（無効回答）(n=19)</v>
      </c>
      <c r="T132" s="10" t="s">
        <v>315</v>
      </c>
      <c r="U132" s="10">
        <v>5.3</v>
      </c>
      <c r="V132" s="10">
        <v>5.3</v>
      </c>
      <c r="W132" s="10">
        <v>10.5</v>
      </c>
      <c r="X132" s="10">
        <v>42.1</v>
      </c>
      <c r="Y132" s="10">
        <v>36.799999999999997</v>
      </c>
      <c r="Z132" s="11"/>
      <c r="AA132" s="11"/>
    </row>
  </sheetData>
  <phoneticPr fontId="9"/>
  <pageMargins left="0" right="0" top="0.39370078740157483" bottom="0" header="0.31496062992125984" footer="0.31496062992125984"/>
  <pageSetup paperSize="9" scale="78" orientation="portrait" r:id="rId1"/>
  <rowBreaks count="4" manualBreakCount="4">
    <brk id="31" min="1" max="14" man="1"/>
    <brk id="60" min="1" max="14" man="1"/>
    <brk id="89" min="1" max="14" man="1"/>
    <brk id="118" min="1" max="14"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C1:P11"/>
  <sheetViews>
    <sheetView zoomScaleNormal="100" zoomScaleSheetLayoutView="100" workbookViewId="0">
      <selection activeCell="P12" sqref="P12"/>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372</v>
      </c>
    </row>
    <row r="4" spans="3:16" ht="19.899999999999999" customHeight="1" x14ac:dyDescent="0.15">
      <c r="M4" s="14" t="s">
        <v>49</v>
      </c>
      <c r="N4" s="15" t="s">
        <v>130</v>
      </c>
      <c r="O4" s="16">
        <v>147</v>
      </c>
      <c r="P4" s="17">
        <f>O4/O$9*100</f>
        <v>10.729927007299271</v>
      </c>
    </row>
    <row r="5" spans="3:16" ht="19.899999999999999" customHeight="1" x14ac:dyDescent="0.15">
      <c r="M5" s="14" t="s">
        <v>30</v>
      </c>
      <c r="N5" s="21" t="s">
        <v>165</v>
      </c>
      <c r="O5" s="16">
        <v>227</v>
      </c>
      <c r="P5" s="17">
        <f t="shared" ref="P5:P9" si="0">O5/O$9*100</f>
        <v>16.569343065693431</v>
      </c>
    </row>
    <row r="6" spans="3:16" ht="19.899999999999999" customHeight="1" x14ac:dyDescent="0.15">
      <c r="M6" s="14" t="s">
        <v>31</v>
      </c>
      <c r="N6" s="21" t="s">
        <v>166</v>
      </c>
      <c r="O6" s="16">
        <v>798</v>
      </c>
      <c r="P6" s="17">
        <f t="shared" si="0"/>
        <v>58.248175182481752</v>
      </c>
    </row>
    <row r="7" spans="3:16" ht="19.899999999999999" customHeight="1" x14ac:dyDescent="0.15">
      <c r="M7" s="14" t="s">
        <v>32</v>
      </c>
      <c r="N7" s="21" t="s">
        <v>167</v>
      </c>
      <c r="O7" s="16">
        <v>184</v>
      </c>
      <c r="P7" s="17">
        <f t="shared" si="0"/>
        <v>13.430656934306571</v>
      </c>
    </row>
    <row r="8" spans="3:16" ht="19.899999999999999" customHeight="1" x14ac:dyDescent="0.15">
      <c r="M8" s="14" t="s">
        <v>33</v>
      </c>
      <c r="N8" s="15" t="s">
        <v>5</v>
      </c>
      <c r="O8" s="16">
        <v>14</v>
      </c>
      <c r="P8" s="17">
        <f t="shared" si="0"/>
        <v>1.0218978102189782</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288</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134</v>
      </c>
      <c r="U5" s="7" t="s">
        <v>133</v>
      </c>
      <c r="V5" s="7" t="s">
        <v>132</v>
      </c>
      <c r="W5" s="7" t="s">
        <v>131</v>
      </c>
      <c r="X5" s="7" t="s">
        <v>5</v>
      </c>
    </row>
    <row r="6" spans="1:27" ht="19.899999999999999" customHeight="1" x14ac:dyDescent="0.15">
      <c r="Q6" s="8" t="s">
        <v>20</v>
      </c>
      <c r="R6" s="8">
        <v>30</v>
      </c>
      <c r="S6" s="9" t="str">
        <f t="shared" ref="S6:S15" si="0">Q6&amp;"(n="&amp;R6&amp;")"</f>
        <v>16～19歳(n=30)</v>
      </c>
      <c r="T6" s="10">
        <v>13.333333333333334</v>
      </c>
      <c r="U6" s="10">
        <v>36.666666666666664</v>
      </c>
      <c r="V6" s="10">
        <v>36.666666666666664</v>
      </c>
      <c r="W6" s="10">
        <v>13.333333333333334</v>
      </c>
      <c r="X6" s="10">
        <v>0</v>
      </c>
      <c r="Y6" s="13"/>
      <c r="Z6" s="13"/>
      <c r="AA6" s="13"/>
    </row>
    <row r="7" spans="1:27" ht="19.899999999999999" customHeight="1" x14ac:dyDescent="0.15">
      <c r="Q7" s="8" t="s">
        <v>21</v>
      </c>
      <c r="R7" s="8">
        <v>90</v>
      </c>
      <c r="S7" s="9" t="str">
        <f t="shared" si="0"/>
        <v>20～29歳(n=90)</v>
      </c>
      <c r="T7" s="10">
        <v>31.111111111111111</v>
      </c>
      <c r="U7" s="10">
        <v>16.666666666666664</v>
      </c>
      <c r="V7" s="10">
        <v>31.111111111111111</v>
      </c>
      <c r="W7" s="10">
        <v>17.777777777777779</v>
      </c>
      <c r="X7" s="10">
        <v>3.3333333333333335</v>
      </c>
      <c r="Y7" s="13"/>
      <c r="Z7" s="13"/>
      <c r="AA7" s="13"/>
    </row>
    <row r="8" spans="1:27" ht="19.899999999999999" customHeight="1" x14ac:dyDescent="0.15">
      <c r="Q8" s="8" t="s">
        <v>22</v>
      </c>
      <c r="R8" s="8">
        <v>165</v>
      </c>
      <c r="S8" s="9" t="str">
        <f t="shared" si="0"/>
        <v>30～39歳(n=165)</v>
      </c>
      <c r="T8" s="10">
        <v>18.787878787878785</v>
      </c>
      <c r="U8" s="10">
        <v>20.606060606060606</v>
      </c>
      <c r="V8" s="10">
        <v>50.303030303030305</v>
      </c>
      <c r="W8" s="10">
        <v>9.6969696969696972</v>
      </c>
      <c r="X8" s="10">
        <v>0.60606060606060608</v>
      </c>
      <c r="Y8" s="13"/>
      <c r="Z8" s="13"/>
      <c r="AA8" s="13"/>
    </row>
    <row r="9" spans="1:27" ht="19.899999999999999" customHeight="1" x14ac:dyDescent="0.15">
      <c r="Q9" s="8" t="s">
        <v>23</v>
      </c>
      <c r="R9" s="8">
        <v>212</v>
      </c>
      <c r="S9" s="9" t="str">
        <f t="shared" si="0"/>
        <v>40～49歳(n=212)</v>
      </c>
      <c r="T9" s="10">
        <v>16.037735849056602</v>
      </c>
      <c r="U9" s="10">
        <v>19.339622641509436</v>
      </c>
      <c r="V9" s="10">
        <v>54.716981132075468</v>
      </c>
      <c r="W9" s="10">
        <v>9.9056603773584904</v>
      </c>
      <c r="X9" s="10">
        <v>0</v>
      </c>
      <c r="Y9" s="13"/>
      <c r="Z9" s="13"/>
      <c r="AA9" s="13"/>
    </row>
    <row r="10" spans="1:27" ht="19.899999999999999" customHeight="1" x14ac:dyDescent="0.15">
      <c r="Q10" s="8" t="s">
        <v>24</v>
      </c>
      <c r="R10" s="8">
        <v>270</v>
      </c>
      <c r="S10" s="9" t="str">
        <f t="shared" si="0"/>
        <v>50～59歳(n=270)</v>
      </c>
      <c r="T10" s="10">
        <v>11.481481481481481</v>
      </c>
      <c r="U10" s="10">
        <v>24.074074074074073</v>
      </c>
      <c r="V10" s="10">
        <v>52.592592592592588</v>
      </c>
      <c r="W10" s="10">
        <v>11.851851851851853</v>
      </c>
      <c r="X10" s="10">
        <v>0</v>
      </c>
      <c r="Y10" s="13"/>
      <c r="Z10" s="13"/>
      <c r="AA10" s="13"/>
    </row>
    <row r="11" spans="1:27" ht="19.899999999999999" customHeight="1" x14ac:dyDescent="0.15">
      <c r="Q11" s="8" t="s">
        <v>25</v>
      </c>
      <c r="R11" s="8">
        <v>125</v>
      </c>
      <c r="S11" s="9" t="str">
        <f t="shared" si="0"/>
        <v>60～64歳(n=125)</v>
      </c>
      <c r="T11" s="10">
        <v>8</v>
      </c>
      <c r="U11" s="10">
        <v>18.399999999999999</v>
      </c>
      <c r="V11" s="10">
        <v>56.8</v>
      </c>
      <c r="W11" s="10">
        <v>16</v>
      </c>
      <c r="X11" s="10">
        <v>0.8</v>
      </c>
      <c r="Y11" s="13"/>
      <c r="Z11" s="13"/>
      <c r="AA11" s="13"/>
    </row>
    <row r="12" spans="1:27" ht="19.899999999999999" customHeight="1" x14ac:dyDescent="0.15">
      <c r="Q12" s="8" t="s">
        <v>26</v>
      </c>
      <c r="R12" s="8">
        <v>103</v>
      </c>
      <c r="S12" s="9" t="str">
        <f t="shared" si="0"/>
        <v>65～69歳(n=103)</v>
      </c>
      <c r="T12" s="10">
        <v>3.8834951456310676</v>
      </c>
      <c r="U12" s="10">
        <v>10.679611650485436</v>
      </c>
      <c r="V12" s="10">
        <v>74.757281553398059</v>
      </c>
      <c r="W12" s="10">
        <v>9.7087378640776691</v>
      </c>
      <c r="X12" s="10">
        <v>0.97087378640776689</v>
      </c>
      <c r="Y12" s="13"/>
      <c r="Z12" s="13"/>
      <c r="AA12" s="13"/>
    </row>
    <row r="13" spans="1:27" ht="19.899999999999999" customHeight="1" x14ac:dyDescent="0.15">
      <c r="Q13" s="8" t="s">
        <v>27</v>
      </c>
      <c r="R13" s="8">
        <v>172</v>
      </c>
      <c r="S13" s="9" t="str">
        <f t="shared" si="0"/>
        <v>70～74歳(n=172)</v>
      </c>
      <c r="T13" s="10">
        <v>1.1627906976744187</v>
      </c>
      <c r="U13" s="10">
        <v>8.720930232558139</v>
      </c>
      <c r="V13" s="10">
        <v>72.674418604651152</v>
      </c>
      <c r="W13" s="10">
        <v>16.279069767441861</v>
      </c>
      <c r="X13" s="10">
        <v>1.1627906976744187</v>
      </c>
      <c r="Y13" s="13"/>
      <c r="Z13" s="13"/>
      <c r="AA13" s="13"/>
    </row>
    <row r="14" spans="1:27" ht="19.899999999999999" customHeight="1" x14ac:dyDescent="0.15">
      <c r="Q14" s="8" t="s">
        <v>28</v>
      </c>
      <c r="R14" s="8">
        <v>193</v>
      </c>
      <c r="S14" s="9" t="str">
        <f t="shared" si="0"/>
        <v>75歳以上(n=193)</v>
      </c>
      <c r="T14" s="10">
        <v>0.5181347150259068</v>
      </c>
      <c r="U14" s="10">
        <v>5.6994818652849739</v>
      </c>
      <c r="V14" s="10">
        <v>73.575129533678748</v>
      </c>
      <c r="W14" s="10">
        <v>17.616580310880828</v>
      </c>
      <c r="X14" s="10">
        <v>2.5906735751295336</v>
      </c>
      <c r="Y14" s="13"/>
      <c r="Z14" s="13"/>
      <c r="AA14" s="13"/>
    </row>
    <row r="15" spans="1:27" ht="19.899999999999999" customHeight="1" x14ac:dyDescent="0.15">
      <c r="Q15" s="8" t="s">
        <v>5</v>
      </c>
      <c r="R15" s="8">
        <v>10</v>
      </c>
      <c r="S15" s="9" t="str">
        <f t="shared" si="0"/>
        <v>（無効回答）(n=10)</v>
      </c>
      <c r="T15" s="10">
        <v>20</v>
      </c>
      <c r="U15" s="10">
        <v>10</v>
      </c>
      <c r="V15" s="10">
        <v>30</v>
      </c>
      <c r="W15" s="10">
        <v>30</v>
      </c>
      <c r="X15" s="10">
        <v>10</v>
      </c>
      <c r="Y15" s="11"/>
    </row>
  </sheetData>
  <phoneticPr fontId="9"/>
  <pageMargins left="0" right="0" top="0.39370078740157483" bottom="0" header="0.31496062992125984" footer="0.31496062992125984"/>
  <pageSetup paperSize="9" scale="78"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C1:P11"/>
  <sheetViews>
    <sheetView zoomScaleNormal="100" zoomScaleSheetLayoutView="100" workbookViewId="0">
      <selection activeCell="O14" sqref="O14"/>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373</v>
      </c>
    </row>
    <row r="4" spans="3:16" ht="19.899999999999999" customHeight="1" x14ac:dyDescent="0.15">
      <c r="M4" s="14" t="s">
        <v>49</v>
      </c>
      <c r="N4" s="15" t="s">
        <v>72</v>
      </c>
      <c r="O4" s="16">
        <v>373</v>
      </c>
      <c r="P4" s="17">
        <f>O4/O$9*100</f>
        <v>27.226277372262775</v>
      </c>
    </row>
    <row r="5" spans="3:16" ht="19.899999999999999" customHeight="1" x14ac:dyDescent="0.15">
      <c r="M5" s="14" t="s">
        <v>30</v>
      </c>
      <c r="N5" s="21" t="s">
        <v>192</v>
      </c>
      <c r="O5" s="16">
        <v>699</v>
      </c>
      <c r="P5" s="17">
        <f t="shared" ref="P5:P9" si="0">O5/O$9*100</f>
        <v>51.021897810218974</v>
      </c>
    </row>
    <row r="6" spans="3:16" ht="19.899999999999999" customHeight="1" x14ac:dyDescent="0.15">
      <c r="M6" s="14" t="s">
        <v>31</v>
      </c>
      <c r="N6" s="21" t="s">
        <v>193</v>
      </c>
      <c r="O6" s="16">
        <v>189</v>
      </c>
      <c r="P6" s="17">
        <f t="shared" si="0"/>
        <v>13.795620437956204</v>
      </c>
    </row>
    <row r="7" spans="3:16" ht="19.899999999999999" customHeight="1" x14ac:dyDescent="0.15">
      <c r="M7" s="14" t="s">
        <v>32</v>
      </c>
      <c r="N7" s="15" t="s">
        <v>71</v>
      </c>
      <c r="O7" s="16">
        <v>93</v>
      </c>
      <c r="P7" s="17">
        <f t="shared" si="0"/>
        <v>6.7883211678832112</v>
      </c>
    </row>
    <row r="8" spans="3:16" ht="19.899999999999999" customHeight="1" x14ac:dyDescent="0.15">
      <c r="M8" s="14" t="s">
        <v>33</v>
      </c>
      <c r="N8" s="15" t="s">
        <v>5</v>
      </c>
      <c r="O8" s="16">
        <v>16</v>
      </c>
      <c r="P8" s="17">
        <f t="shared" si="0"/>
        <v>1.167883211678832</v>
      </c>
    </row>
    <row r="9" spans="3:16" ht="19.899999999999999" customHeight="1" x14ac:dyDescent="0.15">
      <c r="M9" s="18"/>
      <c r="N9" s="19" t="s">
        <v>3</v>
      </c>
      <c r="O9" s="16">
        <v>1370</v>
      </c>
      <c r="P9" s="17">
        <f t="shared" si="0"/>
        <v>100</v>
      </c>
    </row>
    <row r="11" spans="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A1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373</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177</v>
      </c>
      <c r="S5" s="3" t="s">
        <v>2</v>
      </c>
      <c r="T5" s="7" t="s">
        <v>72</v>
      </c>
      <c r="U5" s="7" t="s">
        <v>74</v>
      </c>
      <c r="V5" s="7" t="s">
        <v>73</v>
      </c>
      <c r="W5" s="7" t="s">
        <v>71</v>
      </c>
      <c r="X5" s="7" t="s">
        <v>5</v>
      </c>
    </row>
    <row r="6" spans="1:27" ht="19.899999999999999" customHeight="1" x14ac:dyDescent="0.15">
      <c r="Q6" s="8" t="s">
        <v>254</v>
      </c>
      <c r="R6" s="8">
        <v>1367</v>
      </c>
      <c r="S6" s="9" t="s">
        <v>255</v>
      </c>
      <c r="T6" s="10">
        <v>26.7</v>
      </c>
      <c r="U6" s="10">
        <v>48.5</v>
      </c>
      <c r="V6" s="10">
        <v>17.899999999999999</v>
      </c>
      <c r="W6" s="10">
        <v>3.5</v>
      </c>
      <c r="X6" s="10">
        <v>3.4</v>
      </c>
      <c r="Y6" s="13"/>
      <c r="Z6" s="13"/>
      <c r="AA6" s="13"/>
    </row>
    <row r="7" spans="1:27" ht="19.899999999999999" customHeight="1" x14ac:dyDescent="0.15">
      <c r="Q7" s="8" t="s">
        <v>13</v>
      </c>
      <c r="R7" s="8">
        <v>1378</v>
      </c>
      <c r="S7" s="9" t="s">
        <v>256</v>
      </c>
      <c r="T7" s="10">
        <v>28.6</v>
      </c>
      <c r="U7" s="10">
        <v>52</v>
      </c>
      <c r="V7" s="10">
        <v>13.2</v>
      </c>
      <c r="W7" s="10">
        <v>4.0999999999999996</v>
      </c>
      <c r="X7" s="10">
        <v>2</v>
      </c>
      <c r="Y7" s="13"/>
      <c r="Z7" s="13"/>
      <c r="AA7" s="13"/>
    </row>
    <row r="8" spans="1:27" ht="19.899999999999999" customHeight="1" x14ac:dyDescent="0.15">
      <c r="Q8" s="8" t="s">
        <v>14</v>
      </c>
      <c r="R8" s="8">
        <v>1105</v>
      </c>
      <c r="S8" s="9" t="s">
        <v>257</v>
      </c>
      <c r="T8" s="10">
        <v>24.6</v>
      </c>
      <c r="U8" s="10">
        <v>52.9</v>
      </c>
      <c r="V8" s="10">
        <v>14.9</v>
      </c>
      <c r="W8" s="10">
        <v>4.8</v>
      </c>
      <c r="X8" s="10">
        <v>2.8</v>
      </c>
      <c r="Y8" s="13"/>
      <c r="Z8" s="13"/>
      <c r="AA8" s="13"/>
    </row>
    <row r="9" spans="1:27" ht="19.899999999999999" customHeight="1" x14ac:dyDescent="0.15">
      <c r="Q9" s="8" t="s">
        <v>169</v>
      </c>
      <c r="R9" s="8">
        <v>1193</v>
      </c>
      <c r="S9" s="9" t="s">
        <v>258</v>
      </c>
      <c r="T9" s="10">
        <v>27.7</v>
      </c>
      <c r="U9" s="10">
        <v>50.8</v>
      </c>
      <c r="V9" s="10">
        <v>15.2</v>
      </c>
      <c r="W9" s="10">
        <v>3.9</v>
      </c>
      <c r="X9" s="10">
        <v>2.5</v>
      </c>
      <c r="Y9" s="13"/>
      <c r="Z9" s="13"/>
      <c r="AA9" s="13"/>
    </row>
    <row r="10" spans="1:27" ht="19.899999999999999" customHeight="1" x14ac:dyDescent="0.15">
      <c r="Q10" s="8" t="s">
        <v>238</v>
      </c>
      <c r="R10" s="8">
        <v>1211</v>
      </c>
      <c r="S10" s="9" t="str">
        <f t="shared" ref="S10" si="0">Q10&amp;"(n="&amp;TEXT(R10,"#,##0")&amp;")"</f>
        <v>R5(n=1,211)</v>
      </c>
      <c r="T10" s="10">
        <v>25.4</v>
      </c>
      <c r="U10" s="10">
        <v>53.1</v>
      </c>
      <c r="V10" s="10">
        <v>16.3</v>
      </c>
      <c r="W10" s="10">
        <v>3.8</v>
      </c>
      <c r="X10" s="10">
        <v>1.4</v>
      </c>
      <c r="Y10" s="13"/>
      <c r="Z10" s="13"/>
      <c r="AA10" s="13"/>
    </row>
    <row r="11" spans="1:27" ht="19.899999999999999" customHeight="1" x14ac:dyDescent="0.15">
      <c r="Q11" s="8" t="s">
        <v>277</v>
      </c>
      <c r="R11" s="8">
        <v>1210</v>
      </c>
      <c r="S11" s="9" t="str">
        <f t="shared" ref="S11" si="1">Q11&amp;"(n="&amp;TEXT(R11,"#,##0")&amp;")"</f>
        <v>R6(n=1,210)</v>
      </c>
      <c r="T11" s="10">
        <v>26.4</v>
      </c>
      <c r="U11" s="10">
        <v>52.6</v>
      </c>
      <c r="V11" s="10">
        <v>14</v>
      </c>
      <c r="W11" s="10">
        <v>5.6</v>
      </c>
      <c r="X11" s="10">
        <v>1.3</v>
      </c>
      <c r="Y11" s="13"/>
      <c r="Z11" s="13"/>
      <c r="AA11" s="13"/>
    </row>
    <row r="12" spans="1:27" ht="19.899999999999999" customHeight="1" x14ac:dyDescent="0.15">
      <c r="Q12" s="8" t="s">
        <v>329</v>
      </c>
      <c r="R12" s="8">
        <v>1370</v>
      </c>
      <c r="S12" s="9" t="str">
        <f t="shared" ref="S12" si="2">Q12&amp;"(n="&amp;TEXT(R12,"#,##0")&amp;")"</f>
        <v>R7(n=1,370)</v>
      </c>
      <c r="T12" s="10">
        <v>27.226277372262775</v>
      </c>
      <c r="U12" s="10">
        <v>51.021897810218974</v>
      </c>
      <c r="V12" s="10">
        <v>13.795620437956204</v>
      </c>
      <c r="W12" s="10">
        <v>6.7883211678832112</v>
      </c>
      <c r="X12" s="10">
        <v>1.167883211678832</v>
      </c>
      <c r="Y12" s="13"/>
      <c r="Z12" s="13"/>
      <c r="AA12" s="13"/>
    </row>
    <row r="13" spans="1:27" ht="19.899999999999999" customHeight="1" x14ac:dyDescent="0.15">
      <c r="Q13" s="12"/>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A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373</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205</v>
      </c>
      <c r="V5" s="7" t="s">
        <v>206</v>
      </c>
      <c r="W5" s="7" t="s">
        <v>71</v>
      </c>
      <c r="X5" s="7" t="s">
        <v>5</v>
      </c>
    </row>
    <row r="6" spans="1:27" ht="19.899999999999999" customHeight="1" x14ac:dyDescent="0.15">
      <c r="Q6" s="8" t="s">
        <v>20</v>
      </c>
      <c r="R6" s="8">
        <v>30</v>
      </c>
      <c r="S6" s="9" t="str">
        <f t="shared" ref="S6:S15" si="0">Q6&amp;"(n="&amp;R6&amp;")"</f>
        <v>16～19歳(n=30)</v>
      </c>
      <c r="T6" s="10">
        <v>40</v>
      </c>
      <c r="U6" s="10">
        <v>43.333333333333336</v>
      </c>
      <c r="V6" s="10">
        <v>13.333333333333334</v>
      </c>
      <c r="W6" s="10">
        <v>3.3333333333333335</v>
      </c>
      <c r="X6" s="10">
        <v>0</v>
      </c>
      <c r="Y6" s="13"/>
      <c r="Z6" s="13"/>
      <c r="AA6" s="13"/>
    </row>
    <row r="7" spans="1:27" ht="19.899999999999999" customHeight="1" x14ac:dyDescent="0.15">
      <c r="Q7" s="8" t="s">
        <v>21</v>
      </c>
      <c r="R7" s="8">
        <v>90</v>
      </c>
      <c r="S7" s="9" t="str">
        <f t="shared" si="0"/>
        <v>20～29歳(n=90)</v>
      </c>
      <c r="T7" s="10">
        <v>32.222222222222221</v>
      </c>
      <c r="U7" s="10">
        <v>50</v>
      </c>
      <c r="V7" s="10">
        <v>7.7777777777777777</v>
      </c>
      <c r="W7" s="10">
        <v>6.666666666666667</v>
      </c>
      <c r="X7" s="10">
        <v>3.3333333333333335</v>
      </c>
      <c r="Y7" s="13"/>
      <c r="Z7" s="13"/>
      <c r="AA7" s="13"/>
    </row>
    <row r="8" spans="1:27" ht="19.899999999999999" customHeight="1" x14ac:dyDescent="0.15">
      <c r="Q8" s="8" t="s">
        <v>22</v>
      </c>
      <c r="R8" s="8">
        <v>165</v>
      </c>
      <c r="S8" s="9" t="str">
        <f t="shared" si="0"/>
        <v>30～39歳(n=165)</v>
      </c>
      <c r="T8" s="10">
        <v>24.242424242424242</v>
      </c>
      <c r="U8" s="10">
        <v>49.090909090909093</v>
      </c>
      <c r="V8" s="10">
        <v>16.969696969696972</v>
      </c>
      <c r="W8" s="10">
        <v>9.0909090909090917</v>
      </c>
      <c r="X8" s="10">
        <v>0.60606060606060608</v>
      </c>
      <c r="Y8" s="13"/>
      <c r="Z8" s="13"/>
      <c r="AA8" s="13"/>
    </row>
    <row r="9" spans="1:27" ht="19.899999999999999" customHeight="1" x14ac:dyDescent="0.15">
      <c r="Q9" s="8" t="s">
        <v>23</v>
      </c>
      <c r="R9" s="8">
        <v>212</v>
      </c>
      <c r="S9" s="9" t="str">
        <f t="shared" si="0"/>
        <v>40～49歳(n=212)</v>
      </c>
      <c r="T9" s="10">
        <v>24.528301886792452</v>
      </c>
      <c r="U9" s="10">
        <v>50.471698113207552</v>
      </c>
      <c r="V9" s="10">
        <v>17.924528301886792</v>
      </c>
      <c r="W9" s="10">
        <v>6.132075471698113</v>
      </c>
      <c r="X9" s="10">
        <v>0.94339622641509435</v>
      </c>
      <c r="Y9" s="13"/>
      <c r="Z9" s="13"/>
      <c r="AA9" s="13"/>
    </row>
    <row r="10" spans="1:27" ht="19.899999999999999" customHeight="1" x14ac:dyDescent="0.15">
      <c r="Q10" s="8" t="s">
        <v>24</v>
      </c>
      <c r="R10" s="8">
        <v>270</v>
      </c>
      <c r="S10" s="9" t="str">
        <f t="shared" si="0"/>
        <v>50～59歳(n=270)</v>
      </c>
      <c r="T10" s="10">
        <v>26.666666666666668</v>
      </c>
      <c r="U10" s="10">
        <v>54.074074074074076</v>
      </c>
      <c r="V10" s="10">
        <v>12.222222222222221</v>
      </c>
      <c r="W10" s="10">
        <v>6.666666666666667</v>
      </c>
      <c r="X10" s="10">
        <v>0.37037037037037041</v>
      </c>
      <c r="Y10" s="13"/>
      <c r="Z10" s="13"/>
      <c r="AA10" s="13"/>
    </row>
    <row r="11" spans="1:27" ht="19.899999999999999" customHeight="1" x14ac:dyDescent="0.15">
      <c r="Q11" s="8" t="s">
        <v>25</v>
      </c>
      <c r="R11" s="8">
        <v>125</v>
      </c>
      <c r="S11" s="9" t="str">
        <f t="shared" si="0"/>
        <v>60～64歳(n=125)</v>
      </c>
      <c r="T11" s="10">
        <v>20.8</v>
      </c>
      <c r="U11" s="10">
        <v>61.6</v>
      </c>
      <c r="V11" s="10">
        <v>12.8</v>
      </c>
      <c r="W11" s="10">
        <v>4</v>
      </c>
      <c r="X11" s="10">
        <v>0.8</v>
      </c>
      <c r="Y11" s="13"/>
      <c r="Z11" s="13"/>
      <c r="AA11" s="13"/>
    </row>
    <row r="12" spans="1:27" ht="19.899999999999999" customHeight="1" x14ac:dyDescent="0.15">
      <c r="Q12" s="8" t="s">
        <v>26</v>
      </c>
      <c r="R12" s="8">
        <v>103</v>
      </c>
      <c r="S12" s="9" t="str">
        <f t="shared" si="0"/>
        <v>65～69歳(n=103)</v>
      </c>
      <c r="T12" s="10">
        <v>22.330097087378643</v>
      </c>
      <c r="U12" s="10">
        <v>55.339805825242713</v>
      </c>
      <c r="V12" s="10">
        <v>14.563106796116504</v>
      </c>
      <c r="W12" s="10">
        <v>5.825242718446602</v>
      </c>
      <c r="X12" s="10">
        <v>1.9417475728155338</v>
      </c>
      <c r="Y12" s="13"/>
      <c r="Z12" s="13"/>
      <c r="AA12" s="13"/>
    </row>
    <row r="13" spans="1:27" ht="19.899999999999999" customHeight="1" x14ac:dyDescent="0.15">
      <c r="Q13" s="8" t="s">
        <v>27</v>
      </c>
      <c r="R13" s="8">
        <v>172</v>
      </c>
      <c r="S13" s="9" t="str">
        <f t="shared" si="0"/>
        <v>70～74歳(n=172)</v>
      </c>
      <c r="T13" s="10">
        <v>28.488372093023255</v>
      </c>
      <c r="U13" s="10">
        <v>49.418604651162788</v>
      </c>
      <c r="V13" s="10">
        <v>13.953488372093023</v>
      </c>
      <c r="W13" s="10">
        <v>8.1395348837209305</v>
      </c>
      <c r="X13" s="10">
        <v>0</v>
      </c>
      <c r="Y13" s="13"/>
      <c r="Z13" s="13"/>
      <c r="AA13" s="13"/>
    </row>
    <row r="14" spans="1:27" ht="19.899999999999999" customHeight="1" x14ac:dyDescent="0.15">
      <c r="Q14" s="8" t="s">
        <v>28</v>
      </c>
      <c r="R14" s="8">
        <v>193</v>
      </c>
      <c r="S14" s="9" t="str">
        <f t="shared" si="0"/>
        <v>75歳以上(n=193)</v>
      </c>
      <c r="T14" s="10">
        <v>33.678756476683937</v>
      </c>
      <c r="U14" s="10">
        <v>43.523316062176164</v>
      </c>
      <c r="V14" s="10">
        <v>12.435233160621761</v>
      </c>
      <c r="W14" s="10">
        <v>7.2538860103626934</v>
      </c>
      <c r="X14" s="10">
        <v>3.1088082901554404</v>
      </c>
      <c r="Y14" s="13"/>
      <c r="Z14" s="13"/>
      <c r="AA14" s="13"/>
    </row>
    <row r="15" spans="1:27" ht="19.899999999999999" customHeight="1" x14ac:dyDescent="0.15">
      <c r="Q15" s="8" t="s">
        <v>5</v>
      </c>
      <c r="R15" s="8">
        <v>10</v>
      </c>
      <c r="S15" s="9" t="str">
        <f t="shared" si="0"/>
        <v>（無効回答）(n=10)</v>
      </c>
      <c r="T15" s="10">
        <v>50</v>
      </c>
      <c r="U15" s="10">
        <v>40</v>
      </c>
      <c r="V15" s="10">
        <v>0</v>
      </c>
      <c r="W15" s="10">
        <v>10</v>
      </c>
      <c r="X15" s="10">
        <v>0</v>
      </c>
      <c r="Y15" s="11"/>
    </row>
  </sheetData>
  <phoneticPr fontId="9"/>
  <pageMargins left="0" right="0" top="0.39370078740157483" bottom="0" header="0.31496062992125984" footer="0.31496062992125984"/>
  <pageSetup paperSize="9" scale="78"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A1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373</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74</v>
      </c>
      <c r="V5" s="7" t="s">
        <v>73</v>
      </c>
      <c r="W5" s="7" t="s">
        <v>71</v>
      </c>
      <c r="X5" s="7" t="s">
        <v>5</v>
      </c>
    </row>
    <row r="6" spans="1:27" ht="19.899999999999999" customHeight="1" x14ac:dyDescent="0.15">
      <c r="Q6" s="8" t="s">
        <v>70</v>
      </c>
      <c r="R6" s="8">
        <v>254</v>
      </c>
      <c r="S6" s="9" t="str">
        <f t="shared" ref="S6:S11" si="0">Q6&amp;"(n="&amp;R6&amp;")"</f>
        <v>西部地域(n=254)</v>
      </c>
      <c r="T6" s="10">
        <v>25.590551181102363</v>
      </c>
      <c r="U6" s="10">
        <v>46.8503937007874</v>
      </c>
      <c r="V6" s="10">
        <v>18.110236220472441</v>
      </c>
      <c r="W6" s="10">
        <v>8.6614173228346463</v>
      </c>
      <c r="X6" s="10">
        <v>0.78740157480314954</v>
      </c>
      <c r="Y6" s="13"/>
      <c r="Z6" s="13"/>
      <c r="AA6" s="13"/>
    </row>
    <row r="7" spans="1:27" ht="19.899999999999999" customHeight="1" x14ac:dyDescent="0.15">
      <c r="Q7" s="8" t="s">
        <v>69</v>
      </c>
      <c r="R7" s="8">
        <v>295</v>
      </c>
      <c r="S7" s="9" t="str">
        <f t="shared" si="0"/>
        <v>北部地域(n=295)</v>
      </c>
      <c r="T7" s="10">
        <v>21.694915254237287</v>
      </c>
      <c r="U7" s="10">
        <v>50.169491525423723</v>
      </c>
      <c r="V7" s="10">
        <v>16.271186440677965</v>
      </c>
      <c r="W7" s="10">
        <v>10.16949152542373</v>
      </c>
      <c r="X7" s="10">
        <v>1.6949152542372881</v>
      </c>
      <c r="Y7" s="13"/>
      <c r="Z7" s="13"/>
      <c r="AA7" s="13"/>
    </row>
    <row r="8" spans="1:27" ht="19.899999999999999" customHeight="1" x14ac:dyDescent="0.15">
      <c r="Q8" s="8" t="str">
        <f>"    南部地域"&amp;CHAR(10)&amp;"（中心市街地）"&amp;CHAR(10)&amp;"   "</f>
        <v xml:space="preserve">    南部地域
（中心市街地）
   </v>
      </c>
      <c r="R8" s="8">
        <v>229</v>
      </c>
      <c r="S8" s="9" t="str">
        <f t="shared" si="0"/>
        <v xml:space="preserve">    南部地域
（中心市街地）
   (n=229)</v>
      </c>
      <c r="T8" s="10">
        <v>33.624454148471614</v>
      </c>
      <c r="U8" s="10">
        <v>51.965065502183407</v>
      </c>
      <c r="V8" s="10">
        <v>9.1703056768558966</v>
      </c>
      <c r="W8" s="10">
        <v>4.3668122270742353</v>
      </c>
      <c r="X8" s="10">
        <v>0.87336244541484709</v>
      </c>
      <c r="Y8" s="13"/>
      <c r="Z8" s="13"/>
      <c r="AA8" s="13"/>
    </row>
    <row r="9" spans="1:27" ht="19.899999999999999" customHeight="1" x14ac:dyDescent="0.15">
      <c r="Q9" s="8" t="str">
        <f>"          南部地域"&amp;CHAR(10)&amp;"（中心市街地以外）"&amp;CHAR(10)&amp;"         "</f>
        <v xml:space="preserve">          南部地域
（中心市街地以外）
         </v>
      </c>
      <c r="R9" s="8">
        <v>253</v>
      </c>
      <c r="S9" s="9" t="str">
        <f t="shared" si="0"/>
        <v xml:space="preserve">          南部地域
（中心市街地以外）
         (n=253)</v>
      </c>
      <c r="T9" s="10">
        <v>31.620553359683797</v>
      </c>
      <c r="U9" s="10">
        <v>52.569169960474305</v>
      </c>
      <c r="V9" s="10">
        <v>11.462450592885375</v>
      </c>
      <c r="W9" s="10">
        <v>3.1620553359683794</v>
      </c>
      <c r="X9" s="10">
        <v>1.1857707509881421</v>
      </c>
      <c r="Y9" s="13"/>
      <c r="Z9" s="13"/>
      <c r="AA9" s="13"/>
    </row>
    <row r="10" spans="1:27" ht="19.899999999999999" customHeight="1" x14ac:dyDescent="0.15">
      <c r="Q10" s="8" t="s">
        <v>68</v>
      </c>
      <c r="R10" s="8">
        <v>325</v>
      </c>
      <c r="S10" s="9" t="str">
        <f t="shared" si="0"/>
        <v>東部地域(n=325)</v>
      </c>
      <c r="T10" s="10">
        <v>25.846153846153847</v>
      </c>
      <c r="U10" s="10">
        <v>52.923076923076927</v>
      </c>
      <c r="V10" s="10">
        <v>13.538461538461538</v>
      </c>
      <c r="W10" s="10">
        <v>6.4615384615384617</v>
      </c>
      <c r="X10" s="10">
        <v>1.2307692307692308</v>
      </c>
      <c r="Y10" s="13"/>
      <c r="Z10" s="13"/>
      <c r="AA10" s="13"/>
    </row>
    <row r="11" spans="1:27" ht="19.899999999999999" customHeight="1" x14ac:dyDescent="0.15">
      <c r="Q11" s="8" t="s">
        <v>5</v>
      </c>
      <c r="R11" s="8">
        <v>14</v>
      </c>
      <c r="S11" s="9" t="str">
        <f t="shared" si="0"/>
        <v>（無効回答）(n=14)</v>
      </c>
      <c r="T11" s="10">
        <v>21.428571428571427</v>
      </c>
      <c r="U11" s="10">
        <v>57.142857142857139</v>
      </c>
      <c r="V11" s="10">
        <v>7.1428571428571423</v>
      </c>
      <c r="W11" s="10">
        <v>14.285714285714285</v>
      </c>
      <c r="X11" s="10">
        <v>0</v>
      </c>
      <c r="Y11" s="13"/>
      <c r="Z11" s="13"/>
      <c r="AA11" s="13"/>
    </row>
    <row r="12" spans="1:27" ht="19.899999999999999" customHeight="1" x14ac:dyDescent="0.15">
      <c r="Y12" s="13"/>
      <c r="Z12" s="13"/>
      <c r="AA12" s="13"/>
    </row>
    <row r="13" spans="1:27" ht="19.899999999999999" customHeight="1" x14ac:dyDescent="0.15">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A15"/>
  <sheetViews>
    <sheet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9"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373</v>
      </c>
    </row>
    <row r="4" spans="1:27" ht="19.899999999999999" customHeight="1" x14ac:dyDescent="0.15">
      <c r="Q4" s="3"/>
      <c r="R4" s="4"/>
      <c r="S4" s="5" t="s">
        <v>0</v>
      </c>
      <c r="T4" s="6">
        <v>1</v>
      </c>
      <c r="U4" s="6">
        <v>1</v>
      </c>
      <c r="V4" s="6">
        <v>1</v>
      </c>
      <c r="W4" s="6">
        <v>1</v>
      </c>
      <c r="X4" s="6">
        <v>1</v>
      </c>
    </row>
    <row r="5" spans="1:27" ht="19.899999999999999" customHeight="1" x14ac:dyDescent="0.15">
      <c r="Q5" s="3" t="s">
        <v>1</v>
      </c>
      <c r="R5" s="4" t="s">
        <v>3</v>
      </c>
      <c r="S5" s="3" t="s">
        <v>2</v>
      </c>
      <c r="T5" s="7" t="s">
        <v>72</v>
      </c>
      <c r="U5" s="7" t="s">
        <v>74</v>
      </c>
      <c r="V5" s="7" t="s">
        <v>73</v>
      </c>
      <c r="W5" s="7" t="s">
        <v>71</v>
      </c>
      <c r="X5" s="7" t="s">
        <v>5</v>
      </c>
    </row>
    <row r="6" spans="1:27" ht="19.899999999999999" customHeight="1" x14ac:dyDescent="0.15">
      <c r="Q6" s="8" t="s">
        <v>93</v>
      </c>
      <c r="R6" s="8">
        <v>47</v>
      </c>
      <c r="S6" s="9" t="str">
        <f t="shared" ref="S6:S15" si="0">Q6&amp;"(n="&amp;R6&amp;")"</f>
        <v>飛田給駅(n=47)</v>
      </c>
      <c r="T6" s="10">
        <v>25.531914893617021</v>
      </c>
      <c r="U6" s="10">
        <v>42.553191489361701</v>
      </c>
      <c r="V6" s="10">
        <v>21.276595744680851</v>
      </c>
      <c r="W6" s="10">
        <v>8.5106382978723403</v>
      </c>
      <c r="X6" s="10">
        <v>2.1276595744680851</v>
      </c>
      <c r="Y6" s="13"/>
      <c r="Z6" s="13"/>
      <c r="AA6" s="13"/>
    </row>
    <row r="7" spans="1:27" ht="19.899999999999999" customHeight="1" x14ac:dyDescent="0.15">
      <c r="Q7" s="8" t="s">
        <v>92</v>
      </c>
      <c r="R7" s="8">
        <v>105</v>
      </c>
      <c r="S7" s="9" t="str">
        <f t="shared" si="0"/>
        <v>西調布駅(n=105)</v>
      </c>
      <c r="T7" s="10">
        <v>26.666666666666668</v>
      </c>
      <c r="U7" s="10">
        <v>41.904761904761905</v>
      </c>
      <c r="V7" s="10">
        <v>22.857142857142858</v>
      </c>
      <c r="W7" s="10">
        <v>8.5714285714285712</v>
      </c>
      <c r="X7" s="10">
        <v>0</v>
      </c>
      <c r="Y7" s="13"/>
      <c r="Z7" s="13"/>
      <c r="AA7" s="13"/>
    </row>
    <row r="8" spans="1:27" ht="19.899999999999999" customHeight="1" x14ac:dyDescent="0.15">
      <c r="Q8" s="8" t="s">
        <v>91</v>
      </c>
      <c r="R8" s="8">
        <v>525</v>
      </c>
      <c r="S8" s="9" t="str">
        <f t="shared" si="0"/>
        <v>調布駅(n=525)</v>
      </c>
      <c r="T8" s="10">
        <v>28.761904761904759</v>
      </c>
      <c r="U8" s="10">
        <v>51.809523809523803</v>
      </c>
      <c r="V8" s="10">
        <v>12.952380952380951</v>
      </c>
      <c r="W8" s="10">
        <v>5.7142857142857144</v>
      </c>
      <c r="X8" s="10">
        <v>0.76190476190476186</v>
      </c>
      <c r="Y8" s="13"/>
      <c r="Z8" s="13"/>
      <c r="AA8" s="13"/>
    </row>
    <row r="9" spans="1:27" ht="19.899999999999999" customHeight="1" x14ac:dyDescent="0.15">
      <c r="Q9" s="8" t="s">
        <v>90</v>
      </c>
      <c r="R9" s="8">
        <v>57</v>
      </c>
      <c r="S9" s="9" t="str">
        <f t="shared" si="0"/>
        <v>京王多摩川駅(n=57)</v>
      </c>
      <c r="T9" s="10">
        <v>31.578947368421051</v>
      </c>
      <c r="U9" s="10">
        <v>50.877192982456144</v>
      </c>
      <c r="V9" s="10">
        <v>10.526315789473683</v>
      </c>
      <c r="W9" s="10">
        <v>5.2631578947368416</v>
      </c>
      <c r="X9" s="10">
        <v>1.7543859649122806</v>
      </c>
      <c r="Y9" s="13"/>
      <c r="Z9" s="13"/>
      <c r="AA9" s="13"/>
    </row>
    <row r="10" spans="1:27" ht="19.899999999999999" customHeight="1" x14ac:dyDescent="0.15">
      <c r="Q10" s="8" t="s">
        <v>89</v>
      </c>
      <c r="R10" s="8">
        <v>49</v>
      </c>
      <c r="S10" s="9" t="str">
        <f t="shared" si="0"/>
        <v>布田駅(n=49)</v>
      </c>
      <c r="T10" s="10">
        <v>36.734693877551024</v>
      </c>
      <c r="U10" s="10">
        <v>34.693877551020407</v>
      </c>
      <c r="V10" s="10">
        <v>16.326530612244898</v>
      </c>
      <c r="W10" s="10">
        <v>10.204081632653061</v>
      </c>
      <c r="X10" s="10">
        <v>2.0408163265306123</v>
      </c>
      <c r="Y10" s="13"/>
      <c r="Z10" s="13"/>
      <c r="AA10" s="13"/>
    </row>
    <row r="11" spans="1:27" ht="19.899999999999999" customHeight="1" x14ac:dyDescent="0.15">
      <c r="Q11" s="8" t="s">
        <v>88</v>
      </c>
      <c r="R11" s="8">
        <v>148</v>
      </c>
      <c r="S11" s="9" t="str">
        <f t="shared" si="0"/>
        <v>国領駅(n=148)</v>
      </c>
      <c r="T11" s="10">
        <v>24.324324324324326</v>
      </c>
      <c r="U11" s="10">
        <v>58.783783783783782</v>
      </c>
      <c r="V11" s="10">
        <v>9.4594594594594597</v>
      </c>
      <c r="W11" s="10">
        <v>6.0810810810810816</v>
      </c>
      <c r="X11" s="10">
        <v>1.3513513513513513</v>
      </c>
      <c r="Y11" s="13"/>
      <c r="Z11" s="13"/>
      <c r="AA11" s="13"/>
    </row>
    <row r="12" spans="1:27" ht="19.899999999999999" customHeight="1" x14ac:dyDescent="0.15">
      <c r="Q12" s="8" t="s">
        <v>87</v>
      </c>
      <c r="R12" s="8">
        <v>69</v>
      </c>
      <c r="S12" s="9" t="str">
        <f t="shared" si="0"/>
        <v>柴崎駅(n=69)</v>
      </c>
      <c r="T12" s="10">
        <v>13.043478260869565</v>
      </c>
      <c r="U12" s="10">
        <v>60.869565217391312</v>
      </c>
      <c r="V12" s="10">
        <v>11.594202898550725</v>
      </c>
      <c r="W12" s="10">
        <v>13.043478260869565</v>
      </c>
      <c r="X12" s="10">
        <v>1.4492753623188406</v>
      </c>
      <c r="Y12" s="13"/>
      <c r="Z12" s="13"/>
      <c r="AA12" s="13"/>
    </row>
    <row r="13" spans="1:27" ht="19.899999999999999" customHeight="1" x14ac:dyDescent="0.15">
      <c r="Q13" s="8" t="s">
        <v>86</v>
      </c>
      <c r="R13" s="8">
        <v>214</v>
      </c>
      <c r="S13" s="9" t="str">
        <f t="shared" si="0"/>
        <v>つつじヶ丘駅(n=214)</v>
      </c>
      <c r="T13" s="10">
        <v>27.102803738317753</v>
      </c>
      <c r="U13" s="10">
        <v>50.934579439252339</v>
      </c>
      <c r="V13" s="10">
        <v>14.485981308411214</v>
      </c>
      <c r="W13" s="10">
        <v>7.009345794392523</v>
      </c>
      <c r="X13" s="10">
        <v>0.46728971962616817</v>
      </c>
      <c r="Y13" s="13"/>
      <c r="Z13" s="13"/>
      <c r="AA13" s="13"/>
    </row>
    <row r="14" spans="1:27" ht="19.899999999999999" customHeight="1" x14ac:dyDescent="0.15">
      <c r="Q14" s="8" t="s">
        <v>85</v>
      </c>
      <c r="R14" s="8">
        <v>139</v>
      </c>
      <c r="S14" s="9" t="str">
        <f t="shared" si="0"/>
        <v>仙川駅(n=139)</v>
      </c>
      <c r="T14" s="10">
        <v>28.057553956834528</v>
      </c>
      <c r="U14" s="10">
        <v>53.237410071942449</v>
      </c>
      <c r="V14" s="10">
        <v>13.669064748201439</v>
      </c>
      <c r="W14" s="10">
        <v>4.3165467625899279</v>
      </c>
      <c r="X14" s="10">
        <v>0.71942446043165476</v>
      </c>
      <c r="Y14" s="13"/>
      <c r="Z14" s="13"/>
      <c r="AA14" s="13"/>
    </row>
    <row r="15" spans="1:27" ht="19.899999999999999" customHeight="1" x14ac:dyDescent="0.15">
      <c r="Q15" s="8" t="s">
        <v>5</v>
      </c>
      <c r="R15" s="8">
        <v>17</v>
      </c>
      <c r="S15" s="9" t="str">
        <f t="shared" si="0"/>
        <v>（無効回答）(n=17)</v>
      </c>
      <c r="T15" s="10">
        <v>23.52941176470588</v>
      </c>
      <c r="U15" s="10">
        <v>29.411764705882355</v>
      </c>
      <c r="V15" s="10">
        <v>5.8823529411764701</v>
      </c>
      <c r="W15" s="10">
        <v>17.647058823529413</v>
      </c>
      <c r="X15" s="10">
        <v>23.52941176470588</v>
      </c>
      <c r="Y15" s="11"/>
    </row>
  </sheetData>
  <phoneticPr fontId="9"/>
  <pageMargins left="0" right="0" top="0.39370078740157483" bottom="0" header="0.31496062992125984" footer="0.31496062992125984"/>
  <pageSetup paperSize="9" scale="76"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M3:P12"/>
  <sheetViews>
    <sheetView zoomScaleNormal="100" zoomScaleSheetLayoutView="100" workbookViewId="0">
      <selection activeCell="O14" sqref="O13:O14"/>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374</v>
      </c>
    </row>
    <row r="4" spans="13:16" ht="19.899999999999999" customHeight="1" x14ac:dyDescent="0.15">
      <c r="M4" s="14" t="s">
        <v>49</v>
      </c>
      <c r="N4" s="15" t="s">
        <v>259</v>
      </c>
      <c r="O4" s="16">
        <v>106</v>
      </c>
      <c r="P4" s="17">
        <f>O4/O$9*100</f>
        <v>7.7372262773722627</v>
      </c>
    </row>
    <row r="5" spans="13:16" ht="19.899999999999999" customHeight="1" x14ac:dyDescent="0.15">
      <c r="M5" s="14" t="s">
        <v>30</v>
      </c>
      <c r="N5" s="21" t="s">
        <v>260</v>
      </c>
      <c r="O5" s="16">
        <v>583</v>
      </c>
      <c r="P5" s="17">
        <f t="shared" ref="P5:P9" si="0">O5/O$9*100</f>
        <v>42.554744525547441</v>
      </c>
    </row>
    <row r="6" spans="13:16" ht="19.899999999999999" customHeight="1" x14ac:dyDescent="0.15">
      <c r="M6" s="14" t="s">
        <v>31</v>
      </c>
      <c r="N6" s="21" t="s">
        <v>261</v>
      </c>
      <c r="O6" s="16">
        <v>168</v>
      </c>
      <c r="P6" s="17">
        <f t="shared" si="0"/>
        <v>12.262773722627736</v>
      </c>
    </row>
    <row r="7" spans="13:16" ht="19.899999999999999" customHeight="1" x14ac:dyDescent="0.15">
      <c r="M7" s="14" t="s">
        <v>32</v>
      </c>
      <c r="N7" s="21" t="s">
        <v>262</v>
      </c>
      <c r="O7" s="16">
        <v>490</v>
      </c>
      <c r="P7" s="17">
        <f t="shared" si="0"/>
        <v>35.766423357664237</v>
      </c>
    </row>
    <row r="8" spans="13:16" ht="19.899999999999999" customHeight="1" x14ac:dyDescent="0.15">
      <c r="M8" s="14" t="s">
        <v>33</v>
      </c>
      <c r="N8" s="15" t="s">
        <v>5</v>
      </c>
      <c r="O8" s="16">
        <v>23</v>
      </c>
      <c r="P8" s="17">
        <f t="shared" si="0"/>
        <v>1.6788321167883213</v>
      </c>
    </row>
    <row r="9" spans="13:16" ht="19.899999999999999" customHeight="1" x14ac:dyDescent="0.15">
      <c r="M9" s="18"/>
      <c r="N9" s="19" t="s">
        <v>3</v>
      </c>
      <c r="O9" s="16">
        <v>1370</v>
      </c>
      <c r="P9" s="17">
        <f t="shared" si="0"/>
        <v>100</v>
      </c>
    </row>
    <row r="11" spans="13:16" ht="19.899999999999999" customHeight="1" x14ac:dyDescent="0.15">
      <c r="M11" s="12"/>
    </row>
    <row r="12" spans="13:16" ht="19.899999999999999" customHeight="1" x14ac:dyDescent="0.15">
      <c r="M12" s="12"/>
    </row>
  </sheetData>
  <phoneticPr fontId="9"/>
  <pageMargins left="0" right="0" top="0.39370078740157483"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7A17-9989-4786-B517-649BE7680971}">
  <dimension ref="P3:X65"/>
  <sheetViews>
    <sheetView showGridLines="0" zoomScaleNormal="100" zoomScaleSheetLayoutView="100" workbookViewId="0">
      <selection activeCell="P23" sqref="P23"/>
    </sheetView>
  </sheetViews>
  <sheetFormatPr defaultColWidth="8.75" defaultRowHeight="19.899999999999999" customHeight="1" x14ac:dyDescent="0.15"/>
  <cols>
    <col min="1" max="2" width="1.75" style="2" customWidth="1"/>
    <col min="3" max="13" width="9.75" style="2" customWidth="1"/>
    <col min="14" max="15" width="1.75" style="2" customWidth="1"/>
    <col min="16" max="16" width="8.75" style="2"/>
    <col min="17" max="17" width="20.75" style="2" customWidth="1"/>
    <col min="18" max="16384" width="8.75" style="2"/>
  </cols>
  <sheetData>
    <row r="3" spans="16:24" ht="19.899999999999999" customHeight="1" x14ac:dyDescent="0.15">
      <c r="P3" s="2" t="s">
        <v>334</v>
      </c>
    </row>
    <row r="4" spans="16:24" ht="19.899999999999999" customHeight="1" x14ac:dyDescent="0.15">
      <c r="P4" s="35" t="s">
        <v>338</v>
      </c>
      <c r="Q4" s="36" t="s">
        <v>171</v>
      </c>
      <c r="R4" s="32">
        <v>477</v>
      </c>
      <c r="S4" s="33">
        <f>R4/R$13*100</f>
        <v>34.817518248175183</v>
      </c>
      <c r="X4" s="2" t="s">
        <v>337</v>
      </c>
    </row>
    <row r="5" spans="16:24" ht="19.899999999999999" customHeight="1" x14ac:dyDescent="0.15">
      <c r="P5" s="35" t="s">
        <v>339</v>
      </c>
      <c r="Q5" s="34" t="s">
        <v>160</v>
      </c>
      <c r="R5" s="32">
        <v>244</v>
      </c>
      <c r="S5" s="33">
        <f t="shared" ref="S5:S13" si="0">R5/R$13*100</f>
        <v>17.810218978102192</v>
      </c>
      <c r="V5" s="2" t="s">
        <v>338</v>
      </c>
      <c r="W5" s="2" t="s">
        <v>171</v>
      </c>
      <c r="X5" s="2">
        <v>477</v>
      </c>
    </row>
    <row r="6" spans="16:24" ht="19.899999999999999" customHeight="1" x14ac:dyDescent="0.15">
      <c r="P6" s="35" t="s">
        <v>340</v>
      </c>
      <c r="Q6" s="34" t="s">
        <v>159</v>
      </c>
      <c r="R6" s="32">
        <v>214</v>
      </c>
      <c r="S6" s="33">
        <f t="shared" si="0"/>
        <v>15.62043795620438</v>
      </c>
      <c r="V6" s="2" t="s">
        <v>339</v>
      </c>
      <c r="W6" s="2" t="s">
        <v>160</v>
      </c>
      <c r="X6" s="2">
        <v>244</v>
      </c>
    </row>
    <row r="7" spans="16:24" ht="19.899999999999999" customHeight="1" x14ac:dyDescent="0.15">
      <c r="P7" s="35" t="s">
        <v>342</v>
      </c>
      <c r="Q7" s="34" t="s">
        <v>158</v>
      </c>
      <c r="R7" s="32">
        <v>165</v>
      </c>
      <c r="S7" s="33">
        <f t="shared" si="0"/>
        <v>12.043795620437956</v>
      </c>
      <c r="V7" s="2" t="s">
        <v>340</v>
      </c>
      <c r="W7" s="2" t="s">
        <v>159</v>
      </c>
      <c r="X7" s="2">
        <v>214</v>
      </c>
    </row>
    <row r="8" spans="16:24" ht="19.899999999999999" customHeight="1" x14ac:dyDescent="0.15">
      <c r="P8" s="35" t="s">
        <v>341</v>
      </c>
      <c r="Q8" s="34" t="s">
        <v>172</v>
      </c>
      <c r="R8" s="32">
        <v>85</v>
      </c>
      <c r="S8" s="33">
        <f t="shared" si="0"/>
        <v>6.2043795620437958</v>
      </c>
      <c r="V8" s="2" t="s">
        <v>342</v>
      </c>
      <c r="W8" s="2" t="s">
        <v>158</v>
      </c>
      <c r="X8" s="2">
        <v>165</v>
      </c>
    </row>
    <row r="9" spans="16:24" ht="19.899999999999999" customHeight="1" x14ac:dyDescent="0.15">
      <c r="P9" s="35" t="s">
        <v>350</v>
      </c>
      <c r="Q9" s="36" t="s">
        <v>307</v>
      </c>
      <c r="R9" s="32">
        <v>39</v>
      </c>
      <c r="S9" s="33">
        <f t="shared" si="0"/>
        <v>2.8467153284671531</v>
      </c>
      <c r="V9" s="2" t="s">
        <v>341</v>
      </c>
      <c r="W9" s="2" t="s">
        <v>172</v>
      </c>
      <c r="X9" s="2">
        <v>85</v>
      </c>
    </row>
    <row r="10" spans="16:24" ht="19.899999999999999" customHeight="1" x14ac:dyDescent="0.15">
      <c r="P10" s="35" t="s">
        <v>319</v>
      </c>
      <c r="Q10" s="34" t="s">
        <v>312</v>
      </c>
      <c r="R10" s="32">
        <f>SUM(R15:R21)</f>
        <v>52</v>
      </c>
      <c r="S10" s="33">
        <f t="shared" si="0"/>
        <v>3.7956204379562042</v>
      </c>
      <c r="V10" s="2" t="s">
        <v>350</v>
      </c>
      <c r="W10" s="2" t="s">
        <v>307</v>
      </c>
      <c r="X10" s="2">
        <v>39</v>
      </c>
    </row>
    <row r="11" spans="16:24" ht="19.899999999999999" customHeight="1" x14ac:dyDescent="0.15">
      <c r="P11" s="35" t="s">
        <v>265</v>
      </c>
      <c r="Q11" s="34" t="s">
        <v>48</v>
      </c>
      <c r="R11" s="32">
        <v>5</v>
      </c>
      <c r="S11" s="33">
        <f t="shared" si="0"/>
        <v>0.36496350364963503</v>
      </c>
      <c r="V11" s="2" t="s">
        <v>349</v>
      </c>
      <c r="W11" s="2" t="s">
        <v>308</v>
      </c>
      <c r="X11" s="2">
        <v>17</v>
      </c>
    </row>
    <row r="12" spans="16:24" ht="19.899999999999999" customHeight="1" x14ac:dyDescent="0.15">
      <c r="P12" s="35" t="s">
        <v>309</v>
      </c>
      <c r="Q12" s="34" t="s">
        <v>5</v>
      </c>
      <c r="R12" s="32">
        <v>89</v>
      </c>
      <c r="S12" s="33">
        <f t="shared" si="0"/>
        <v>6.4963503649635035</v>
      </c>
      <c r="V12" s="2" t="s">
        <v>344</v>
      </c>
      <c r="W12" s="2" t="s">
        <v>156</v>
      </c>
      <c r="X12" s="2">
        <v>13</v>
      </c>
    </row>
    <row r="13" spans="16:24" ht="19.899999999999999" customHeight="1" x14ac:dyDescent="0.15">
      <c r="P13" s="38"/>
      <c r="Q13" s="37" t="s">
        <v>3</v>
      </c>
      <c r="R13" s="32">
        <v>1370</v>
      </c>
      <c r="S13" s="33">
        <f t="shared" si="0"/>
        <v>100</v>
      </c>
      <c r="V13" s="2" t="s">
        <v>348</v>
      </c>
      <c r="W13" s="2" t="s">
        <v>154</v>
      </c>
      <c r="X13" s="2">
        <v>9</v>
      </c>
    </row>
    <row r="14" spans="16:24" ht="19.899999999999999" customHeight="1" x14ac:dyDescent="0.15">
      <c r="V14" s="2" t="s">
        <v>347</v>
      </c>
      <c r="W14" s="2" t="s">
        <v>243</v>
      </c>
      <c r="X14" s="2">
        <v>5</v>
      </c>
    </row>
    <row r="15" spans="16:24" ht="19.899999999999999" customHeight="1" x14ac:dyDescent="0.15">
      <c r="P15" s="35" t="s">
        <v>343</v>
      </c>
      <c r="Q15" s="36" t="s">
        <v>157</v>
      </c>
      <c r="R15" s="32">
        <v>1</v>
      </c>
      <c r="S15" s="33">
        <f>R15/R$13*100</f>
        <v>7.2992700729927001E-2</v>
      </c>
      <c r="V15" s="2" t="s">
        <v>346</v>
      </c>
      <c r="W15" s="2" t="s">
        <v>155</v>
      </c>
      <c r="X15" s="2">
        <v>4</v>
      </c>
    </row>
    <row r="16" spans="16:24" ht="19.899999999999999" customHeight="1" x14ac:dyDescent="0.15">
      <c r="P16" s="35" t="s">
        <v>344</v>
      </c>
      <c r="Q16" s="36" t="s">
        <v>156</v>
      </c>
      <c r="R16" s="32">
        <v>13</v>
      </c>
      <c r="S16" s="33">
        <f t="shared" ref="S16:S21" si="1">R16/R$13*100</f>
        <v>0.94890510948905105</v>
      </c>
      <c r="V16" s="2" t="s">
        <v>345</v>
      </c>
      <c r="W16" s="2" t="s">
        <v>173</v>
      </c>
      <c r="X16" s="2">
        <v>3</v>
      </c>
    </row>
    <row r="17" spans="16:24" ht="19.899999999999999" customHeight="1" x14ac:dyDescent="0.15">
      <c r="P17" s="35" t="s">
        <v>345</v>
      </c>
      <c r="Q17" s="36" t="s">
        <v>173</v>
      </c>
      <c r="R17" s="32">
        <v>3</v>
      </c>
      <c r="S17" s="33">
        <f t="shared" si="1"/>
        <v>0.21897810218978103</v>
      </c>
      <c r="V17" s="2" t="s">
        <v>343</v>
      </c>
      <c r="W17" s="2" t="s">
        <v>157</v>
      </c>
      <c r="X17" s="2">
        <v>1</v>
      </c>
    </row>
    <row r="18" spans="16:24" ht="19.899999999999999" customHeight="1" x14ac:dyDescent="0.15">
      <c r="P18" s="35" t="s">
        <v>346</v>
      </c>
      <c r="Q18" s="36" t="s">
        <v>155</v>
      </c>
      <c r="R18" s="32">
        <v>4</v>
      </c>
      <c r="S18" s="33">
        <f t="shared" si="1"/>
        <v>0.29197080291970801</v>
      </c>
      <c r="V18" s="2" t="s">
        <v>351</v>
      </c>
      <c r="W18" s="2" t="s">
        <v>48</v>
      </c>
      <c r="X18" s="2">
        <v>5</v>
      </c>
    </row>
    <row r="19" spans="16:24" ht="19.899999999999999" customHeight="1" x14ac:dyDescent="0.15">
      <c r="P19" s="35" t="s">
        <v>347</v>
      </c>
      <c r="Q19" s="36" t="s">
        <v>243</v>
      </c>
      <c r="R19" s="32">
        <v>5</v>
      </c>
      <c r="S19" s="33">
        <f t="shared" si="1"/>
        <v>0.36496350364963503</v>
      </c>
      <c r="V19" s="2" t="s">
        <v>352</v>
      </c>
      <c r="W19" s="2" t="s">
        <v>353</v>
      </c>
      <c r="X19" s="2">
        <v>89</v>
      </c>
    </row>
    <row r="20" spans="16:24" ht="19.899999999999999" customHeight="1" x14ac:dyDescent="0.15">
      <c r="P20" s="35" t="s">
        <v>348</v>
      </c>
      <c r="Q20" s="36" t="s">
        <v>154</v>
      </c>
      <c r="R20" s="32">
        <v>9</v>
      </c>
      <c r="S20" s="33">
        <f t="shared" si="1"/>
        <v>0.65693430656934304</v>
      </c>
      <c r="W20" s="2" t="s">
        <v>354</v>
      </c>
      <c r="X20" s="2">
        <v>1370</v>
      </c>
    </row>
    <row r="21" spans="16:24" ht="19.899999999999999" customHeight="1" x14ac:dyDescent="0.15">
      <c r="P21" s="35" t="s">
        <v>349</v>
      </c>
      <c r="Q21" s="34" t="s">
        <v>308</v>
      </c>
      <c r="R21" s="32">
        <v>17</v>
      </c>
      <c r="S21" s="33">
        <f t="shared" si="1"/>
        <v>1.2408759124087592</v>
      </c>
    </row>
    <row r="23" spans="16:24" ht="19.899999999999999" customHeight="1" x14ac:dyDescent="0.15">
      <c r="P23" s="50"/>
    </row>
    <row r="25" spans="16:24" ht="19.899999999999999" customHeight="1" x14ac:dyDescent="0.15">
      <c r="P25" s="2" t="s">
        <v>335</v>
      </c>
    </row>
    <row r="26" spans="16:24" ht="19.899999999999999" customHeight="1" x14ac:dyDescent="0.15">
      <c r="P26" s="35" t="s">
        <v>340</v>
      </c>
      <c r="Q26" s="36" t="s">
        <v>159</v>
      </c>
      <c r="R26" s="32">
        <v>356</v>
      </c>
      <c r="S26" s="33">
        <f>R26/R$35*100</f>
        <v>25.985401459854014</v>
      </c>
    </row>
    <row r="27" spans="16:24" ht="19.899999999999999" customHeight="1" x14ac:dyDescent="0.15">
      <c r="P27" s="35" t="s">
        <v>339</v>
      </c>
      <c r="Q27" s="34" t="s">
        <v>160</v>
      </c>
      <c r="R27" s="32">
        <v>317</v>
      </c>
      <c r="S27" s="33">
        <f t="shared" ref="S27:S35" si="2">R27/R$35*100</f>
        <v>23.138686131386862</v>
      </c>
    </row>
    <row r="28" spans="16:24" ht="19.899999999999999" customHeight="1" x14ac:dyDescent="0.15">
      <c r="P28" s="35" t="s">
        <v>342</v>
      </c>
      <c r="Q28" s="34" t="s">
        <v>158</v>
      </c>
      <c r="R28" s="32">
        <v>154</v>
      </c>
      <c r="S28" s="33">
        <f t="shared" si="2"/>
        <v>11.240875912408759</v>
      </c>
    </row>
    <row r="29" spans="16:24" ht="19.899999999999999" customHeight="1" x14ac:dyDescent="0.15">
      <c r="P29" s="35" t="s">
        <v>338</v>
      </c>
      <c r="Q29" s="34" t="s">
        <v>171</v>
      </c>
      <c r="R29" s="32">
        <v>139</v>
      </c>
      <c r="S29" s="33">
        <f t="shared" si="2"/>
        <v>10.145985401459855</v>
      </c>
    </row>
    <row r="30" spans="16:24" ht="19.899999999999999" customHeight="1" x14ac:dyDescent="0.15">
      <c r="P30" s="35" t="s">
        <v>341</v>
      </c>
      <c r="Q30" s="34" t="s">
        <v>172</v>
      </c>
      <c r="R30" s="32">
        <v>95</v>
      </c>
      <c r="S30" s="33">
        <f t="shared" si="2"/>
        <v>6.9343065693430654</v>
      </c>
    </row>
    <row r="31" spans="16:24" ht="19.899999999999999" customHeight="1" x14ac:dyDescent="0.15">
      <c r="P31" s="35" t="s">
        <v>350</v>
      </c>
      <c r="Q31" s="36" t="s">
        <v>307</v>
      </c>
      <c r="R31" s="32">
        <v>52</v>
      </c>
      <c r="S31" s="33">
        <f t="shared" si="2"/>
        <v>3.7956204379562042</v>
      </c>
    </row>
    <row r="32" spans="16:24" ht="19.899999999999999" customHeight="1" x14ac:dyDescent="0.15">
      <c r="P32" s="35" t="s">
        <v>319</v>
      </c>
      <c r="Q32" s="34" t="s">
        <v>312</v>
      </c>
      <c r="R32" s="32">
        <f>SUM(R37:R43)</f>
        <v>149</v>
      </c>
      <c r="S32" s="33">
        <f t="shared" si="2"/>
        <v>10.875912408759124</v>
      </c>
    </row>
    <row r="33" spans="16:19" ht="19.899999999999999" customHeight="1" x14ac:dyDescent="0.15">
      <c r="P33" s="35" t="s">
        <v>265</v>
      </c>
      <c r="Q33" s="34" t="s">
        <v>48</v>
      </c>
      <c r="R33" s="32">
        <v>11</v>
      </c>
      <c r="S33" s="33">
        <f t="shared" si="2"/>
        <v>0.8029197080291971</v>
      </c>
    </row>
    <row r="34" spans="16:19" ht="19.899999999999999" customHeight="1" x14ac:dyDescent="0.15">
      <c r="P34" s="35" t="s">
        <v>309</v>
      </c>
      <c r="Q34" s="34" t="s">
        <v>5</v>
      </c>
      <c r="R34" s="32">
        <v>97</v>
      </c>
      <c r="S34" s="33">
        <f t="shared" si="2"/>
        <v>7.0802919708029197</v>
      </c>
    </row>
    <row r="35" spans="16:19" ht="19.899999999999999" customHeight="1" x14ac:dyDescent="0.15">
      <c r="P35" s="38"/>
      <c r="Q35" s="37" t="s">
        <v>3</v>
      </c>
      <c r="R35" s="32">
        <v>1370</v>
      </c>
      <c r="S35" s="33">
        <f t="shared" si="2"/>
        <v>100</v>
      </c>
    </row>
    <row r="37" spans="16:19" ht="19.899999999999999" customHeight="1" x14ac:dyDescent="0.15">
      <c r="P37" s="35" t="s">
        <v>343</v>
      </c>
      <c r="Q37" s="36" t="s">
        <v>157</v>
      </c>
      <c r="R37" s="32">
        <v>3</v>
      </c>
      <c r="S37" s="33">
        <f>R37/R$35*100</f>
        <v>0.21897810218978103</v>
      </c>
    </row>
    <row r="38" spans="16:19" ht="19.899999999999999" customHeight="1" x14ac:dyDescent="0.15">
      <c r="P38" s="35" t="s">
        <v>344</v>
      </c>
      <c r="Q38" s="36" t="s">
        <v>156</v>
      </c>
      <c r="R38" s="32">
        <v>15</v>
      </c>
      <c r="S38" s="33">
        <f t="shared" ref="S38:S43" si="3">R38/R$35*100</f>
        <v>1.0948905109489051</v>
      </c>
    </row>
    <row r="39" spans="16:19" ht="19.899999999999999" customHeight="1" x14ac:dyDescent="0.15">
      <c r="P39" s="35" t="s">
        <v>345</v>
      </c>
      <c r="Q39" s="36" t="s">
        <v>173</v>
      </c>
      <c r="R39" s="32">
        <v>6</v>
      </c>
      <c r="S39" s="33">
        <f t="shared" si="3"/>
        <v>0.43795620437956206</v>
      </c>
    </row>
    <row r="40" spans="16:19" ht="19.899999999999999" customHeight="1" x14ac:dyDescent="0.15">
      <c r="P40" s="35" t="s">
        <v>346</v>
      </c>
      <c r="Q40" s="36" t="s">
        <v>155</v>
      </c>
      <c r="R40" s="32">
        <v>31</v>
      </c>
      <c r="S40" s="33">
        <f t="shared" si="3"/>
        <v>2.2627737226277373</v>
      </c>
    </row>
    <row r="41" spans="16:19" ht="19.899999999999999" customHeight="1" x14ac:dyDescent="0.15">
      <c r="P41" s="35" t="s">
        <v>347</v>
      </c>
      <c r="Q41" s="36" t="s">
        <v>243</v>
      </c>
      <c r="R41" s="32">
        <v>24</v>
      </c>
      <c r="S41" s="33">
        <f t="shared" si="3"/>
        <v>1.7518248175182483</v>
      </c>
    </row>
    <row r="42" spans="16:19" ht="19.899999999999999" customHeight="1" x14ac:dyDescent="0.15">
      <c r="P42" s="35" t="s">
        <v>348</v>
      </c>
      <c r="Q42" s="36" t="s">
        <v>154</v>
      </c>
      <c r="R42" s="32">
        <v>24</v>
      </c>
      <c r="S42" s="33">
        <f t="shared" si="3"/>
        <v>1.7518248175182483</v>
      </c>
    </row>
    <row r="43" spans="16:19" ht="19.899999999999999" customHeight="1" x14ac:dyDescent="0.15">
      <c r="P43" s="35" t="s">
        <v>349</v>
      </c>
      <c r="Q43" s="34" t="s">
        <v>308</v>
      </c>
      <c r="R43" s="32">
        <v>46</v>
      </c>
      <c r="S43" s="33">
        <f t="shared" si="3"/>
        <v>3.3576642335766427</v>
      </c>
    </row>
    <row r="47" spans="16:19" ht="19.899999999999999" customHeight="1" x14ac:dyDescent="0.15">
      <c r="P47" s="2" t="s">
        <v>336</v>
      </c>
    </row>
    <row r="48" spans="16:19" ht="19.899999999999999" customHeight="1" x14ac:dyDescent="0.15">
      <c r="P48" s="35" t="s">
        <v>340</v>
      </c>
      <c r="Q48" s="36" t="s">
        <v>159</v>
      </c>
      <c r="R48" s="32">
        <v>254</v>
      </c>
      <c r="S48" s="33">
        <f>R48/R$57*100</f>
        <v>18.540145985401459</v>
      </c>
    </row>
    <row r="49" spans="16:19" ht="19.899999999999999" customHeight="1" x14ac:dyDescent="0.15">
      <c r="P49" s="35" t="s">
        <v>342</v>
      </c>
      <c r="Q49" s="34" t="s">
        <v>158</v>
      </c>
      <c r="R49" s="32">
        <v>187</v>
      </c>
      <c r="S49" s="33">
        <f t="shared" ref="S49:S57" si="4">R49/R$57*100</f>
        <v>13.649635036496349</v>
      </c>
    </row>
    <row r="50" spans="16:19" ht="19.899999999999999" customHeight="1" x14ac:dyDescent="0.15">
      <c r="P50" s="35" t="s">
        <v>339</v>
      </c>
      <c r="Q50" s="34" t="s">
        <v>160</v>
      </c>
      <c r="R50" s="32">
        <v>173</v>
      </c>
      <c r="S50" s="33">
        <f t="shared" si="4"/>
        <v>12.627737226277372</v>
      </c>
    </row>
    <row r="51" spans="16:19" ht="19.899999999999999" customHeight="1" x14ac:dyDescent="0.15">
      <c r="P51" s="35" t="s">
        <v>338</v>
      </c>
      <c r="Q51" s="34" t="s">
        <v>171</v>
      </c>
      <c r="R51" s="32">
        <v>165</v>
      </c>
      <c r="S51" s="33">
        <f t="shared" si="4"/>
        <v>12.043795620437956</v>
      </c>
    </row>
    <row r="52" spans="16:19" ht="19.899999999999999" customHeight="1" x14ac:dyDescent="0.15">
      <c r="P52" s="35" t="s">
        <v>341</v>
      </c>
      <c r="Q52" s="34" t="s">
        <v>172</v>
      </c>
      <c r="R52" s="32">
        <v>119</v>
      </c>
      <c r="S52" s="33">
        <f t="shared" si="4"/>
        <v>8.6861313868613141</v>
      </c>
    </row>
    <row r="53" spans="16:19" ht="19.899999999999999" customHeight="1" x14ac:dyDescent="0.15">
      <c r="P53" s="35" t="s">
        <v>350</v>
      </c>
      <c r="Q53" s="36" t="s">
        <v>307</v>
      </c>
      <c r="R53" s="32">
        <v>114</v>
      </c>
      <c r="S53" s="33">
        <f t="shared" si="4"/>
        <v>8.3211678832116789</v>
      </c>
    </row>
    <row r="54" spans="16:19" ht="19.899999999999999" customHeight="1" x14ac:dyDescent="0.15">
      <c r="P54" s="35" t="s">
        <v>319</v>
      </c>
      <c r="Q54" s="34" t="s">
        <v>312</v>
      </c>
      <c r="R54" s="32">
        <f>SUM(R59:R65)</f>
        <v>247</v>
      </c>
      <c r="S54" s="33">
        <f t="shared" si="4"/>
        <v>18.029197080291969</v>
      </c>
    </row>
    <row r="55" spans="16:19" ht="19.899999999999999" customHeight="1" x14ac:dyDescent="0.15">
      <c r="P55" s="35" t="s">
        <v>265</v>
      </c>
      <c r="Q55" s="34" t="s">
        <v>48</v>
      </c>
      <c r="R55" s="32">
        <v>3</v>
      </c>
      <c r="S55" s="33">
        <f t="shared" si="4"/>
        <v>0.21897810218978103</v>
      </c>
    </row>
    <row r="56" spans="16:19" ht="19.899999999999999" customHeight="1" x14ac:dyDescent="0.15">
      <c r="P56" s="35" t="s">
        <v>309</v>
      </c>
      <c r="Q56" s="34" t="s">
        <v>5</v>
      </c>
      <c r="R56" s="32">
        <v>108</v>
      </c>
      <c r="S56" s="33">
        <f t="shared" si="4"/>
        <v>7.8832116788321169</v>
      </c>
    </row>
    <row r="57" spans="16:19" ht="19.899999999999999" customHeight="1" x14ac:dyDescent="0.15">
      <c r="P57" s="38"/>
      <c r="Q57" s="37" t="s">
        <v>3</v>
      </c>
      <c r="R57" s="32">
        <v>1370</v>
      </c>
      <c r="S57" s="33">
        <f t="shared" si="4"/>
        <v>100</v>
      </c>
    </row>
    <row r="59" spans="16:19" ht="19.899999999999999" customHeight="1" x14ac:dyDescent="0.15">
      <c r="P59" s="35" t="s">
        <v>343</v>
      </c>
      <c r="Q59" s="36" t="s">
        <v>157</v>
      </c>
      <c r="R59" s="32">
        <v>1</v>
      </c>
      <c r="S59" s="33">
        <f>R59/R$57*100</f>
        <v>7.2992700729927001E-2</v>
      </c>
    </row>
    <row r="60" spans="16:19" ht="19.899999999999999" customHeight="1" x14ac:dyDescent="0.15">
      <c r="P60" s="35" t="s">
        <v>344</v>
      </c>
      <c r="Q60" s="36" t="s">
        <v>156</v>
      </c>
      <c r="R60" s="32">
        <v>20</v>
      </c>
      <c r="S60" s="33">
        <f t="shared" ref="S60:S65" si="5">R60/R$57*100</f>
        <v>1.4598540145985401</v>
      </c>
    </row>
    <row r="61" spans="16:19" ht="19.899999999999999" customHeight="1" x14ac:dyDescent="0.15">
      <c r="P61" s="35" t="s">
        <v>345</v>
      </c>
      <c r="Q61" s="36" t="s">
        <v>173</v>
      </c>
      <c r="R61" s="32">
        <v>13</v>
      </c>
      <c r="S61" s="33">
        <f t="shared" si="5"/>
        <v>0.94890510948905105</v>
      </c>
    </row>
    <row r="62" spans="16:19" ht="19.899999999999999" customHeight="1" x14ac:dyDescent="0.15">
      <c r="P62" s="35" t="s">
        <v>346</v>
      </c>
      <c r="Q62" s="36" t="s">
        <v>155</v>
      </c>
      <c r="R62" s="32">
        <v>61</v>
      </c>
      <c r="S62" s="33">
        <f t="shared" si="5"/>
        <v>4.452554744525548</v>
      </c>
    </row>
    <row r="63" spans="16:19" ht="19.899999999999999" customHeight="1" x14ac:dyDescent="0.15">
      <c r="P63" s="35" t="s">
        <v>347</v>
      </c>
      <c r="Q63" s="36" t="s">
        <v>243</v>
      </c>
      <c r="R63" s="32">
        <v>42</v>
      </c>
      <c r="S63" s="33">
        <f t="shared" si="5"/>
        <v>3.0656934306569341</v>
      </c>
    </row>
    <row r="64" spans="16:19" ht="19.899999999999999" customHeight="1" x14ac:dyDescent="0.15">
      <c r="P64" s="35" t="s">
        <v>348</v>
      </c>
      <c r="Q64" s="36" t="s">
        <v>154</v>
      </c>
      <c r="R64" s="32">
        <v>26</v>
      </c>
      <c r="S64" s="33">
        <f t="shared" si="5"/>
        <v>1.8978102189781021</v>
      </c>
    </row>
    <row r="65" spans="16:19" ht="19.899999999999999" customHeight="1" x14ac:dyDescent="0.15">
      <c r="P65" s="35" t="s">
        <v>349</v>
      </c>
      <c r="Q65" s="34" t="s">
        <v>308</v>
      </c>
      <c r="R65" s="32">
        <v>84</v>
      </c>
      <c r="S65" s="33">
        <f t="shared" si="5"/>
        <v>6.1313868613138682</v>
      </c>
    </row>
  </sheetData>
  <sortState xmlns:xlrd2="http://schemas.microsoft.com/office/spreadsheetml/2017/richdata2" ref="X59:Z65">
    <sortCondition descending="1" ref="X59:X65"/>
  </sortState>
  <phoneticPr fontId="9"/>
  <pageMargins left="0" right="0" top="0.39370078740157483" bottom="0" header="0.31496062992125984" footer="0.31496062992125984"/>
  <pageSetup paperSize="9" scale="84" orientation="portrait" r:id="rId1"/>
  <rowBreaks count="2" manualBreakCount="2">
    <brk id="23" min="1" max="13" man="1"/>
    <brk id="45" min="1" max="13"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5"/>
  <sheetViews>
    <sheet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374</v>
      </c>
    </row>
    <row r="4" spans="1:30" ht="19.899999999999999" customHeight="1" x14ac:dyDescent="0.15">
      <c r="Q4" s="3"/>
      <c r="R4" s="4"/>
      <c r="S4" s="5" t="s">
        <v>0</v>
      </c>
      <c r="T4" s="6">
        <v>1</v>
      </c>
      <c r="U4" s="6">
        <v>1</v>
      </c>
      <c r="V4" s="6">
        <v>1</v>
      </c>
      <c r="W4" s="6">
        <v>1</v>
      </c>
      <c r="X4" s="6">
        <v>1</v>
      </c>
    </row>
    <row r="5" spans="1:30" ht="19.899999999999999" customHeight="1" x14ac:dyDescent="0.15">
      <c r="Q5" s="3" t="s">
        <v>1</v>
      </c>
      <c r="R5" s="4" t="s">
        <v>3</v>
      </c>
      <c r="S5" s="3" t="s">
        <v>34</v>
      </c>
      <c r="T5" s="7" t="s">
        <v>259</v>
      </c>
      <c r="U5" s="7" t="s">
        <v>260</v>
      </c>
      <c r="V5" s="7" t="s">
        <v>261</v>
      </c>
      <c r="W5" s="7" t="s">
        <v>262</v>
      </c>
      <c r="X5" s="7" t="s">
        <v>5</v>
      </c>
    </row>
    <row r="6" spans="1:30" ht="19.899999999999999" customHeight="1" x14ac:dyDescent="0.15">
      <c r="Q6" s="8" t="s">
        <v>20</v>
      </c>
      <c r="R6" s="8">
        <v>30</v>
      </c>
      <c r="S6" s="9" t="str">
        <f t="shared" ref="S6:S15" si="0">Q6&amp;"(n="&amp;R6&amp;")"</f>
        <v>16～19歳(n=30)</v>
      </c>
      <c r="T6" s="10">
        <v>13.333333333333334</v>
      </c>
      <c r="U6" s="10">
        <v>40</v>
      </c>
      <c r="V6" s="10">
        <v>26.666666666666668</v>
      </c>
      <c r="W6" s="10">
        <v>20</v>
      </c>
      <c r="X6" s="10">
        <v>0</v>
      </c>
    </row>
    <row r="7" spans="1:30" ht="19.899999999999999" customHeight="1" x14ac:dyDescent="0.15">
      <c r="Q7" s="8" t="s">
        <v>21</v>
      </c>
      <c r="R7" s="8">
        <v>90</v>
      </c>
      <c r="S7" s="9" t="str">
        <f t="shared" si="0"/>
        <v>20～29歳(n=90)</v>
      </c>
      <c r="T7" s="10">
        <v>5.5555555555555554</v>
      </c>
      <c r="U7" s="10">
        <v>53.333333333333336</v>
      </c>
      <c r="V7" s="10">
        <v>6.666666666666667</v>
      </c>
      <c r="W7" s="10">
        <v>32.222222222222221</v>
      </c>
      <c r="X7" s="10">
        <v>2.2222222222222223</v>
      </c>
    </row>
    <row r="8" spans="1:30" ht="19.899999999999999" customHeight="1" x14ac:dyDescent="0.15">
      <c r="Q8" s="8" t="s">
        <v>22</v>
      </c>
      <c r="R8" s="8">
        <v>165</v>
      </c>
      <c r="S8" s="9" t="str">
        <f t="shared" si="0"/>
        <v>30～39歳(n=165)</v>
      </c>
      <c r="T8" s="10">
        <v>7.878787878787878</v>
      </c>
      <c r="U8" s="10">
        <v>37.575757575757571</v>
      </c>
      <c r="V8" s="10">
        <v>15.151515151515152</v>
      </c>
      <c r="W8" s="10">
        <v>38.787878787878789</v>
      </c>
      <c r="X8" s="10">
        <v>0.60606060606060608</v>
      </c>
    </row>
    <row r="9" spans="1:30" ht="19.899999999999999" customHeight="1" x14ac:dyDescent="0.15">
      <c r="Q9" s="8" t="s">
        <v>23</v>
      </c>
      <c r="R9" s="8">
        <v>212</v>
      </c>
      <c r="S9" s="9" t="str">
        <f t="shared" si="0"/>
        <v>40～49歳(n=212)</v>
      </c>
      <c r="T9" s="10">
        <v>9.433962264150944</v>
      </c>
      <c r="U9" s="10">
        <v>50.943396226415096</v>
      </c>
      <c r="V9" s="10">
        <v>11.79245283018868</v>
      </c>
      <c r="W9" s="10">
        <v>27.830188679245282</v>
      </c>
      <c r="X9" s="10">
        <v>0</v>
      </c>
    </row>
    <row r="10" spans="1:30" ht="19.899999999999999" customHeight="1" x14ac:dyDescent="0.15">
      <c r="Q10" s="8" t="s">
        <v>24</v>
      </c>
      <c r="R10" s="8">
        <v>270</v>
      </c>
      <c r="S10" s="9" t="str">
        <f t="shared" si="0"/>
        <v>50～59歳(n=270)</v>
      </c>
      <c r="T10" s="10">
        <v>3.7037037037037033</v>
      </c>
      <c r="U10" s="10">
        <v>50</v>
      </c>
      <c r="V10" s="10">
        <v>12.962962962962962</v>
      </c>
      <c r="W10" s="10">
        <v>32.592592592592595</v>
      </c>
      <c r="X10" s="10">
        <v>0.74074074074074081</v>
      </c>
    </row>
    <row r="11" spans="1:30" ht="19.899999999999999" customHeight="1" x14ac:dyDescent="0.15">
      <c r="Q11" s="8" t="s">
        <v>25</v>
      </c>
      <c r="R11" s="8">
        <v>125</v>
      </c>
      <c r="S11" s="9" t="str">
        <f t="shared" si="0"/>
        <v>60～64歳(n=125)</v>
      </c>
      <c r="T11" s="10">
        <v>6.4</v>
      </c>
      <c r="U11" s="10">
        <v>47.199999999999996</v>
      </c>
      <c r="V11" s="10">
        <v>8.7999999999999989</v>
      </c>
      <c r="W11" s="10">
        <v>35.199999999999996</v>
      </c>
      <c r="X11" s="10">
        <v>2.4</v>
      </c>
    </row>
    <row r="12" spans="1:30" ht="19.899999999999999" customHeight="1" x14ac:dyDescent="0.15">
      <c r="Q12" s="8" t="s">
        <v>26</v>
      </c>
      <c r="R12" s="8">
        <v>103</v>
      </c>
      <c r="S12" s="9" t="str">
        <f t="shared" si="0"/>
        <v>65～69歳(n=103)</v>
      </c>
      <c r="T12" s="10">
        <v>8.7378640776699026</v>
      </c>
      <c r="U12" s="10">
        <v>31.067961165048541</v>
      </c>
      <c r="V12" s="10">
        <v>15.53398058252427</v>
      </c>
      <c r="W12" s="10">
        <v>42.718446601941743</v>
      </c>
      <c r="X12" s="10">
        <v>1.9417475728155338</v>
      </c>
    </row>
    <row r="13" spans="1:30" ht="19.899999999999999" customHeight="1" x14ac:dyDescent="0.15">
      <c r="Q13" s="8" t="s">
        <v>27</v>
      </c>
      <c r="R13" s="8">
        <v>172</v>
      </c>
      <c r="S13" s="9" t="str">
        <f t="shared" si="0"/>
        <v>70～74歳(n=172)</v>
      </c>
      <c r="T13" s="10">
        <v>9.3023255813953494</v>
      </c>
      <c r="U13" s="10">
        <v>37.209302325581397</v>
      </c>
      <c r="V13" s="10">
        <v>10.465116279069768</v>
      </c>
      <c r="W13" s="10">
        <v>41.860465116279073</v>
      </c>
      <c r="X13" s="10">
        <v>1.1627906976744187</v>
      </c>
    </row>
    <row r="14" spans="1:30" ht="19.899999999999999" customHeight="1" x14ac:dyDescent="0.15">
      <c r="Q14" s="8" t="s">
        <v>28</v>
      </c>
      <c r="R14" s="8">
        <v>193</v>
      </c>
      <c r="S14" s="9" t="str">
        <f t="shared" si="0"/>
        <v>75歳以上(n=193)</v>
      </c>
      <c r="T14" s="10">
        <v>10.362694300518134</v>
      </c>
      <c r="U14" s="10">
        <v>31.606217616580313</v>
      </c>
      <c r="V14" s="10">
        <v>12.435233160621761</v>
      </c>
      <c r="W14" s="10">
        <v>40.932642487046635</v>
      </c>
      <c r="X14" s="10">
        <v>4.6632124352331603</v>
      </c>
    </row>
    <row r="15" spans="1:30" ht="19.899999999999999" customHeight="1" x14ac:dyDescent="0.15">
      <c r="Q15" s="8" t="s">
        <v>5</v>
      </c>
      <c r="R15" s="8">
        <v>10</v>
      </c>
      <c r="S15" s="9" t="str">
        <f t="shared" si="0"/>
        <v>（無効回答）(n=10)</v>
      </c>
      <c r="T15" s="10">
        <v>10</v>
      </c>
      <c r="U15" s="10">
        <v>20</v>
      </c>
      <c r="V15" s="10">
        <v>0</v>
      </c>
      <c r="W15" s="10">
        <v>50</v>
      </c>
      <c r="X15" s="10">
        <v>20</v>
      </c>
      <c r="Y15" s="11"/>
      <c r="Z15" s="11"/>
      <c r="AA15" s="11"/>
      <c r="AB15" s="11"/>
      <c r="AC15" s="11"/>
      <c r="AD15" s="11"/>
    </row>
  </sheetData>
  <phoneticPr fontId="9"/>
  <pageMargins left="0" right="0" top="0.39370078740157483" bottom="0" header="0.31496062992125984" footer="0.31496062992125984"/>
  <pageSetup paperSize="9" scale="78"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C1:P10"/>
  <sheetViews>
    <sheetView zoomScaleNormal="100" zoomScaleSheetLayoutView="100" workbookViewId="0">
      <selection activeCell="R8" sqref="R8"/>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3" spans="3:16" ht="19.899999999999999" customHeight="1" x14ac:dyDescent="0.15">
      <c r="M3" s="2" t="s">
        <v>375</v>
      </c>
    </row>
    <row r="4" spans="3:16" ht="19.899999999999999" customHeight="1" x14ac:dyDescent="0.15">
      <c r="M4" s="14" t="s">
        <v>49</v>
      </c>
      <c r="N4" s="21" t="s">
        <v>162</v>
      </c>
      <c r="O4" s="16">
        <v>230</v>
      </c>
      <c r="P4" s="17">
        <f>O4/O$8*100</f>
        <v>16.788321167883211</v>
      </c>
    </row>
    <row r="5" spans="3:16" ht="19.899999999999999" customHeight="1" x14ac:dyDescent="0.15">
      <c r="M5" s="14" t="s">
        <v>30</v>
      </c>
      <c r="N5" s="21" t="s">
        <v>163</v>
      </c>
      <c r="O5" s="16">
        <v>450</v>
      </c>
      <c r="P5" s="17">
        <f t="shared" ref="P5:P8" si="0">O5/O$8*100</f>
        <v>32.846715328467155</v>
      </c>
    </row>
    <row r="6" spans="3:16" ht="19.899999999999999" customHeight="1" x14ac:dyDescent="0.15">
      <c r="M6" s="14" t="s">
        <v>31</v>
      </c>
      <c r="N6" s="21" t="s">
        <v>164</v>
      </c>
      <c r="O6" s="16">
        <v>681</v>
      </c>
      <c r="P6" s="17">
        <f t="shared" si="0"/>
        <v>49.708029197080293</v>
      </c>
    </row>
    <row r="7" spans="3:16" ht="19.899999999999999" customHeight="1" x14ac:dyDescent="0.15">
      <c r="M7" s="14" t="s">
        <v>32</v>
      </c>
      <c r="N7" s="15" t="s">
        <v>5</v>
      </c>
      <c r="O7" s="16">
        <v>9</v>
      </c>
      <c r="P7" s="17">
        <f t="shared" si="0"/>
        <v>0.65693430656934304</v>
      </c>
    </row>
    <row r="8" spans="3:16" ht="19.899999999999999" customHeight="1" x14ac:dyDescent="0.15">
      <c r="M8" s="18"/>
      <c r="N8" s="19" t="s">
        <v>3</v>
      </c>
      <c r="O8" s="16">
        <v>1370</v>
      </c>
      <c r="P8" s="17">
        <f t="shared" si="0"/>
        <v>100</v>
      </c>
    </row>
    <row r="10" spans="3:16" ht="19.899999999999999" customHeight="1" x14ac:dyDescent="0.15">
      <c r="M10" s="12"/>
    </row>
  </sheetData>
  <phoneticPr fontId="9"/>
  <pageMargins left="0" right="0" top="0.39370078740157483" bottom="0" header="0.31496062992125984" footer="0.31496062992125984"/>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A14"/>
  <sheetViews>
    <sheetView zoomScaleNormal="100" zoomScaleSheetLayoutView="100" workbookViewId="0">
      <selection activeCell="AA12" sqref="AA12"/>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375</v>
      </c>
    </row>
    <row r="4" spans="1:27" ht="19.899999999999999" customHeight="1" x14ac:dyDescent="0.15">
      <c r="Q4" s="3"/>
      <c r="R4" s="4"/>
      <c r="S4" s="5" t="s">
        <v>0</v>
      </c>
      <c r="T4" s="6">
        <v>1</v>
      </c>
      <c r="U4" s="6">
        <v>1</v>
      </c>
      <c r="V4" s="6">
        <v>1</v>
      </c>
      <c r="W4" s="6">
        <v>1</v>
      </c>
    </row>
    <row r="5" spans="1:27" ht="19.899999999999999" customHeight="1" x14ac:dyDescent="0.15">
      <c r="Q5" s="3" t="s">
        <v>1</v>
      </c>
      <c r="R5" s="4" t="s">
        <v>3</v>
      </c>
      <c r="S5" s="3" t="s">
        <v>2</v>
      </c>
      <c r="T5" s="7" t="s">
        <v>135</v>
      </c>
      <c r="U5" s="7" t="s">
        <v>195</v>
      </c>
      <c r="V5" s="7" t="s">
        <v>194</v>
      </c>
      <c r="W5" s="7" t="s">
        <v>5</v>
      </c>
    </row>
    <row r="6" spans="1:27" ht="19.899999999999999" customHeight="1" x14ac:dyDescent="0.15">
      <c r="Q6" s="8" t="s">
        <v>179</v>
      </c>
      <c r="R6" s="8">
        <v>1367</v>
      </c>
      <c r="S6" s="9" t="str">
        <f t="shared" ref="S6:S10" si="0">Q6&amp;"(n="&amp;TEXT(R6,"#,##0")&amp;")"</f>
        <v>R１(n=1,367)</v>
      </c>
      <c r="T6" s="10">
        <v>16.605705925384054</v>
      </c>
      <c r="U6" s="10">
        <v>32.333577176298462</v>
      </c>
      <c r="V6" s="10">
        <v>47.988295537673736</v>
      </c>
      <c r="W6" s="10">
        <v>3.0724213606437454</v>
      </c>
      <c r="X6" s="77"/>
      <c r="Y6" s="13"/>
      <c r="Z6" s="13"/>
      <c r="AA6" s="13"/>
    </row>
    <row r="7" spans="1:27" ht="19.899999999999999" customHeight="1" x14ac:dyDescent="0.15">
      <c r="Q7" s="8" t="s">
        <v>65</v>
      </c>
      <c r="R7" s="8">
        <v>1378</v>
      </c>
      <c r="S7" s="9" t="str">
        <f t="shared" si="0"/>
        <v>R２(n=1,378)</v>
      </c>
      <c r="T7" s="10">
        <v>17.198838896952104</v>
      </c>
      <c r="U7" s="10">
        <v>31.930333817126272</v>
      </c>
      <c r="V7" s="10">
        <v>48.258345428156751</v>
      </c>
      <c r="W7" s="10">
        <v>2.6124818577648767</v>
      </c>
      <c r="X7" s="77"/>
      <c r="Y7" s="13"/>
      <c r="Z7" s="13"/>
      <c r="AA7" s="13"/>
    </row>
    <row r="8" spans="1:27" ht="19.899999999999999" customHeight="1" x14ac:dyDescent="0.15">
      <c r="Q8" s="8" t="s">
        <v>174</v>
      </c>
      <c r="R8" s="8">
        <v>1105</v>
      </c>
      <c r="S8" s="9" t="str">
        <f t="shared" si="0"/>
        <v>R3(n=1,105)</v>
      </c>
      <c r="T8" s="10">
        <v>19</v>
      </c>
      <c r="U8" s="10">
        <v>31.3</v>
      </c>
      <c r="V8" s="10">
        <v>46.4</v>
      </c>
      <c r="W8" s="10">
        <v>3.3</v>
      </c>
      <c r="X8" s="77"/>
      <c r="Y8" s="13"/>
      <c r="Z8" s="13"/>
      <c r="AA8" s="13"/>
    </row>
    <row r="9" spans="1:27" ht="19.899999999999999" customHeight="1" x14ac:dyDescent="0.15">
      <c r="Q9" s="8" t="s">
        <v>169</v>
      </c>
      <c r="R9" s="8">
        <v>1193</v>
      </c>
      <c r="S9" s="9" t="str">
        <f t="shared" si="0"/>
        <v>R4(n=1,193)</v>
      </c>
      <c r="T9" s="10">
        <v>20.5</v>
      </c>
      <c r="U9" s="10">
        <v>32.200000000000003</v>
      </c>
      <c r="V9" s="10">
        <v>44.7</v>
      </c>
      <c r="W9" s="10">
        <v>2.6</v>
      </c>
      <c r="X9" s="77"/>
      <c r="Y9" s="13"/>
      <c r="Z9" s="13"/>
      <c r="AA9" s="13"/>
    </row>
    <row r="10" spans="1:27" ht="19.899999999999999" customHeight="1" x14ac:dyDescent="0.15">
      <c r="Q10" s="8" t="s">
        <v>238</v>
      </c>
      <c r="R10" s="8">
        <v>1211</v>
      </c>
      <c r="S10" s="9" t="str">
        <f t="shared" si="0"/>
        <v>R5(n=1,211)</v>
      </c>
      <c r="T10" s="10">
        <v>17.899999999999999</v>
      </c>
      <c r="U10" s="10">
        <v>30.4</v>
      </c>
      <c r="V10" s="10">
        <v>50.5</v>
      </c>
      <c r="W10" s="10">
        <v>1.2</v>
      </c>
      <c r="X10" s="77"/>
      <c r="Y10" s="13"/>
      <c r="Z10" s="13"/>
      <c r="AA10" s="13"/>
    </row>
    <row r="11" spans="1:27" ht="19.899999999999999" customHeight="1" x14ac:dyDescent="0.15">
      <c r="Q11" s="8" t="s">
        <v>280</v>
      </c>
      <c r="R11" s="8">
        <v>1210</v>
      </c>
      <c r="S11" s="9" t="str">
        <f t="shared" ref="S11" si="1">Q11&amp;"(n="&amp;TEXT(R11,"#,##0")&amp;")"</f>
        <v>R６(n=1,210)</v>
      </c>
      <c r="T11" s="10">
        <v>17.600000000000001</v>
      </c>
      <c r="U11" s="10">
        <v>31.9</v>
      </c>
      <c r="V11" s="10">
        <v>49.8</v>
      </c>
      <c r="W11" s="10">
        <v>0.7</v>
      </c>
      <c r="X11" s="77"/>
      <c r="Y11" s="13"/>
      <c r="Z11" s="13"/>
      <c r="AA11" s="13"/>
    </row>
    <row r="12" spans="1:27" ht="19.899999999999999" customHeight="1" x14ac:dyDescent="0.15">
      <c r="Q12" s="8" t="s">
        <v>361</v>
      </c>
      <c r="R12" s="8">
        <v>1370</v>
      </c>
      <c r="S12" s="9" t="str">
        <f t="shared" ref="S12" si="2">Q12&amp;"(n="&amp;TEXT(R12,"#,##0")&amp;")"</f>
        <v>R７(n=1,370)</v>
      </c>
      <c r="T12" s="10">
        <v>16.788321167883211</v>
      </c>
      <c r="U12" s="10">
        <v>32.846715328467155</v>
      </c>
      <c r="V12" s="10">
        <v>49.708029197080293</v>
      </c>
      <c r="W12" s="10">
        <v>0.65693430656934304</v>
      </c>
      <c r="X12" s="77"/>
      <c r="Y12" s="13"/>
      <c r="Z12" s="13"/>
      <c r="AA12" s="13"/>
    </row>
    <row r="13" spans="1:27" ht="19.899999999999999" customHeight="1" x14ac:dyDescent="0.15">
      <c r="Q13" s="12"/>
      <c r="Y13" s="13"/>
      <c r="Z13" s="13"/>
      <c r="AA13" s="13"/>
    </row>
    <row r="14" spans="1:27" ht="19.899999999999999" customHeight="1" x14ac:dyDescent="0.15">
      <c r="Y14" s="13"/>
      <c r="Z14" s="13"/>
      <c r="AA14" s="13"/>
    </row>
  </sheetData>
  <phoneticPr fontId="9"/>
  <pageMargins left="0" right="0" top="0.39370078740157483" bottom="0" header="0.31496062992125984" footer="0.31496062992125984"/>
  <pageSetup paperSize="9" scale="78"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A15"/>
  <sheetViews>
    <sheetView zoomScaleNormal="100" zoomScaleSheetLayoutView="100" workbookViewId="0">
      <selection activeCell="AB10" sqref="AB10"/>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375</v>
      </c>
    </row>
    <row r="4" spans="1:27" ht="19.899999999999999" customHeight="1" x14ac:dyDescent="0.15">
      <c r="Q4" s="3"/>
      <c r="R4" s="4"/>
      <c r="S4" s="5" t="s">
        <v>0</v>
      </c>
      <c r="T4" s="6">
        <v>1</v>
      </c>
      <c r="U4" s="6">
        <v>1</v>
      </c>
      <c r="V4" s="6">
        <v>1</v>
      </c>
      <c r="W4" s="6">
        <v>1</v>
      </c>
    </row>
    <row r="5" spans="1:27" ht="19.899999999999999" customHeight="1" x14ac:dyDescent="0.15">
      <c r="Q5" s="3" t="s">
        <v>1</v>
      </c>
      <c r="R5" s="4" t="s">
        <v>3</v>
      </c>
      <c r="S5" s="3" t="s">
        <v>2</v>
      </c>
      <c r="T5" s="7" t="s">
        <v>135</v>
      </c>
      <c r="U5" s="7" t="s">
        <v>137</v>
      </c>
      <c r="V5" s="7" t="s">
        <v>136</v>
      </c>
      <c r="W5" s="7" t="s">
        <v>5</v>
      </c>
    </row>
    <row r="6" spans="1:27" ht="19.899999999999999" customHeight="1" x14ac:dyDescent="0.15">
      <c r="Q6" s="8" t="s">
        <v>20</v>
      </c>
      <c r="R6" s="8">
        <v>30</v>
      </c>
      <c r="S6" s="9" t="str">
        <f t="shared" ref="S6:S15" si="0">Q6&amp;"(n="&amp;R6&amp;")"</f>
        <v>16～19歳(n=30)</v>
      </c>
      <c r="T6" s="10">
        <v>3.3333333333333335</v>
      </c>
      <c r="U6" s="10">
        <v>43.333333333333336</v>
      </c>
      <c r="V6" s="10">
        <v>53.333333333333336</v>
      </c>
      <c r="W6" s="10">
        <v>0</v>
      </c>
      <c r="X6" s="77"/>
      <c r="Y6" s="13"/>
      <c r="Z6" s="13"/>
      <c r="AA6" s="13"/>
    </row>
    <row r="7" spans="1:27" ht="19.899999999999999" customHeight="1" x14ac:dyDescent="0.15">
      <c r="Q7" s="8" t="s">
        <v>21</v>
      </c>
      <c r="R7" s="8">
        <v>90</v>
      </c>
      <c r="S7" s="9" t="str">
        <f t="shared" si="0"/>
        <v>20～29歳(n=90)</v>
      </c>
      <c r="T7" s="10">
        <v>15.555555555555555</v>
      </c>
      <c r="U7" s="10">
        <v>25.555555555555554</v>
      </c>
      <c r="V7" s="10">
        <v>56.666666666666664</v>
      </c>
      <c r="W7" s="10">
        <v>2.2222222222222223</v>
      </c>
      <c r="X7" s="77"/>
      <c r="Y7" s="13"/>
      <c r="Z7" s="13"/>
      <c r="AA7" s="13"/>
    </row>
    <row r="8" spans="1:27" ht="19.899999999999999" customHeight="1" x14ac:dyDescent="0.15">
      <c r="Q8" s="8" t="s">
        <v>22</v>
      </c>
      <c r="R8" s="8">
        <v>165</v>
      </c>
      <c r="S8" s="9" t="str">
        <f t="shared" si="0"/>
        <v>30～39歳(n=165)</v>
      </c>
      <c r="T8" s="10">
        <v>11.515151515151516</v>
      </c>
      <c r="U8" s="10">
        <v>28.484848484848484</v>
      </c>
      <c r="V8" s="10">
        <v>59.393939393939398</v>
      </c>
      <c r="W8" s="10">
        <v>0.60606060606060608</v>
      </c>
      <c r="X8" s="77"/>
      <c r="Y8" s="13"/>
      <c r="Z8" s="13"/>
      <c r="AA8" s="13"/>
    </row>
    <row r="9" spans="1:27" ht="19.899999999999999" customHeight="1" x14ac:dyDescent="0.15">
      <c r="Q9" s="8" t="s">
        <v>23</v>
      </c>
      <c r="R9" s="8">
        <v>212</v>
      </c>
      <c r="S9" s="9" t="str">
        <f t="shared" si="0"/>
        <v>40～49歳(n=212)</v>
      </c>
      <c r="T9" s="10">
        <v>12.735849056603774</v>
      </c>
      <c r="U9" s="10">
        <v>30.188679245283019</v>
      </c>
      <c r="V9" s="10">
        <v>57.075471698113212</v>
      </c>
      <c r="W9" s="10">
        <v>0</v>
      </c>
      <c r="X9" s="77"/>
      <c r="Y9" s="13"/>
      <c r="Z9" s="13"/>
      <c r="AA9" s="13"/>
    </row>
    <row r="10" spans="1:27" ht="19.899999999999999" customHeight="1" x14ac:dyDescent="0.15">
      <c r="Q10" s="8" t="s">
        <v>24</v>
      </c>
      <c r="R10" s="8">
        <v>270</v>
      </c>
      <c r="S10" s="9" t="str">
        <f t="shared" si="0"/>
        <v>50～59歳(n=270)</v>
      </c>
      <c r="T10" s="10">
        <v>17.777777777777779</v>
      </c>
      <c r="U10" s="10">
        <v>35.555555555555557</v>
      </c>
      <c r="V10" s="10">
        <v>46.666666666666664</v>
      </c>
      <c r="W10" s="10">
        <v>0</v>
      </c>
      <c r="X10" s="77"/>
      <c r="Y10" s="13"/>
      <c r="Z10" s="13"/>
      <c r="AA10" s="13"/>
    </row>
    <row r="11" spans="1:27" ht="19.899999999999999" customHeight="1" x14ac:dyDescent="0.15">
      <c r="Q11" s="8" t="s">
        <v>25</v>
      </c>
      <c r="R11" s="8">
        <v>125</v>
      </c>
      <c r="S11" s="9" t="str">
        <f t="shared" si="0"/>
        <v>60～64歳(n=125)</v>
      </c>
      <c r="T11" s="10">
        <v>22.400000000000002</v>
      </c>
      <c r="U11" s="10">
        <v>36</v>
      </c>
      <c r="V11" s="10">
        <v>41.6</v>
      </c>
      <c r="W11" s="10">
        <v>0</v>
      </c>
      <c r="X11" s="77"/>
      <c r="Y11" s="13"/>
      <c r="Z11" s="13"/>
      <c r="AA11" s="13"/>
    </row>
    <row r="12" spans="1:27" ht="19.899999999999999" customHeight="1" x14ac:dyDescent="0.15">
      <c r="Q12" s="8" t="s">
        <v>26</v>
      </c>
      <c r="R12" s="8">
        <v>103</v>
      </c>
      <c r="S12" s="9" t="str">
        <f t="shared" si="0"/>
        <v>65～69歳(n=103)</v>
      </c>
      <c r="T12" s="10">
        <v>20.388349514563107</v>
      </c>
      <c r="U12" s="10">
        <v>36.893203883495147</v>
      </c>
      <c r="V12" s="10">
        <v>41.747572815533978</v>
      </c>
      <c r="W12" s="10">
        <v>0.97087378640776689</v>
      </c>
      <c r="X12" s="77"/>
      <c r="Y12" s="13"/>
      <c r="Z12" s="13"/>
      <c r="AA12" s="13"/>
    </row>
    <row r="13" spans="1:27" ht="19.899999999999999" customHeight="1" x14ac:dyDescent="0.15">
      <c r="Q13" s="8" t="s">
        <v>27</v>
      </c>
      <c r="R13" s="8">
        <v>172</v>
      </c>
      <c r="S13" s="9" t="str">
        <f t="shared" si="0"/>
        <v>70～74歳(n=172)</v>
      </c>
      <c r="T13" s="10">
        <v>18.023255813953487</v>
      </c>
      <c r="U13" s="10">
        <v>34.302325581395351</v>
      </c>
      <c r="V13" s="10">
        <v>47.674418604651166</v>
      </c>
      <c r="W13" s="10">
        <v>0</v>
      </c>
      <c r="X13" s="77"/>
      <c r="Y13" s="13"/>
      <c r="Z13" s="13"/>
      <c r="AA13" s="13"/>
    </row>
    <row r="14" spans="1:27" ht="19.899999999999999" customHeight="1" x14ac:dyDescent="0.15">
      <c r="Q14" s="8" t="s">
        <v>28</v>
      </c>
      <c r="R14" s="8">
        <v>193</v>
      </c>
      <c r="S14" s="9" t="str">
        <f t="shared" si="0"/>
        <v>75歳以上(n=193)</v>
      </c>
      <c r="T14" s="10">
        <v>19.689119170984455</v>
      </c>
      <c r="U14" s="10">
        <v>32.642487046632127</v>
      </c>
      <c r="V14" s="10">
        <v>45.077720207253883</v>
      </c>
      <c r="W14" s="10">
        <v>2.5906735751295336</v>
      </c>
      <c r="X14" s="77"/>
      <c r="Y14" s="13"/>
      <c r="Z14" s="13"/>
      <c r="AA14" s="13"/>
    </row>
    <row r="15" spans="1:27" ht="19.899999999999999" customHeight="1" x14ac:dyDescent="0.15">
      <c r="Q15" s="8" t="s">
        <v>5</v>
      </c>
      <c r="R15" s="8">
        <v>10</v>
      </c>
      <c r="S15" s="9" t="str">
        <f t="shared" si="0"/>
        <v>（無効回答）(n=10)</v>
      </c>
      <c r="T15" s="10">
        <v>30</v>
      </c>
      <c r="U15" s="10">
        <v>20</v>
      </c>
      <c r="V15" s="10">
        <v>50</v>
      </c>
      <c r="W15" s="10">
        <v>0</v>
      </c>
      <c r="X15" s="11"/>
      <c r="Y15" s="11"/>
    </row>
  </sheetData>
  <phoneticPr fontId="9"/>
  <pageMargins left="0" right="0" top="0.39370078740157483" bottom="0" header="0.31496062992125984" footer="0.31496062992125984"/>
  <pageSetup paperSize="9" scale="78"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A15"/>
  <sheetViews>
    <sheetView zoomScaleNormal="100" zoomScaleSheetLayoutView="100" workbookViewId="0">
      <selection activeCell="X14" sqref="X14"/>
    </sheetView>
  </sheetViews>
  <sheetFormatPr defaultColWidth="8.75" defaultRowHeight="19.899999999999999" customHeight="1" x14ac:dyDescent="0.15"/>
  <cols>
    <col min="1" max="2" width="1.75" style="2" customWidth="1"/>
    <col min="3" max="3" width="25.625" style="2" customWidth="1"/>
    <col min="4" max="13" width="9"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375</v>
      </c>
    </row>
    <row r="4" spans="1:27" ht="19.899999999999999" customHeight="1" x14ac:dyDescent="0.15">
      <c r="Q4" s="3"/>
      <c r="R4" s="4"/>
      <c r="S4" s="5" t="s">
        <v>0</v>
      </c>
      <c r="T4" s="6">
        <v>1</v>
      </c>
      <c r="U4" s="6">
        <v>1</v>
      </c>
      <c r="V4" s="6">
        <v>1</v>
      </c>
      <c r="W4" s="6">
        <v>1</v>
      </c>
    </row>
    <row r="5" spans="1:27" ht="19.899999999999999" customHeight="1" x14ac:dyDescent="0.15">
      <c r="Q5" s="3" t="s">
        <v>1</v>
      </c>
      <c r="R5" s="4" t="s">
        <v>3</v>
      </c>
      <c r="S5" s="3" t="s">
        <v>2</v>
      </c>
      <c r="T5" s="7" t="s">
        <v>208</v>
      </c>
      <c r="U5" s="7" t="s">
        <v>207</v>
      </c>
      <c r="V5" s="7" t="s">
        <v>209</v>
      </c>
      <c r="W5" s="7" t="s">
        <v>5</v>
      </c>
    </row>
    <row r="6" spans="1:27" ht="19.899999999999999" customHeight="1" x14ac:dyDescent="0.15">
      <c r="Q6" s="8" t="s">
        <v>143</v>
      </c>
      <c r="R6" s="8">
        <v>797</v>
      </c>
      <c r="S6" s="9" t="str">
        <f t="shared" ref="S6:S14" si="0">Q6&amp;"(n="&amp;R6&amp;")"</f>
        <v>配偶者(n=797)</v>
      </c>
      <c r="T6" s="10">
        <v>17.189460476787954</v>
      </c>
      <c r="U6" s="10">
        <v>35.257214554579676</v>
      </c>
      <c r="V6" s="10">
        <v>47.051442910915938</v>
      </c>
      <c r="W6" s="10">
        <v>0.50188205771643657</v>
      </c>
      <c r="X6" s="13"/>
      <c r="Y6" s="13"/>
      <c r="Z6" s="13"/>
      <c r="AA6" s="13"/>
    </row>
    <row r="7" spans="1:27" ht="19.899999999999999" customHeight="1" x14ac:dyDescent="0.15">
      <c r="Q7" s="8" t="s">
        <v>142</v>
      </c>
      <c r="R7" s="8">
        <v>69</v>
      </c>
      <c r="S7" s="9" t="str">
        <f t="shared" si="0"/>
        <v>０歳～２歳の子ども(n=69)</v>
      </c>
      <c r="T7" s="10">
        <v>15.942028985507244</v>
      </c>
      <c r="U7" s="10">
        <v>31.884057971014489</v>
      </c>
      <c r="V7" s="10">
        <v>50.724637681159422</v>
      </c>
      <c r="W7" s="10">
        <v>1.4492753623188406</v>
      </c>
      <c r="X7" s="13"/>
      <c r="Y7" s="13"/>
      <c r="Z7" s="13"/>
      <c r="AA7" s="13"/>
    </row>
    <row r="8" spans="1:27" ht="19.899999999999999" customHeight="1" x14ac:dyDescent="0.15">
      <c r="Q8" s="8" t="s">
        <v>141</v>
      </c>
      <c r="R8" s="8">
        <v>80</v>
      </c>
      <c r="S8" s="9" t="str">
        <f t="shared" si="0"/>
        <v>３歳～５歳の子ども(n=80)</v>
      </c>
      <c r="T8" s="10">
        <v>6.25</v>
      </c>
      <c r="U8" s="10">
        <v>37.5</v>
      </c>
      <c r="V8" s="10">
        <v>56.25</v>
      </c>
      <c r="W8" s="10">
        <v>0</v>
      </c>
      <c r="X8" s="13"/>
      <c r="Y8" s="13"/>
      <c r="Z8" s="13"/>
      <c r="AA8" s="13"/>
    </row>
    <row r="9" spans="1:27" ht="19.899999999999999" customHeight="1" x14ac:dyDescent="0.15">
      <c r="Q9" s="8" t="s">
        <v>140</v>
      </c>
      <c r="R9" s="8">
        <v>194</v>
      </c>
      <c r="S9" s="9" t="str">
        <f t="shared" si="0"/>
        <v>小・中学生の子ども(n=194)</v>
      </c>
      <c r="T9" s="10">
        <v>12.371134020618557</v>
      </c>
      <c r="U9" s="10">
        <v>25.257731958762886</v>
      </c>
      <c r="V9" s="10">
        <v>61.855670103092784</v>
      </c>
      <c r="W9" s="10">
        <v>0.51546391752577314</v>
      </c>
      <c r="X9" s="13"/>
      <c r="Y9" s="13"/>
      <c r="Z9" s="13"/>
      <c r="AA9" s="13"/>
    </row>
    <row r="10" spans="1:27" ht="19.899999999999999" customHeight="1" x14ac:dyDescent="0.15">
      <c r="Q10" s="29" t="s">
        <v>210</v>
      </c>
      <c r="R10" s="8">
        <v>447</v>
      </c>
      <c r="S10" s="9" t="str">
        <f t="shared" si="0"/>
        <v>高校生世代～64歳の
家族・同居人(n=447)</v>
      </c>
      <c r="T10" s="10">
        <v>16.331096196868007</v>
      </c>
      <c r="U10" s="10">
        <v>36.017897091722595</v>
      </c>
      <c r="V10" s="10">
        <v>47.427293064876956</v>
      </c>
      <c r="W10" s="10">
        <v>0.22371364653243847</v>
      </c>
      <c r="X10" s="13"/>
      <c r="Y10" s="13"/>
      <c r="Z10" s="13"/>
      <c r="AA10" s="13"/>
    </row>
    <row r="11" spans="1:27" ht="19.899999999999999" customHeight="1" x14ac:dyDescent="0.15">
      <c r="Q11" s="29" t="s">
        <v>211</v>
      </c>
      <c r="R11" s="8">
        <v>72</v>
      </c>
      <c r="S11" s="9" t="str">
        <f t="shared" si="0"/>
        <v>65歳～74歳の家族・
同居人(n=72)</v>
      </c>
      <c r="T11" s="10">
        <v>20.833333333333336</v>
      </c>
      <c r="U11" s="10">
        <v>44.444444444444443</v>
      </c>
      <c r="V11" s="10">
        <v>33.333333333333329</v>
      </c>
      <c r="W11" s="10">
        <v>1.3888888888888888</v>
      </c>
      <c r="X11" s="13"/>
      <c r="Y11" s="13"/>
      <c r="Z11" s="13"/>
      <c r="AA11" s="13"/>
    </row>
    <row r="12" spans="1:27" ht="19.899999999999999" customHeight="1" x14ac:dyDescent="0.15">
      <c r="Q12" s="8" t="s">
        <v>139</v>
      </c>
      <c r="R12" s="8">
        <v>93</v>
      </c>
      <c r="S12" s="9" t="str">
        <f t="shared" si="0"/>
        <v>75歳以上の家族・同居人(n=93)</v>
      </c>
      <c r="T12" s="10">
        <v>18.27956989247312</v>
      </c>
      <c r="U12" s="10">
        <v>33.333333333333329</v>
      </c>
      <c r="V12" s="10">
        <v>47.311827956989248</v>
      </c>
      <c r="W12" s="10">
        <v>1.0752688172043012</v>
      </c>
      <c r="X12" s="13"/>
      <c r="Y12" s="13"/>
      <c r="Z12" s="13"/>
      <c r="AA12" s="13"/>
    </row>
    <row r="13" spans="1:27" ht="19.899999999999999" customHeight="1" x14ac:dyDescent="0.15">
      <c r="Q13" s="8" t="s">
        <v>138</v>
      </c>
      <c r="R13" s="8">
        <v>220</v>
      </c>
      <c r="S13" s="9" t="str">
        <f t="shared" si="0"/>
        <v>家族・同居人はいない(n=220)</v>
      </c>
      <c r="T13" s="10">
        <v>13.18181818181818</v>
      </c>
      <c r="U13" s="10">
        <v>25.90909090909091</v>
      </c>
      <c r="V13" s="10">
        <v>60</v>
      </c>
      <c r="W13" s="10">
        <v>0.90909090909090906</v>
      </c>
      <c r="X13" s="13"/>
      <c r="Y13" s="13"/>
      <c r="Z13" s="13"/>
      <c r="AA13" s="13"/>
    </row>
    <row r="14" spans="1:27" ht="19.899999999999999" customHeight="1" x14ac:dyDescent="0.15">
      <c r="Q14" s="8" t="s">
        <v>5</v>
      </c>
      <c r="R14" s="8">
        <v>30</v>
      </c>
      <c r="S14" s="9" t="str">
        <f t="shared" si="0"/>
        <v>（無効回答）(n=30)</v>
      </c>
      <c r="T14" s="10">
        <v>30</v>
      </c>
      <c r="U14" s="10">
        <v>20</v>
      </c>
      <c r="V14" s="10">
        <v>50</v>
      </c>
      <c r="W14" s="10">
        <v>0</v>
      </c>
      <c r="X14" s="11"/>
      <c r="Y14" s="13"/>
      <c r="Z14" s="13"/>
      <c r="AA14" s="13"/>
    </row>
    <row r="15" spans="1:27" ht="19.899999999999999" customHeight="1" x14ac:dyDescent="0.15">
      <c r="Y15" s="11"/>
    </row>
  </sheetData>
  <phoneticPr fontId="9"/>
  <pageMargins left="0" right="0" top="0.39370078740157483" bottom="0" header="0.31496062992125984" footer="0.31496062992125984"/>
  <pageSetup paperSize="9" scale="76"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Q3:T13"/>
  <sheetViews>
    <sheetView zoomScaleNormal="100" zoomScaleSheetLayoutView="100" workbookViewId="0">
      <selection activeCell="K26" sqref="K26"/>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376</v>
      </c>
    </row>
    <row r="4" spans="17:20" ht="16.899999999999999" customHeight="1" x14ac:dyDescent="0.15">
      <c r="Q4" s="14" t="s">
        <v>339</v>
      </c>
      <c r="R4" s="15" t="s">
        <v>146</v>
      </c>
      <c r="S4" s="16">
        <v>69</v>
      </c>
      <c r="T4" s="20">
        <f>S4/S$13*100</f>
        <v>5.0364963503649633</v>
      </c>
    </row>
    <row r="5" spans="17:20" ht="16.899999999999999" customHeight="1" x14ac:dyDescent="0.15">
      <c r="Q5" s="14" t="s">
        <v>341</v>
      </c>
      <c r="R5" s="15" t="s">
        <v>148</v>
      </c>
      <c r="S5" s="16">
        <v>32</v>
      </c>
      <c r="T5" s="20">
        <f t="shared" ref="T5:T13" si="0">S5/S$13*100</f>
        <v>2.335766423357664</v>
      </c>
    </row>
    <row r="6" spans="17:20" ht="16.899999999999999" customHeight="1" x14ac:dyDescent="0.15">
      <c r="Q6" s="14" t="s">
        <v>340</v>
      </c>
      <c r="R6" s="15" t="s">
        <v>147</v>
      </c>
      <c r="S6" s="16">
        <v>27</v>
      </c>
      <c r="T6" s="20">
        <f t="shared" si="0"/>
        <v>1.9708029197080292</v>
      </c>
    </row>
    <row r="7" spans="17:20" ht="16.899999999999999" customHeight="1" x14ac:dyDescent="0.15">
      <c r="Q7" s="14" t="s">
        <v>338</v>
      </c>
      <c r="R7" s="15" t="s">
        <v>145</v>
      </c>
      <c r="S7" s="16">
        <v>25</v>
      </c>
      <c r="T7" s="20">
        <f t="shared" si="0"/>
        <v>1.824817518248175</v>
      </c>
    </row>
    <row r="8" spans="17:20" ht="16.899999999999999" customHeight="1" x14ac:dyDescent="0.15">
      <c r="Q8" s="14" t="s">
        <v>342</v>
      </c>
      <c r="R8" s="15" t="s">
        <v>144</v>
      </c>
      <c r="S8" s="16">
        <v>361</v>
      </c>
      <c r="T8" s="20">
        <f t="shared" si="0"/>
        <v>26.350364963503647</v>
      </c>
    </row>
    <row r="9" spans="17:20" ht="16.899999999999999" customHeight="1" x14ac:dyDescent="0.15">
      <c r="Q9" s="14" t="s">
        <v>343</v>
      </c>
      <c r="R9" s="21" t="s">
        <v>149</v>
      </c>
      <c r="S9" s="16">
        <v>777</v>
      </c>
      <c r="T9" s="20">
        <f t="shared" si="0"/>
        <v>56.715328467153284</v>
      </c>
    </row>
    <row r="10" spans="17:20" ht="16.899999999999999" customHeight="1" x14ac:dyDescent="0.15">
      <c r="Q10" s="14" t="s">
        <v>344</v>
      </c>
      <c r="R10" s="15" t="s">
        <v>48</v>
      </c>
      <c r="S10" s="16">
        <v>79</v>
      </c>
      <c r="T10" s="20">
        <f t="shared" si="0"/>
        <v>5.766423357664233</v>
      </c>
    </row>
    <row r="11" spans="17:20" ht="16.899999999999999" customHeight="1" x14ac:dyDescent="0.15">
      <c r="Q11" s="14" t="s">
        <v>42</v>
      </c>
      <c r="R11" s="15" t="s">
        <v>5</v>
      </c>
      <c r="S11" s="16">
        <v>28</v>
      </c>
      <c r="T11" s="20">
        <f t="shared" si="0"/>
        <v>2.0437956204379564</v>
      </c>
    </row>
    <row r="12" spans="17:20" ht="16.899999999999999" customHeight="1" x14ac:dyDescent="0.15">
      <c r="Q12" s="18"/>
      <c r="R12" s="19" t="s">
        <v>3</v>
      </c>
      <c r="S12" s="16"/>
      <c r="T12" s="20">
        <f t="shared" si="0"/>
        <v>0</v>
      </c>
    </row>
    <row r="13" spans="17:20" ht="16.899999999999999" customHeight="1" x14ac:dyDescent="0.15">
      <c r="Q13" s="18"/>
      <c r="R13" s="19" t="s">
        <v>50</v>
      </c>
      <c r="S13" s="16">
        <v>1370</v>
      </c>
      <c r="T13" s="20">
        <f t="shared" si="0"/>
        <v>100</v>
      </c>
    </row>
  </sheetData>
  <sortState xmlns:xlrd2="http://schemas.microsoft.com/office/spreadsheetml/2017/richdata2" ref="Q17:S20">
    <sortCondition descending="1" ref="S17:S20"/>
  </sortState>
  <phoneticPr fontId="9"/>
  <pageMargins left="0.7" right="0.7" top="0.75" bottom="0.75" header="0.3" footer="0.3"/>
  <pageSetup paperSize="9" scale="72" orientation="portrait" r:id="rId1"/>
  <colBreaks count="1" manualBreakCount="1">
    <brk id="15" min="1" max="53" man="1"/>
  </col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U84"/>
  <sheetViews>
    <sheetView zoomScaleNormal="100" workbookViewId="0">
      <selection activeCell="C4" sqref="C4:M24"/>
    </sheetView>
  </sheetViews>
  <sheetFormatPr defaultColWidth="9" defaultRowHeight="19.5" customHeight="1" x14ac:dyDescent="0.15"/>
  <cols>
    <col min="1" max="2" width="9" style="119"/>
    <col min="3" max="3" width="32.625" style="119" customWidth="1"/>
    <col min="4" max="13" width="8.875" style="119" customWidth="1"/>
    <col min="14" max="14" width="9" style="119"/>
    <col min="15" max="15" width="8.875" style="119" customWidth="1"/>
    <col min="16" max="16384" width="9" style="119"/>
  </cols>
  <sheetData>
    <row r="1" spans="1:15" ht="19.5" customHeight="1" x14ac:dyDescent="0.15">
      <c r="C1" s="118" t="s">
        <v>289</v>
      </c>
    </row>
    <row r="4" spans="1:15" ht="57" customHeight="1" thickBot="1" x14ac:dyDescent="0.2">
      <c r="C4" s="120" t="s">
        <v>35</v>
      </c>
      <c r="D4" s="121" t="s">
        <v>36</v>
      </c>
      <c r="E4" s="134" t="s">
        <v>414</v>
      </c>
      <c r="F4" s="135" t="s">
        <v>21</v>
      </c>
      <c r="G4" s="135" t="s">
        <v>22</v>
      </c>
      <c r="H4" s="135" t="s">
        <v>23</v>
      </c>
      <c r="I4" s="135" t="s">
        <v>24</v>
      </c>
      <c r="J4" s="135" t="s">
        <v>25</v>
      </c>
      <c r="K4" s="135" t="s">
        <v>26</v>
      </c>
      <c r="L4" s="135" t="s">
        <v>27</v>
      </c>
      <c r="M4" s="135" t="s">
        <v>310</v>
      </c>
      <c r="O4" s="122" t="s">
        <v>5</v>
      </c>
    </row>
    <row r="5" spans="1:15" ht="19.5" customHeight="1" x14ac:dyDescent="0.15">
      <c r="A5" s="119">
        <v>1</v>
      </c>
      <c r="C5" s="168" t="s">
        <v>291</v>
      </c>
      <c r="D5" s="123">
        <f>VLOOKUP($A5,$B$76:$Q$93,D$74,FALSE)</f>
        <v>1370</v>
      </c>
      <c r="E5" s="124">
        <f t="shared" ref="E5:M5" si="0">VLOOKUP($A5,$B$76:$Q$93,E$74,FALSE)</f>
        <v>30</v>
      </c>
      <c r="F5" s="124">
        <f t="shared" si="0"/>
        <v>90</v>
      </c>
      <c r="G5" s="124">
        <f t="shared" si="0"/>
        <v>165</v>
      </c>
      <c r="H5" s="124">
        <f t="shared" si="0"/>
        <v>212</v>
      </c>
      <c r="I5" s="124">
        <f t="shared" si="0"/>
        <v>270</v>
      </c>
      <c r="J5" s="124">
        <f t="shared" si="0"/>
        <v>125</v>
      </c>
      <c r="K5" s="124">
        <f t="shared" si="0"/>
        <v>103</v>
      </c>
      <c r="L5" s="124">
        <f t="shared" si="0"/>
        <v>172</v>
      </c>
      <c r="M5" s="124">
        <f t="shared" si="0"/>
        <v>193</v>
      </c>
      <c r="O5" s="124">
        <f>VLOOKUP($A5,$B$76:$Q$93,O$74,FALSE)</f>
        <v>10</v>
      </c>
    </row>
    <row r="6" spans="1:15" ht="19.5" customHeight="1" thickBot="1" x14ac:dyDescent="0.2">
      <c r="C6" s="169"/>
      <c r="D6" s="131">
        <v>100</v>
      </c>
      <c r="E6" s="132">
        <v>100</v>
      </c>
      <c r="F6" s="132">
        <v>100</v>
      </c>
      <c r="G6" s="132">
        <v>100</v>
      </c>
      <c r="H6" s="132">
        <v>100</v>
      </c>
      <c r="I6" s="132">
        <v>100</v>
      </c>
      <c r="J6" s="132">
        <v>100</v>
      </c>
      <c r="K6" s="132">
        <v>100</v>
      </c>
      <c r="L6" s="132">
        <v>100</v>
      </c>
      <c r="M6" s="132">
        <v>100</v>
      </c>
      <c r="N6" s="133"/>
      <c r="O6" s="132">
        <v>100</v>
      </c>
    </row>
    <row r="7" spans="1:15" ht="19.5" customHeight="1" x14ac:dyDescent="0.15">
      <c r="A7" s="119">
        <v>2</v>
      </c>
      <c r="C7" s="171" t="str">
        <f>VLOOKUP($A7,$B$76:$Q$105,C$74,FALSE)</f>
        <v>再生可能エネルギー由来の電力を購入している</v>
      </c>
      <c r="D7" s="125">
        <f>VLOOKUP($A7,$B$76:$Q$105,D$74,FALSE)</f>
        <v>25</v>
      </c>
      <c r="E7" s="126">
        <f t="shared" ref="E7:O21" si="1">VLOOKUP($A7,$B$76:$Q$105,E$74,FALSE)</f>
        <v>0</v>
      </c>
      <c r="F7" s="126">
        <f t="shared" si="1"/>
        <v>2</v>
      </c>
      <c r="G7" s="126">
        <f t="shared" si="1"/>
        <v>4</v>
      </c>
      <c r="H7" s="126">
        <f t="shared" si="1"/>
        <v>3</v>
      </c>
      <c r="I7" s="126">
        <f t="shared" si="1"/>
        <v>5</v>
      </c>
      <c r="J7" s="126">
        <f t="shared" si="1"/>
        <v>2</v>
      </c>
      <c r="K7" s="126">
        <f t="shared" si="1"/>
        <v>1</v>
      </c>
      <c r="L7" s="126">
        <f t="shared" si="1"/>
        <v>2</v>
      </c>
      <c r="M7" s="126">
        <f t="shared" si="1"/>
        <v>6</v>
      </c>
      <c r="O7" s="126">
        <f t="shared" si="1"/>
        <v>0</v>
      </c>
    </row>
    <row r="8" spans="1:15" ht="19.5" customHeight="1" x14ac:dyDescent="0.15">
      <c r="C8" s="167"/>
      <c r="D8" s="127">
        <f>D7/D$5*100</f>
        <v>1.824817518248175</v>
      </c>
      <c r="E8" s="128">
        <f t="shared" ref="E8:O8" si="2">E7/E$5*100</f>
        <v>0</v>
      </c>
      <c r="F8" s="128">
        <f t="shared" si="2"/>
        <v>2.2222222222222223</v>
      </c>
      <c r="G8" s="128">
        <f t="shared" si="2"/>
        <v>2.4242424242424243</v>
      </c>
      <c r="H8" s="128">
        <f t="shared" si="2"/>
        <v>1.4150943396226416</v>
      </c>
      <c r="I8" s="128">
        <f t="shared" si="2"/>
        <v>1.8518518518518516</v>
      </c>
      <c r="J8" s="128">
        <f t="shared" si="2"/>
        <v>1.6</v>
      </c>
      <c r="K8" s="128">
        <f t="shared" si="2"/>
        <v>0.97087378640776689</v>
      </c>
      <c r="L8" s="128">
        <f t="shared" si="2"/>
        <v>1.1627906976744187</v>
      </c>
      <c r="M8" s="128">
        <f t="shared" si="2"/>
        <v>3.1088082901554404</v>
      </c>
      <c r="O8" s="128">
        <f t="shared" si="2"/>
        <v>0</v>
      </c>
    </row>
    <row r="9" spans="1:15" ht="19.5" customHeight="1" x14ac:dyDescent="0.15">
      <c r="A9" s="119">
        <v>3</v>
      </c>
      <c r="C9" s="167" t="str">
        <f t="shared" ref="C9:D9" si="3">VLOOKUP($A9,$B$76:$Q$105,C$74,FALSE)</f>
        <v>太陽光発電設備（蓄電池あり）を設置している</v>
      </c>
      <c r="D9" s="129">
        <f t="shared" si="3"/>
        <v>69</v>
      </c>
      <c r="E9" s="130">
        <f t="shared" si="1"/>
        <v>4</v>
      </c>
      <c r="F9" s="130">
        <f t="shared" si="1"/>
        <v>5</v>
      </c>
      <c r="G9" s="130">
        <f t="shared" si="1"/>
        <v>8</v>
      </c>
      <c r="H9" s="130">
        <f t="shared" si="1"/>
        <v>10</v>
      </c>
      <c r="I9" s="130">
        <f t="shared" si="1"/>
        <v>11</v>
      </c>
      <c r="J9" s="130">
        <f t="shared" si="1"/>
        <v>8</v>
      </c>
      <c r="K9" s="130">
        <f t="shared" si="1"/>
        <v>6</v>
      </c>
      <c r="L9" s="130">
        <f t="shared" si="1"/>
        <v>8</v>
      </c>
      <c r="M9" s="130">
        <f t="shared" si="1"/>
        <v>9</v>
      </c>
      <c r="O9" s="130">
        <f t="shared" si="1"/>
        <v>0</v>
      </c>
    </row>
    <row r="10" spans="1:15" ht="19.5" customHeight="1" x14ac:dyDescent="0.15">
      <c r="C10" s="167"/>
      <c r="D10" s="127">
        <f t="shared" ref="D10:M10" si="4">D9/D$5*100</f>
        <v>5.0364963503649633</v>
      </c>
      <c r="E10" s="128">
        <f t="shared" si="4"/>
        <v>13.333333333333334</v>
      </c>
      <c r="F10" s="128">
        <f t="shared" si="4"/>
        <v>5.5555555555555554</v>
      </c>
      <c r="G10" s="128">
        <f t="shared" si="4"/>
        <v>4.8484848484848486</v>
      </c>
      <c r="H10" s="128">
        <f t="shared" si="4"/>
        <v>4.716981132075472</v>
      </c>
      <c r="I10" s="128">
        <f t="shared" si="4"/>
        <v>4.0740740740740744</v>
      </c>
      <c r="J10" s="128">
        <f t="shared" si="4"/>
        <v>6.4</v>
      </c>
      <c r="K10" s="128">
        <f t="shared" si="4"/>
        <v>5.825242718446602</v>
      </c>
      <c r="L10" s="128">
        <f t="shared" si="4"/>
        <v>4.6511627906976747</v>
      </c>
      <c r="M10" s="128">
        <f t="shared" si="4"/>
        <v>4.6632124352331603</v>
      </c>
      <c r="O10" s="128">
        <f t="shared" ref="O10" si="5">O9/O$5*100</f>
        <v>0</v>
      </c>
    </row>
    <row r="11" spans="1:15" ht="19.5" customHeight="1" x14ac:dyDescent="0.15">
      <c r="A11" s="119">
        <v>4</v>
      </c>
      <c r="C11" s="167" t="str">
        <f t="shared" ref="C11:D11" si="6">VLOOKUP($A11,$B$76:$Q$105,C$74,FALSE)</f>
        <v>太陽光発電設備（蓄電池なし）を設置している</v>
      </c>
      <c r="D11" s="129">
        <f t="shared" si="6"/>
        <v>27</v>
      </c>
      <c r="E11" s="130">
        <f t="shared" si="1"/>
        <v>1</v>
      </c>
      <c r="F11" s="130">
        <f t="shared" si="1"/>
        <v>2</v>
      </c>
      <c r="G11" s="130">
        <f t="shared" si="1"/>
        <v>1</v>
      </c>
      <c r="H11" s="130">
        <f t="shared" si="1"/>
        <v>4</v>
      </c>
      <c r="I11" s="130">
        <f t="shared" si="1"/>
        <v>8</v>
      </c>
      <c r="J11" s="130">
        <f t="shared" si="1"/>
        <v>3</v>
      </c>
      <c r="K11" s="130">
        <f t="shared" si="1"/>
        <v>1</v>
      </c>
      <c r="L11" s="130">
        <f t="shared" si="1"/>
        <v>4</v>
      </c>
      <c r="M11" s="130">
        <f t="shared" si="1"/>
        <v>2</v>
      </c>
      <c r="O11" s="130">
        <f t="shared" si="1"/>
        <v>1</v>
      </c>
    </row>
    <row r="12" spans="1:15" ht="19.5" customHeight="1" x14ac:dyDescent="0.15">
      <c r="C12" s="167"/>
      <c r="D12" s="127">
        <f t="shared" ref="D12:M12" si="7">D11/D$5*100</f>
        <v>1.9708029197080292</v>
      </c>
      <c r="E12" s="128">
        <f t="shared" si="7"/>
        <v>3.3333333333333335</v>
      </c>
      <c r="F12" s="128">
        <f t="shared" si="7"/>
        <v>2.2222222222222223</v>
      </c>
      <c r="G12" s="128">
        <f t="shared" si="7"/>
        <v>0.60606060606060608</v>
      </c>
      <c r="H12" s="128">
        <f t="shared" si="7"/>
        <v>1.8867924528301887</v>
      </c>
      <c r="I12" s="128">
        <f t="shared" si="7"/>
        <v>2.9629629629629632</v>
      </c>
      <c r="J12" s="128">
        <f t="shared" si="7"/>
        <v>2.4</v>
      </c>
      <c r="K12" s="128">
        <f t="shared" si="7"/>
        <v>0.97087378640776689</v>
      </c>
      <c r="L12" s="128">
        <f t="shared" si="7"/>
        <v>2.3255813953488373</v>
      </c>
      <c r="M12" s="128">
        <f t="shared" si="7"/>
        <v>1.0362694300518136</v>
      </c>
      <c r="O12" s="128">
        <f t="shared" ref="O12" si="8">O11/O$5*100</f>
        <v>10</v>
      </c>
    </row>
    <row r="13" spans="1:15" ht="19.5" customHeight="1" x14ac:dyDescent="0.15">
      <c r="A13" s="119">
        <v>5</v>
      </c>
      <c r="C13" s="167" t="str">
        <f t="shared" ref="C13:D13" si="9">VLOOKUP($A13,$B$76:$Q$105,C$74,FALSE)</f>
        <v>家庭用燃料電池（エネファーム等）を設置している</v>
      </c>
      <c r="D13" s="129">
        <f t="shared" si="9"/>
        <v>32</v>
      </c>
      <c r="E13" s="130">
        <f t="shared" si="1"/>
        <v>0</v>
      </c>
      <c r="F13" s="130">
        <f t="shared" si="1"/>
        <v>2</v>
      </c>
      <c r="G13" s="130">
        <f t="shared" si="1"/>
        <v>2</v>
      </c>
      <c r="H13" s="130">
        <f t="shared" si="1"/>
        <v>2</v>
      </c>
      <c r="I13" s="130">
        <f t="shared" si="1"/>
        <v>8</v>
      </c>
      <c r="J13" s="130">
        <f t="shared" si="1"/>
        <v>4</v>
      </c>
      <c r="K13" s="130">
        <f t="shared" si="1"/>
        <v>4</v>
      </c>
      <c r="L13" s="130">
        <f t="shared" si="1"/>
        <v>2</v>
      </c>
      <c r="M13" s="130">
        <f t="shared" si="1"/>
        <v>8</v>
      </c>
      <c r="O13" s="130">
        <f t="shared" si="1"/>
        <v>0</v>
      </c>
    </row>
    <row r="14" spans="1:15" ht="19.5" customHeight="1" x14ac:dyDescent="0.15">
      <c r="C14" s="167"/>
      <c r="D14" s="127">
        <f t="shared" ref="D14:M14" si="10">D13/D$5*100</f>
        <v>2.335766423357664</v>
      </c>
      <c r="E14" s="128">
        <f t="shared" si="10"/>
        <v>0</v>
      </c>
      <c r="F14" s="128">
        <f t="shared" si="10"/>
        <v>2.2222222222222223</v>
      </c>
      <c r="G14" s="128">
        <f t="shared" si="10"/>
        <v>1.2121212121212122</v>
      </c>
      <c r="H14" s="128">
        <f t="shared" si="10"/>
        <v>0.94339622641509435</v>
      </c>
      <c r="I14" s="128">
        <f t="shared" si="10"/>
        <v>2.9629629629629632</v>
      </c>
      <c r="J14" s="128">
        <f t="shared" si="10"/>
        <v>3.2</v>
      </c>
      <c r="K14" s="128">
        <f t="shared" si="10"/>
        <v>3.8834951456310676</v>
      </c>
      <c r="L14" s="128">
        <f t="shared" si="10"/>
        <v>1.1627906976744187</v>
      </c>
      <c r="M14" s="128">
        <f t="shared" si="10"/>
        <v>4.1450777202072544</v>
      </c>
      <c r="O14" s="128">
        <f t="shared" ref="O14" si="11">O13/O$5*100</f>
        <v>0</v>
      </c>
    </row>
    <row r="15" spans="1:15" ht="19.5" customHeight="1" x14ac:dyDescent="0.15">
      <c r="A15" s="119">
        <v>6</v>
      </c>
      <c r="C15" s="167" t="str">
        <f t="shared" ref="C15:D15" si="12">VLOOKUP($A15,$B$76:$Q$105,C$74,FALSE)</f>
        <v>いずれも利用していないが，今後利用したい</v>
      </c>
      <c r="D15" s="129">
        <f t="shared" si="12"/>
        <v>361</v>
      </c>
      <c r="E15" s="130">
        <f t="shared" si="1"/>
        <v>7</v>
      </c>
      <c r="F15" s="130">
        <f t="shared" si="1"/>
        <v>28</v>
      </c>
      <c r="G15" s="130">
        <f t="shared" si="1"/>
        <v>49</v>
      </c>
      <c r="H15" s="130">
        <f t="shared" si="1"/>
        <v>59</v>
      </c>
      <c r="I15" s="130">
        <f t="shared" si="1"/>
        <v>67</v>
      </c>
      <c r="J15" s="130">
        <f t="shared" si="1"/>
        <v>40</v>
      </c>
      <c r="K15" s="130">
        <f t="shared" si="1"/>
        <v>30</v>
      </c>
      <c r="L15" s="130">
        <f t="shared" si="1"/>
        <v>35</v>
      </c>
      <c r="M15" s="130">
        <f t="shared" si="1"/>
        <v>41</v>
      </c>
      <c r="O15" s="130">
        <f t="shared" si="1"/>
        <v>5</v>
      </c>
    </row>
    <row r="16" spans="1:15" ht="19.5" customHeight="1" x14ac:dyDescent="0.15">
      <c r="C16" s="167"/>
      <c r="D16" s="127">
        <f t="shared" ref="D16:M16" si="13">D15/D$5*100</f>
        <v>26.350364963503647</v>
      </c>
      <c r="E16" s="128">
        <f t="shared" si="13"/>
        <v>23.333333333333332</v>
      </c>
      <c r="F16" s="128">
        <f t="shared" si="13"/>
        <v>31.111111111111111</v>
      </c>
      <c r="G16" s="128">
        <f t="shared" si="13"/>
        <v>29.696969696969699</v>
      </c>
      <c r="H16" s="128">
        <f t="shared" si="13"/>
        <v>27.830188679245282</v>
      </c>
      <c r="I16" s="128">
        <f t="shared" si="13"/>
        <v>24.814814814814813</v>
      </c>
      <c r="J16" s="128">
        <f t="shared" si="13"/>
        <v>32</v>
      </c>
      <c r="K16" s="128">
        <f t="shared" si="13"/>
        <v>29.126213592233007</v>
      </c>
      <c r="L16" s="128">
        <f t="shared" si="13"/>
        <v>20.348837209302324</v>
      </c>
      <c r="M16" s="128">
        <f t="shared" si="13"/>
        <v>21.243523316062177</v>
      </c>
      <c r="O16" s="128">
        <f t="shared" ref="O16" si="14">O15/O$5*100</f>
        <v>50</v>
      </c>
    </row>
    <row r="17" spans="1:15" ht="19.5" customHeight="1" x14ac:dyDescent="0.15">
      <c r="A17" s="119">
        <v>7</v>
      </c>
      <c r="C17" s="167" t="str">
        <f t="shared" ref="C17:D17" si="15">VLOOKUP($A17,$B$76:$Q$105,C$74,FALSE)</f>
        <v>いずれも利用していないし，今後も利用予定はない</v>
      </c>
      <c r="D17" s="129">
        <f t="shared" si="15"/>
        <v>777</v>
      </c>
      <c r="E17" s="130">
        <f t="shared" si="1"/>
        <v>16</v>
      </c>
      <c r="F17" s="130">
        <f t="shared" si="1"/>
        <v>46</v>
      </c>
      <c r="G17" s="130">
        <f t="shared" si="1"/>
        <v>99</v>
      </c>
      <c r="H17" s="130">
        <f t="shared" si="1"/>
        <v>129</v>
      </c>
      <c r="I17" s="130">
        <f t="shared" si="1"/>
        <v>161</v>
      </c>
      <c r="J17" s="130">
        <f t="shared" si="1"/>
        <v>64</v>
      </c>
      <c r="K17" s="130">
        <f t="shared" si="1"/>
        <v>55</v>
      </c>
      <c r="L17" s="130">
        <f t="shared" si="1"/>
        <v>99</v>
      </c>
      <c r="M17" s="130">
        <f t="shared" si="1"/>
        <v>105</v>
      </c>
      <c r="O17" s="130">
        <f t="shared" si="1"/>
        <v>3</v>
      </c>
    </row>
    <row r="18" spans="1:15" ht="19.5" customHeight="1" x14ac:dyDescent="0.15">
      <c r="C18" s="167"/>
      <c r="D18" s="127">
        <f t="shared" ref="D18:M18" si="16">D17/D$5*100</f>
        <v>56.715328467153284</v>
      </c>
      <c r="E18" s="128">
        <f t="shared" si="16"/>
        <v>53.333333333333336</v>
      </c>
      <c r="F18" s="128">
        <f t="shared" si="16"/>
        <v>51.111111111111107</v>
      </c>
      <c r="G18" s="128">
        <f t="shared" si="16"/>
        <v>60</v>
      </c>
      <c r="H18" s="128">
        <f t="shared" si="16"/>
        <v>60.84905660377359</v>
      </c>
      <c r="I18" s="128">
        <f t="shared" si="16"/>
        <v>59.629629629629633</v>
      </c>
      <c r="J18" s="128">
        <f t="shared" si="16"/>
        <v>51.2</v>
      </c>
      <c r="K18" s="128">
        <f t="shared" si="16"/>
        <v>53.398058252427184</v>
      </c>
      <c r="L18" s="128">
        <f t="shared" si="16"/>
        <v>57.558139534883722</v>
      </c>
      <c r="M18" s="128">
        <f t="shared" si="16"/>
        <v>54.404145077720209</v>
      </c>
      <c r="O18" s="128">
        <f t="shared" ref="O18" si="17">O17/O$5*100</f>
        <v>30</v>
      </c>
    </row>
    <row r="19" spans="1:15" ht="19.5" customHeight="1" x14ac:dyDescent="0.15">
      <c r="A19" s="119">
        <v>8</v>
      </c>
      <c r="C19" s="167" t="str">
        <f t="shared" ref="C19:D21" si="18">VLOOKUP($A19,$B$76:$Q$105,C$74,FALSE)</f>
        <v>その他</v>
      </c>
      <c r="D19" s="129">
        <f t="shared" si="18"/>
        <v>79</v>
      </c>
      <c r="E19" s="130">
        <f t="shared" si="1"/>
        <v>2</v>
      </c>
      <c r="F19" s="130">
        <f t="shared" si="1"/>
        <v>6</v>
      </c>
      <c r="G19" s="130">
        <f t="shared" si="1"/>
        <v>5</v>
      </c>
      <c r="H19" s="130">
        <f t="shared" si="1"/>
        <v>8</v>
      </c>
      <c r="I19" s="130">
        <f t="shared" si="1"/>
        <v>11</v>
      </c>
      <c r="J19" s="130">
        <f t="shared" si="1"/>
        <v>7</v>
      </c>
      <c r="K19" s="130">
        <f t="shared" si="1"/>
        <v>7</v>
      </c>
      <c r="L19" s="130">
        <f t="shared" si="1"/>
        <v>16</v>
      </c>
      <c r="M19" s="130">
        <f t="shared" si="1"/>
        <v>17</v>
      </c>
      <c r="O19" s="130">
        <f t="shared" si="1"/>
        <v>0</v>
      </c>
    </row>
    <row r="20" spans="1:15" ht="19.5" customHeight="1" x14ac:dyDescent="0.15">
      <c r="C20" s="167"/>
      <c r="D20" s="127">
        <f t="shared" ref="D20:M20" si="19">D19/D$5*100</f>
        <v>5.766423357664233</v>
      </c>
      <c r="E20" s="128">
        <f t="shared" si="19"/>
        <v>6.666666666666667</v>
      </c>
      <c r="F20" s="128">
        <f t="shared" si="19"/>
        <v>6.666666666666667</v>
      </c>
      <c r="G20" s="128">
        <f t="shared" si="19"/>
        <v>3.0303030303030303</v>
      </c>
      <c r="H20" s="128">
        <f t="shared" si="19"/>
        <v>3.7735849056603774</v>
      </c>
      <c r="I20" s="128">
        <f t="shared" si="19"/>
        <v>4.0740740740740744</v>
      </c>
      <c r="J20" s="128">
        <f t="shared" si="19"/>
        <v>5.6000000000000005</v>
      </c>
      <c r="K20" s="128">
        <f t="shared" si="19"/>
        <v>6.7961165048543686</v>
      </c>
      <c r="L20" s="128">
        <f t="shared" si="19"/>
        <v>9.3023255813953494</v>
      </c>
      <c r="M20" s="128">
        <f t="shared" si="19"/>
        <v>8.8082901554404138</v>
      </c>
      <c r="O20" s="128">
        <f t="shared" ref="O20:O22" si="20">O19/O$5*100</f>
        <v>0</v>
      </c>
    </row>
    <row r="21" spans="1:15" ht="19.5" customHeight="1" x14ac:dyDescent="0.15">
      <c r="A21" s="119">
        <v>9</v>
      </c>
      <c r="C21" s="167" t="s">
        <v>292</v>
      </c>
      <c r="D21" s="129">
        <f t="shared" si="18"/>
        <v>28</v>
      </c>
      <c r="E21" s="130">
        <f t="shared" si="1"/>
        <v>0</v>
      </c>
      <c r="F21" s="130">
        <f t="shared" si="1"/>
        <v>2</v>
      </c>
      <c r="G21" s="130">
        <f t="shared" si="1"/>
        <v>1</v>
      </c>
      <c r="H21" s="130">
        <f t="shared" si="1"/>
        <v>0</v>
      </c>
      <c r="I21" s="130">
        <f t="shared" si="1"/>
        <v>2</v>
      </c>
      <c r="J21" s="130">
        <f t="shared" si="1"/>
        <v>3</v>
      </c>
      <c r="K21" s="130">
        <f t="shared" si="1"/>
        <v>2</v>
      </c>
      <c r="L21" s="130">
        <f t="shared" si="1"/>
        <v>7</v>
      </c>
      <c r="M21" s="130">
        <f t="shared" si="1"/>
        <v>10</v>
      </c>
      <c r="O21" s="130">
        <f t="shared" si="1"/>
        <v>1</v>
      </c>
    </row>
    <row r="22" spans="1:15" ht="19.5" customHeight="1" x14ac:dyDescent="0.15">
      <c r="C22" s="167"/>
      <c r="D22" s="127">
        <f t="shared" ref="D22" si="21">D21/D$5*100</f>
        <v>2.0437956204379564</v>
      </c>
      <c r="E22" s="128">
        <f t="shared" ref="E22" si="22">E21/E$5*100</f>
        <v>0</v>
      </c>
      <c r="F22" s="128">
        <f t="shared" ref="F22" si="23">F21/F$5*100</f>
        <v>2.2222222222222223</v>
      </c>
      <c r="G22" s="128">
        <f t="shared" ref="G22" si="24">G21/G$5*100</f>
        <v>0.60606060606060608</v>
      </c>
      <c r="H22" s="128">
        <f t="shared" ref="H22" si="25">H21/H$5*100</f>
        <v>0</v>
      </c>
      <c r="I22" s="128">
        <f t="shared" ref="I22" si="26">I21/I$5*100</f>
        <v>0.74074074074074081</v>
      </c>
      <c r="J22" s="128">
        <f t="shared" ref="J22" si="27">J21/J$5*100</f>
        <v>2.4</v>
      </c>
      <c r="K22" s="128">
        <f t="shared" ref="K22" si="28">K21/K$5*100</f>
        <v>1.9417475728155338</v>
      </c>
      <c r="L22" s="128">
        <f t="shared" ref="L22" si="29">L21/L$5*100</f>
        <v>4.0697674418604652</v>
      </c>
      <c r="M22" s="128">
        <f t="shared" ref="M22" si="30">M21/M$5*100</f>
        <v>5.1813471502590671</v>
      </c>
      <c r="O22" s="128">
        <f t="shared" si="20"/>
        <v>10</v>
      </c>
    </row>
    <row r="23" spans="1:15" ht="19.5" customHeight="1" thickBot="1" x14ac:dyDescent="0.2">
      <c r="C23" s="136"/>
      <c r="D23" s="136"/>
      <c r="E23" s="136"/>
      <c r="F23" s="137"/>
      <c r="G23" s="138"/>
      <c r="H23" s="139"/>
      <c r="I23" s="139"/>
      <c r="J23" s="139"/>
      <c r="K23" s="139"/>
      <c r="L23" s="139"/>
      <c r="M23" s="140" t="s">
        <v>37</v>
      </c>
    </row>
    <row r="24" spans="1:15" ht="19.5" customHeight="1" thickBot="1" x14ac:dyDescent="0.2">
      <c r="C24" s="136"/>
      <c r="D24" s="136"/>
      <c r="E24" s="136"/>
      <c r="F24" s="137"/>
      <c r="G24" s="141" t="s">
        <v>38</v>
      </c>
      <c r="H24" s="142"/>
      <c r="I24" s="137"/>
      <c r="J24" s="137"/>
      <c r="K24" s="137"/>
      <c r="L24" s="141" t="s">
        <v>39</v>
      </c>
      <c r="M24" s="143"/>
    </row>
    <row r="26" spans="1:15" ht="19.5" customHeight="1" x14ac:dyDescent="0.15">
      <c r="C26" s="52" t="s">
        <v>229</v>
      </c>
    </row>
    <row r="70" spans="2:21" ht="14.25" x14ac:dyDescent="0.15">
      <c r="C70" s="119" t="s">
        <v>408</v>
      </c>
      <c r="D70" s="162">
        <f>MAX(D7,D9,D11,D13,D15,D17)</f>
        <v>777</v>
      </c>
      <c r="E70" s="162">
        <f t="shared" ref="E70:M70" si="31">MAX(E7,E9,E11,E13,E15,E17)</f>
        <v>16</v>
      </c>
      <c r="F70" s="162">
        <f t="shared" si="31"/>
        <v>46</v>
      </c>
      <c r="G70" s="162">
        <f t="shared" si="31"/>
        <v>99</v>
      </c>
      <c r="H70" s="162">
        <f t="shared" si="31"/>
        <v>129</v>
      </c>
      <c r="I70" s="162">
        <f t="shared" si="31"/>
        <v>161</v>
      </c>
      <c r="J70" s="162">
        <f t="shared" si="31"/>
        <v>64</v>
      </c>
      <c r="K70" s="162">
        <f t="shared" si="31"/>
        <v>55</v>
      </c>
      <c r="L70" s="162">
        <f t="shared" si="31"/>
        <v>99</v>
      </c>
      <c r="M70" s="162">
        <f t="shared" si="31"/>
        <v>105</v>
      </c>
      <c r="N70" s="162">
        <v>1</v>
      </c>
      <c r="O70" s="162">
        <f t="shared" ref="O70" si="32">MAX(O7,O9,O11,O13,O15,O17)</f>
        <v>5</v>
      </c>
      <c r="P70" s="162">
        <f t="shared" ref="P70:U70" si="33">MAX(P7,P9,P11,P13,P15,P17,P19,P21,P23,P25,P27,P29,P31,P33,P35,P37,P39,P41,P43,P45,P47,P49,P51,P53,P55,P57)</f>
        <v>0</v>
      </c>
      <c r="Q70" s="162">
        <f t="shared" si="33"/>
        <v>0</v>
      </c>
      <c r="R70" s="162">
        <f t="shared" si="33"/>
        <v>0</v>
      </c>
      <c r="S70" s="162">
        <f t="shared" si="33"/>
        <v>0</v>
      </c>
      <c r="T70" s="162">
        <f t="shared" si="33"/>
        <v>0</v>
      </c>
      <c r="U70" s="162">
        <f t="shared" si="33"/>
        <v>0</v>
      </c>
    </row>
    <row r="71" spans="2:21" ht="14.25" x14ac:dyDescent="0.15">
      <c r="C71" s="119" t="s">
        <v>409</v>
      </c>
      <c r="D71" s="162">
        <f>MAX(D8,D10,D12,D14,D16,D18)</f>
        <v>56.715328467153284</v>
      </c>
      <c r="E71" s="162">
        <f t="shared" ref="E71:M71" si="34">MAX(E8,E10,E12,E14,E16,E18)</f>
        <v>53.333333333333336</v>
      </c>
      <c r="F71" s="162">
        <f t="shared" si="34"/>
        <v>51.111111111111107</v>
      </c>
      <c r="G71" s="162">
        <f t="shared" si="34"/>
        <v>60</v>
      </c>
      <c r="H71" s="162">
        <f t="shared" si="34"/>
        <v>60.84905660377359</v>
      </c>
      <c r="I71" s="162">
        <f t="shared" si="34"/>
        <v>59.629629629629633</v>
      </c>
      <c r="J71" s="162">
        <f t="shared" si="34"/>
        <v>51.2</v>
      </c>
      <c r="K71" s="162">
        <f t="shared" si="34"/>
        <v>53.398058252427184</v>
      </c>
      <c r="L71" s="162">
        <f t="shared" si="34"/>
        <v>57.558139534883722</v>
      </c>
      <c r="M71" s="162">
        <f t="shared" si="34"/>
        <v>54.404145077720209</v>
      </c>
      <c r="N71" s="162">
        <v>1</v>
      </c>
      <c r="O71" s="162">
        <f t="shared" ref="O71" si="35">MAX(O8,O10,O12,O14,O16,O18)</f>
        <v>50</v>
      </c>
      <c r="P71" s="162">
        <f t="shared" ref="P71:U71" si="36">MAX(P31,P33,P35,P37,P39,P41,P43,P45,P47,P49,P51,P53,P55,P57)</f>
        <v>0</v>
      </c>
      <c r="Q71" s="162">
        <f t="shared" si="36"/>
        <v>0</v>
      </c>
      <c r="R71" s="162">
        <f t="shared" si="36"/>
        <v>0</v>
      </c>
      <c r="S71" s="162">
        <f t="shared" si="36"/>
        <v>0</v>
      </c>
      <c r="T71" s="162">
        <f t="shared" si="36"/>
        <v>0</v>
      </c>
      <c r="U71" s="162">
        <f t="shared" si="36"/>
        <v>0</v>
      </c>
    </row>
    <row r="72" spans="2:21" ht="14.25" x14ac:dyDescent="0.15">
      <c r="C72" s="119" t="s">
        <v>410</v>
      </c>
      <c r="D72" s="162">
        <f>LARGE(_xlfn.VSTACK(D7,D9,D11,D13,D15,D17),2)</f>
        <v>361</v>
      </c>
      <c r="E72" s="162">
        <f t="shared" ref="E72:M72" si="37">LARGE(_xlfn.VSTACK(E7,E9,E11,E13,E15,E17),2)</f>
        <v>7</v>
      </c>
      <c r="F72" s="162">
        <f t="shared" si="37"/>
        <v>28</v>
      </c>
      <c r="G72" s="162">
        <f t="shared" si="37"/>
        <v>49</v>
      </c>
      <c r="H72" s="162">
        <f t="shared" si="37"/>
        <v>59</v>
      </c>
      <c r="I72" s="162">
        <f t="shared" si="37"/>
        <v>67</v>
      </c>
      <c r="J72" s="162">
        <f t="shared" si="37"/>
        <v>40</v>
      </c>
      <c r="K72" s="162">
        <f t="shared" si="37"/>
        <v>30</v>
      </c>
      <c r="L72" s="162">
        <f t="shared" si="37"/>
        <v>35</v>
      </c>
      <c r="M72" s="162">
        <f t="shared" si="37"/>
        <v>41</v>
      </c>
      <c r="N72" s="162">
        <v>1</v>
      </c>
      <c r="O72" s="162">
        <f t="shared" ref="O72" si="38">LARGE(_xlfn.VSTACK(O7,O9,O11,O13,O15,O17),2)</f>
        <v>3</v>
      </c>
      <c r="P72" s="162" t="e">
        <f t="shared" ref="P72:U73" si="39">LARGE(_xlfn.VSTACK(P30,P32,P34,P36,P38,P40,P42,P44,P46,P48,P50,P52,P54,P56),2)</f>
        <v>#NUM!</v>
      </c>
      <c r="Q72" s="162" t="e">
        <f t="shared" si="39"/>
        <v>#NUM!</v>
      </c>
      <c r="R72" s="162" t="e">
        <f t="shared" si="39"/>
        <v>#NUM!</v>
      </c>
      <c r="S72" s="162" t="e">
        <f t="shared" si="39"/>
        <v>#NUM!</v>
      </c>
      <c r="T72" s="162" t="e">
        <f t="shared" si="39"/>
        <v>#NUM!</v>
      </c>
      <c r="U72" s="162" t="e">
        <f t="shared" si="39"/>
        <v>#NUM!</v>
      </c>
    </row>
    <row r="73" spans="2:21" ht="14.25" x14ac:dyDescent="0.15">
      <c r="C73" s="119" t="s">
        <v>409</v>
      </c>
      <c r="D73" s="162">
        <f>LARGE(_xlfn.VSTACK(D8,D10,D12,D14,D16,D18),2)</f>
        <v>26.350364963503647</v>
      </c>
      <c r="E73" s="162">
        <f t="shared" ref="E73:M73" si="40">LARGE(_xlfn.VSTACK(E8,E10,E12,E14,E16,E18),2)</f>
        <v>23.333333333333332</v>
      </c>
      <c r="F73" s="162">
        <f t="shared" si="40"/>
        <v>31.111111111111111</v>
      </c>
      <c r="G73" s="162">
        <f t="shared" si="40"/>
        <v>29.696969696969699</v>
      </c>
      <c r="H73" s="162">
        <f t="shared" si="40"/>
        <v>27.830188679245282</v>
      </c>
      <c r="I73" s="162">
        <f t="shared" si="40"/>
        <v>24.814814814814813</v>
      </c>
      <c r="J73" s="162">
        <f t="shared" si="40"/>
        <v>32</v>
      </c>
      <c r="K73" s="162">
        <f t="shared" si="40"/>
        <v>29.126213592233007</v>
      </c>
      <c r="L73" s="162">
        <f t="shared" si="40"/>
        <v>20.348837209302324</v>
      </c>
      <c r="M73" s="162">
        <f t="shared" si="40"/>
        <v>21.243523316062177</v>
      </c>
      <c r="N73" s="162">
        <v>1</v>
      </c>
      <c r="O73" s="162">
        <f t="shared" ref="O73" si="41">LARGE(_xlfn.VSTACK(O8,O10,O12,O14,O16,O18),2)</f>
        <v>30</v>
      </c>
      <c r="P73" s="162" t="e">
        <f t="shared" si="39"/>
        <v>#NUM!</v>
      </c>
      <c r="Q73" s="162" t="e">
        <f t="shared" si="39"/>
        <v>#NUM!</v>
      </c>
      <c r="R73" s="162" t="e">
        <f t="shared" si="39"/>
        <v>#NUM!</v>
      </c>
      <c r="S73" s="162" t="e">
        <f t="shared" si="39"/>
        <v>#NUM!</v>
      </c>
      <c r="T73" s="162" t="e">
        <f t="shared" si="39"/>
        <v>#NUM!</v>
      </c>
      <c r="U73" s="162" t="e">
        <f t="shared" si="39"/>
        <v>#NUM!</v>
      </c>
    </row>
    <row r="74" spans="2:21" ht="14.25" x14ac:dyDescent="0.15">
      <c r="C74" s="119">
        <v>2</v>
      </c>
      <c r="D74" s="119">
        <v>3</v>
      </c>
      <c r="E74" s="119">
        <v>4</v>
      </c>
      <c r="F74" s="119">
        <v>5</v>
      </c>
      <c r="G74" s="119">
        <v>6</v>
      </c>
      <c r="H74" s="119">
        <v>7</v>
      </c>
      <c r="I74" s="119">
        <v>8</v>
      </c>
      <c r="J74" s="119">
        <v>9</v>
      </c>
      <c r="K74" s="119">
        <v>10</v>
      </c>
      <c r="L74" s="119">
        <v>11</v>
      </c>
      <c r="M74" s="119">
        <v>12</v>
      </c>
      <c r="N74" s="162">
        <v>1</v>
      </c>
      <c r="O74" s="119">
        <v>14</v>
      </c>
      <c r="P74" s="119">
        <v>15</v>
      </c>
      <c r="Q74" s="119">
        <v>16</v>
      </c>
      <c r="R74" s="119">
        <v>17</v>
      </c>
      <c r="S74" s="119">
        <v>18</v>
      </c>
    </row>
    <row r="75" spans="2:21" s="163" customFormat="1" ht="14.25" x14ac:dyDescent="0.15">
      <c r="D75" s="163" t="s">
        <v>411</v>
      </c>
      <c r="E75" s="163" t="s">
        <v>20</v>
      </c>
      <c r="F75" s="163" t="s">
        <v>21</v>
      </c>
      <c r="G75" s="163" t="s">
        <v>22</v>
      </c>
      <c r="H75" s="163" t="s">
        <v>23</v>
      </c>
      <c r="I75" s="163" t="s">
        <v>24</v>
      </c>
      <c r="J75" s="163" t="s">
        <v>25</v>
      </c>
      <c r="K75" s="163" t="s">
        <v>26</v>
      </c>
      <c r="L75" s="163" t="s">
        <v>27</v>
      </c>
      <c r="M75" s="163" t="s">
        <v>28</v>
      </c>
      <c r="O75" s="163" t="s">
        <v>353</v>
      </c>
    </row>
    <row r="76" spans="2:21" ht="19.5" customHeight="1" x14ac:dyDescent="0.15">
      <c r="B76" s="119">
        <v>1</v>
      </c>
      <c r="C76" s="119" t="s">
        <v>412</v>
      </c>
      <c r="D76" s="119">
        <v>1370</v>
      </c>
      <c r="E76" s="119">
        <v>30</v>
      </c>
      <c r="F76" s="119">
        <v>90</v>
      </c>
      <c r="G76" s="119">
        <v>165</v>
      </c>
      <c r="H76" s="119">
        <v>212</v>
      </c>
      <c r="I76" s="119">
        <v>270</v>
      </c>
      <c r="J76" s="119">
        <v>125</v>
      </c>
      <c r="K76" s="119">
        <v>103</v>
      </c>
      <c r="L76" s="119">
        <v>172</v>
      </c>
      <c r="M76" s="119">
        <v>193</v>
      </c>
      <c r="O76" s="119">
        <v>10</v>
      </c>
    </row>
    <row r="77" spans="2:21" ht="19.5" customHeight="1" x14ac:dyDescent="0.15">
      <c r="B77" s="119">
        <v>2</v>
      </c>
      <c r="C77" s="119" t="s">
        <v>145</v>
      </c>
      <c r="D77" s="119">
        <v>25</v>
      </c>
      <c r="E77" s="119">
        <v>0</v>
      </c>
      <c r="F77" s="119">
        <v>2</v>
      </c>
      <c r="G77" s="119">
        <v>4</v>
      </c>
      <c r="H77" s="119">
        <v>3</v>
      </c>
      <c r="I77" s="119">
        <v>5</v>
      </c>
      <c r="J77" s="119">
        <v>2</v>
      </c>
      <c r="K77" s="119">
        <v>1</v>
      </c>
      <c r="L77" s="119">
        <v>2</v>
      </c>
      <c r="M77" s="119">
        <v>6</v>
      </c>
      <c r="O77" s="119">
        <v>0</v>
      </c>
    </row>
    <row r="78" spans="2:21" ht="19.5" customHeight="1" x14ac:dyDescent="0.15">
      <c r="B78" s="119">
        <v>3</v>
      </c>
      <c r="C78" s="119" t="s">
        <v>146</v>
      </c>
      <c r="D78" s="119">
        <v>69</v>
      </c>
      <c r="E78" s="119">
        <v>4</v>
      </c>
      <c r="F78" s="119">
        <v>5</v>
      </c>
      <c r="G78" s="119">
        <v>8</v>
      </c>
      <c r="H78" s="119">
        <v>10</v>
      </c>
      <c r="I78" s="119">
        <v>11</v>
      </c>
      <c r="J78" s="119">
        <v>8</v>
      </c>
      <c r="K78" s="119">
        <v>6</v>
      </c>
      <c r="L78" s="119">
        <v>8</v>
      </c>
      <c r="M78" s="119">
        <v>9</v>
      </c>
      <c r="O78" s="119">
        <v>0</v>
      </c>
    </row>
    <row r="79" spans="2:21" ht="19.5" customHeight="1" x14ac:dyDescent="0.15">
      <c r="B79" s="119">
        <v>4</v>
      </c>
      <c r="C79" s="119" t="s">
        <v>147</v>
      </c>
      <c r="D79" s="119">
        <v>27</v>
      </c>
      <c r="E79" s="119">
        <v>1</v>
      </c>
      <c r="F79" s="119">
        <v>2</v>
      </c>
      <c r="G79" s="119">
        <v>1</v>
      </c>
      <c r="H79" s="119">
        <v>4</v>
      </c>
      <c r="I79" s="119">
        <v>8</v>
      </c>
      <c r="J79" s="119">
        <v>3</v>
      </c>
      <c r="K79" s="119">
        <v>1</v>
      </c>
      <c r="L79" s="119">
        <v>4</v>
      </c>
      <c r="M79" s="119">
        <v>2</v>
      </c>
      <c r="O79" s="119">
        <v>1</v>
      </c>
    </row>
    <row r="80" spans="2:21" ht="19.5" customHeight="1" x14ac:dyDescent="0.15">
      <c r="B80" s="119">
        <v>5</v>
      </c>
      <c r="C80" s="119" t="s">
        <v>148</v>
      </c>
      <c r="D80" s="119">
        <v>32</v>
      </c>
      <c r="E80" s="119">
        <v>0</v>
      </c>
      <c r="F80" s="119">
        <v>2</v>
      </c>
      <c r="G80" s="119">
        <v>2</v>
      </c>
      <c r="H80" s="119">
        <v>2</v>
      </c>
      <c r="I80" s="119">
        <v>8</v>
      </c>
      <c r="J80" s="119">
        <v>4</v>
      </c>
      <c r="K80" s="119">
        <v>4</v>
      </c>
      <c r="L80" s="119">
        <v>2</v>
      </c>
      <c r="M80" s="119">
        <v>8</v>
      </c>
      <c r="O80" s="119">
        <v>0</v>
      </c>
    </row>
    <row r="81" spans="2:15" ht="19.5" customHeight="1" x14ac:dyDescent="0.15">
      <c r="B81" s="119">
        <v>6</v>
      </c>
      <c r="C81" s="119" t="s">
        <v>144</v>
      </c>
      <c r="D81" s="119">
        <v>361</v>
      </c>
      <c r="E81" s="119">
        <v>7</v>
      </c>
      <c r="F81" s="119">
        <v>28</v>
      </c>
      <c r="G81" s="119">
        <v>49</v>
      </c>
      <c r="H81" s="119">
        <v>59</v>
      </c>
      <c r="I81" s="119">
        <v>67</v>
      </c>
      <c r="J81" s="119">
        <v>40</v>
      </c>
      <c r="K81" s="119">
        <v>30</v>
      </c>
      <c r="L81" s="119">
        <v>35</v>
      </c>
      <c r="M81" s="119">
        <v>41</v>
      </c>
      <c r="O81" s="119">
        <v>5</v>
      </c>
    </row>
    <row r="82" spans="2:15" ht="19.5" customHeight="1" x14ac:dyDescent="0.15">
      <c r="B82" s="119">
        <v>7</v>
      </c>
      <c r="C82" s="119" t="s">
        <v>149</v>
      </c>
      <c r="D82" s="119">
        <v>777</v>
      </c>
      <c r="E82" s="119">
        <v>16</v>
      </c>
      <c r="F82" s="119">
        <v>46</v>
      </c>
      <c r="G82" s="119">
        <v>99</v>
      </c>
      <c r="H82" s="119">
        <v>129</v>
      </c>
      <c r="I82" s="119">
        <v>161</v>
      </c>
      <c r="J82" s="119">
        <v>64</v>
      </c>
      <c r="K82" s="119">
        <v>55</v>
      </c>
      <c r="L82" s="119">
        <v>99</v>
      </c>
      <c r="M82" s="119">
        <v>105</v>
      </c>
      <c r="O82" s="119">
        <v>3</v>
      </c>
    </row>
    <row r="83" spans="2:15" ht="19.5" customHeight="1" x14ac:dyDescent="0.15">
      <c r="B83" s="119">
        <v>8</v>
      </c>
      <c r="C83" s="119" t="s">
        <v>48</v>
      </c>
      <c r="D83" s="119">
        <v>79</v>
      </c>
      <c r="E83" s="119">
        <v>2</v>
      </c>
      <c r="F83" s="119">
        <v>6</v>
      </c>
      <c r="G83" s="119">
        <v>5</v>
      </c>
      <c r="H83" s="119">
        <v>8</v>
      </c>
      <c r="I83" s="119">
        <v>11</v>
      </c>
      <c r="J83" s="119">
        <v>7</v>
      </c>
      <c r="K83" s="119">
        <v>7</v>
      </c>
      <c r="L83" s="119">
        <v>16</v>
      </c>
      <c r="M83" s="119">
        <v>17</v>
      </c>
      <c r="O83" s="119">
        <v>0</v>
      </c>
    </row>
    <row r="84" spans="2:15" ht="19.5" customHeight="1" x14ac:dyDescent="0.15">
      <c r="B84" s="119">
        <v>9</v>
      </c>
      <c r="C84" s="119" t="s">
        <v>353</v>
      </c>
      <c r="D84" s="119">
        <v>28</v>
      </c>
      <c r="E84" s="119">
        <v>0</v>
      </c>
      <c r="F84" s="119">
        <v>2</v>
      </c>
      <c r="G84" s="119">
        <v>1</v>
      </c>
      <c r="H84" s="119">
        <v>0</v>
      </c>
      <c r="I84" s="119">
        <v>2</v>
      </c>
      <c r="J84" s="119">
        <v>3</v>
      </c>
      <c r="K84" s="119">
        <v>2</v>
      </c>
      <c r="L84" s="119">
        <v>7</v>
      </c>
      <c r="M84" s="119">
        <v>10</v>
      </c>
      <c r="O84" s="119">
        <v>1</v>
      </c>
    </row>
  </sheetData>
  <mergeCells count="9">
    <mergeCell ref="C17:C18"/>
    <mergeCell ref="C19:C20"/>
    <mergeCell ref="C21:C22"/>
    <mergeCell ref="C5:C6"/>
    <mergeCell ref="C7:C8"/>
    <mergeCell ref="C9:C10"/>
    <mergeCell ref="C11:C12"/>
    <mergeCell ref="C13:C14"/>
    <mergeCell ref="C15:C16"/>
  </mergeCells>
  <phoneticPr fontId="9"/>
  <conditionalFormatting sqref="D7:O18">
    <cfRule type="cellIs" dxfId="11" priority="1" operator="equal">
      <formula>D$71</formula>
    </cfRule>
    <cfRule type="cellIs" dxfId="10" priority="2" operator="equal">
      <formula>D$70</formula>
    </cfRule>
    <cfRule type="cellIs" dxfId="9" priority="3" operator="equal">
      <formula>D$73</formula>
    </cfRule>
    <cfRule type="cellIs" dxfId="8" priority="4" operator="equal">
      <formula>D$72</formula>
    </cfRule>
  </conditionalFormatting>
  <pageMargins left="0.7" right="0.7" top="0.75" bottom="0.75" header="0.3" footer="0.3"/>
  <ignoredErrors>
    <ignoredError sqref="D8:M22" formula="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C1:P13"/>
  <sheetViews>
    <sheetView zoomScaleNormal="100" zoomScaleSheetLayoutView="100" workbookViewId="0">
      <selection activeCell="N17" sqref="N17"/>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2"/>
    </row>
    <row r="2" spans="3:16" ht="19.899999999999999" customHeight="1" x14ac:dyDescent="0.15">
      <c r="M2" s="2" t="s">
        <v>377</v>
      </c>
    </row>
    <row r="3" spans="3:16" ht="19.899999999999999" customHeight="1" x14ac:dyDescent="0.15">
      <c r="M3" s="2" t="s">
        <v>316</v>
      </c>
    </row>
    <row r="4" spans="3:16" ht="19.899999999999999" customHeight="1" x14ac:dyDescent="0.15">
      <c r="M4" s="14" t="s">
        <v>49</v>
      </c>
      <c r="N4" s="15" t="s">
        <v>72</v>
      </c>
      <c r="O4" s="16">
        <v>579</v>
      </c>
      <c r="P4" s="17">
        <f>O4/O$11*100</f>
        <v>42.262773722627742</v>
      </c>
    </row>
    <row r="5" spans="3:16" ht="19.899999999999999" customHeight="1" x14ac:dyDescent="0.15">
      <c r="M5" s="14" t="s">
        <v>30</v>
      </c>
      <c r="N5" s="21" t="s">
        <v>192</v>
      </c>
      <c r="O5" s="16">
        <v>354</v>
      </c>
      <c r="P5" s="17">
        <f t="shared" ref="P5:P11" si="0">O5/O$11*100</f>
        <v>25.839416058394161</v>
      </c>
    </row>
    <row r="6" spans="3:16" ht="19.899999999999999" customHeight="1" x14ac:dyDescent="0.15">
      <c r="M6" s="14" t="s">
        <v>31</v>
      </c>
      <c r="N6" s="21" t="s">
        <v>193</v>
      </c>
      <c r="O6" s="16">
        <v>30</v>
      </c>
      <c r="P6" s="17">
        <f t="shared" si="0"/>
        <v>2.1897810218978102</v>
      </c>
    </row>
    <row r="7" spans="3:16" ht="19.899999999999999" customHeight="1" x14ac:dyDescent="0.15">
      <c r="M7" s="14" t="s">
        <v>32</v>
      </c>
      <c r="N7" s="15" t="s">
        <v>71</v>
      </c>
      <c r="O7" s="16">
        <v>35</v>
      </c>
      <c r="P7" s="17">
        <f t="shared" si="0"/>
        <v>2.5547445255474455</v>
      </c>
    </row>
    <row r="8" spans="3:16" ht="19.899999999999999" customHeight="1" x14ac:dyDescent="0.15">
      <c r="M8" s="14" t="s">
        <v>33</v>
      </c>
      <c r="N8" s="21" t="s">
        <v>196</v>
      </c>
      <c r="O8" s="16">
        <v>337</v>
      </c>
      <c r="P8" s="17">
        <f t="shared" si="0"/>
        <v>24.5985401459854</v>
      </c>
    </row>
    <row r="9" spans="3:16" ht="19.899999999999999" customHeight="1" x14ac:dyDescent="0.15">
      <c r="M9" s="14" t="s">
        <v>40</v>
      </c>
      <c r="N9" s="15" t="s">
        <v>48</v>
      </c>
      <c r="O9" s="16">
        <v>10</v>
      </c>
      <c r="P9" s="17">
        <f t="shared" si="0"/>
        <v>0.72992700729927007</v>
      </c>
    </row>
    <row r="10" spans="3:16" ht="19.899999999999999" customHeight="1" x14ac:dyDescent="0.15">
      <c r="M10" s="14" t="s">
        <v>41</v>
      </c>
      <c r="N10" s="15" t="s">
        <v>5</v>
      </c>
      <c r="O10" s="16">
        <v>25</v>
      </c>
      <c r="P10" s="17">
        <f t="shared" si="0"/>
        <v>1.824817518248175</v>
      </c>
    </row>
    <row r="11" spans="3:16" ht="19.899999999999999" customHeight="1" x14ac:dyDescent="0.15">
      <c r="M11" s="18"/>
      <c r="N11" s="19" t="s">
        <v>3</v>
      </c>
      <c r="O11" s="16">
        <v>1370</v>
      </c>
      <c r="P11" s="17">
        <f t="shared" si="0"/>
        <v>100</v>
      </c>
    </row>
    <row r="13" spans="3:16" ht="19.899999999999999" customHeight="1" x14ac:dyDescent="0.15">
      <c r="M13" s="12"/>
    </row>
  </sheetData>
  <phoneticPr fontId="9"/>
  <pageMargins left="0" right="0" top="0.39370078740157483" bottom="0" header="0.31496062992125984" footer="0.31496062992125984"/>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A15"/>
  <sheetViews>
    <sheetView zoomScaleNormal="100" zoomScaleSheetLayoutView="100" workbookViewId="0">
      <selection activeCell="AA1" sqref="AA1:AA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12"/>
    </row>
    <row r="2" spans="1:27" ht="19.899999999999999" customHeight="1" x14ac:dyDescent="0.15">
      <c r="Q2" s="2" t="s">
        <v>377</v>
      </c>
    </row>
    <row r="3" spans="1:27" ht="19.899999999999999" customHeight="1" x14ac:dyDescent="0.15">
      <c r="Q3" s="2" t="s">
        <v>316</v>
      </c>
    </row>
    <row r="4" spans="1:27" ht="19.899999999999999" customHeight="1" x14ac:dyDescent="0.15">
      <c r="Q4" s="3"/>
      <c r="R4" s="4"/>
      <c r="S4" s="5" t="s">
        <v>0</v>
      </c>
      <c r="T4" s="6">
        <v>1</v>
      </c>
      <c r="U4" s="6">
        <v>1</v>
      </c>
      <c r="V4" s="6">
        <v>1</v>
      </c>
      <c r="W4" s="6">
        <v>1</v>
      </c>
      <c r="X4" s="6">
        <v>1</v>
      </c>
      <c r="Y4" s="6">
        <v>1</v>
      </c>
      <c r="Z4" s="6">
        <v>1</v>
      </c>
    </row>
    <row r="5" spans="1:27" ht="19.899999999999999" customHeight="1" x14ac:dyDescent="0.15">
      <c r="Q5" s="3" t="s">
        <v>1</v>
      </c>
      <c r="R5" s="4" t="s">
        <v>3</v>
      </c>
      <c r="S5" s="3" t="s">
        <v>2</v>
      </c>
      <c r="T5" s="7" t="s">
        <v>72</v>
      </c>
      <c r="U5" s="7" t="s">
        <v>152</v>
      </c>
      <c r="V5" s="7" t="s">
        <v>151</v>
      </c>
      <c r="W5" s="7" t="s">
        <v>71</v>
      </c>
      <c r="X5" s="7" t="s">
        <v>150</v>
      </c>
      <c r="Y5" s="7" t="s">
        <v>48</v>
      </c>
      <c r="Z5" s="7" t="s">
        <v>5</v>
      </c>
    </row>
    <row r="6" spans="1:27" ht="19.899999999999999" customHeight="1" x14ac:dyDescent="0.15">
      <c r="Q6" s="8" t="s">
        <v>20</v>
      </c>
      <c r="R6" s="8">
        <v>30</v>
      </c>
      <c r="S6" s="9" t="str">
        <f t="shared" ref="S6:S15" si="0">Q6&amp;"(n="&amp;R6&amp;")"</f>
        <v>16～19歳(n=30)</v>
      </c>
      <c r="T6" s="10">
        <v>50</v>
      </c>
      <c r="U6" s="10">
        <v>13.333333333333334</v>
      </c>
      <c r="V6" s="10">
        <v>6.666666666666667</v>
      </c>
      <c r="W6" s="10">
        <v>10</v>
      </c>
      <c r="X6" s="10">
        <v>20</v>
      </c>
      <c r="Y6" s="10">
        <v>0</v>
      </c>
      <c r="Z6" s="10">
        <v>0</v>
      </c>
      <c r="AA6" s="13"/>
    </row>
    <row r="7" spans="1:27" ht="19.899999999999999" customHeight="1" x14ac:dyDescent="0.15">
      <c r="Q7" s="8" t="s">
        <v>21</v>
      </c>
      <c r="R7" s="8">
        <v>90</v>
      </c>
      <c r="S7" s="9" t="str">
        <f t="shared" si="0"/>
        <v>20～29歳(n=90)</v>
      </c>
      <c r="T7" s="10">
        <v>38.888888888888893</v>
      </c>
      <c r="U7" s="10">
        <v>31.111111111111111</v>
      </c>
      <c r="V7" s="10">
        <v>4.4444444444444446</v>
      </c>
      <c r="W7" s="10">
        <v>5.5555555555555554</v>
      </c>
      <c r="X7" s="10">
        <v>16.666666666666664</v>
      </c>
      <c r="Y7" s="10">
        <v>2.2222222222222223</v>
      </c>
      <c r="Z7" s="10">
        <v>1.1111111111111112</v>
      </c>
      <c r="AA7" s="13"/>
    </row>
    <row r="8" spans="1:27" ht="19.899999999999999" customHeight="1" x14ac:dyDescent="0.15">
      <c r="Q8" s="8" t="s">
        <v>22</v>
      </c>
      <c r="R8" s="8">
        <v>165</v>
      </c>
      <c r="S8" s="9" t="str">
        <f t="shared" si="0"/>
        <v>30～39歳(n=165)</v>
      </c>
      <c r="T8" s="10">
        <v>44.848484848484851</v>
      </c>
      <c r="U8" s="10">
        <v>21.818181818181817</v>
      </c>
      <c r="V8" s="10">
        <v>3.0303030303030303</v>
      </c>
      <c r="W8" s="10">
        <v>1.8181818181818181</v>
      </c>
      <c r="X8" s="10">
        <v>27.27272727272727</v>
      </c>
      <c r="Y8" s="10">
        <v>0</v>
      </c>
      <c r="Z8" s="10">
        <v>1.2121212121212122</v>
      </c>
      <c r="AA8" s="13"/>
    </row>
    <row r="9" spans="1:27" ht="19.899999999999999" customHeight="1" x14ac:dyDescent="0.15">
      <c r="Q9" s="8" t="s">
        <v>23</v>
      </c>
      <c r="R9" s="8">
        <v>212</v>
      </c>
      <c r="S9" s="9" t="str">
        <f t="shared" si="0"/>
        <v>40～49歳(n=212)</v>
      </c>
      <c r="T9" s="10">
        <v>35.849056603773583</v>
      </c>
      <c r="U9" s="10">
        <v>26.886792452830189</v>
      </c>
      <c r="V9" s="10">
        <v>4.2452830188679247</v>
      </c>
      <c r="W9" s="10">
        <v>2.8301886792452833</v>
      </c>
      <c r="X9" s="10">
        <v>29.716981132075471</v>
      </c>
      <c r="Y9" s="10">
        <v>0</v>
      </c>
      <c r="Z9" s="10">
        <v>0.47169811320754718</v>
      </c>
      <c r="AA9" s="13"/>
    </row>
    <row r="10" spans="1:27" ht="19.899999999999999" customHeight="1" x14ac:dyDescent="0.15">
      <c r="Q10" s="8" t="s">
        <v>24</v>
      </c>
      <c r="R10" s="8">
        <v>270</v>
      </c>
      <c r="S10" s="9" t="str">
        <f t="shared" si="0"/>
        <v>50～59歳(n=270)</v>
      </c>
      <c r="T10" s="10">
        <v>48.148148148148145</v>
      </c>
      <c r="U10" s="10">
        <v>25.925925925925924</v>
      </c>
      <c r="V10" s="10">
        <v>1.1111111111111112</v>
      </c>
      <c r="W10" s="10">
        <v>1.1111111111111112</v>
      </c>
      <c r="X10" s="10">
        <v>22.962962962962962</v>
      </c>
      <c r="Y10" s="10">
        <v>0</v>
      </c>
      <c r="Z10" s="10">
        <v>0.74074074074074081</v>
      </c>
      <c r="AA10" s="13"/>
    </row>
    <row r="11" spans="1:27" ht="19.899999999999999" customHeight="1" x14ac:dyDescent="0.15">
      <c r="Q11" s="8" t="s">
        <v>25</v>
      </c>
      <c r="R11" s="8">
        <v>125</v>
      </c>
      <c r="S11" s="9" t="str">
        <f t="shared" si="0"/>
        <v>60～64歳(n=125)</v>
      </c>
      <c r="T11" s="10">
        <v>43.2</v>
      </c>
      <c r="U11" s="10">
        <v>35.199999999999996</v>
      </c>
      <c r="V11" s="10">
        <v>0.8</v>
      </c>
      <c r="W11" s="10">
        <v>1.6</v>
      </c>
      <c r="X11" s="10">
        <v>16.8</v>
      </c>
      <c r="Y11" s="10">
        <v>1.6</v>
      </c>
      <c r="Z11" s="10">
        <v>0.8</v>
      </c>
      <c r="AA11" s="13"/>
    </row>
    <row r="12" spans="1:27" ht="19.899999999999999" customHeight="1" x14ac:dyDescent="0.15">
      <c r="Q12" s="8" t="s">
        <v>26</v>
      </c>
      <c r="R12" s="8">
        <v>103</v>
      </c>
      <c r="S12" s="9" t="str">
        <f t="shared" si="0"/>
        <v>65～69歳(n=103)</v>
      </c>
      <c r="T12" s="10">
        <v>36.893203883495147</v>
      </c>
      <c r="U12" s="10">
        <v>24.271844660194176</v>
      </c>
      <c r="V12" s="10">
        <v>2.912621359223301</v>
      </c>
      <c r="W12" s="10">
        <v>5.825242718446602</v>
      </c>
      <c r="X12" s="10">
        <v>25.242718446601941</v>
      </c>
      <c r="Y12" s="10">
        <v>2.912621359223301</v>
      </c>
      <c r="Z12" s="10">
        <v>1.9417475728155338</v>
      </c>
      <c r="AA12" s="13"/>
    </row>
    <row r="13" spans="1:27" ht="19.899999999999999" customHeight="1" x14ac:dyDescent="0.15">
      <c r="Q13" s="8" t="s">
        <v>27</v>
      </c>
      <c r="R13" s="8">
        <v>172</v>
      </c>
      <c r="S13" s="9" t="str">
        <f t="shared" si="0"/>
        <v>70～74歳(n=172)</v>
      </c>
      <c r="T13" s="10">
        <v>40.697674418604649</v>
      </c>
      <c r="U13" s="10">
        <v>21.511627906976745</v>
      </c>
      <c r="V13" s="10">
        <v>1.1627906976744187</v>
      </c>
      <c r="W13" s="10">
        <v>2.3255813953488373</v>
      </c>
      <c r="X13" s="10">
        <v>27.906976744186046</v>
      </c>
      <c r="Y13" s="10">
        <v>1.7441860465116279</v>
      </c>
      <c r="Z13" s="10">
        <v>4.6511627906976747</v>
      </c>
      <c r="AA13" s="13"/>
    </row>
    <row r="14" spans="1:27" ht="19.899999999999999" customHeight="1" x14ac:dyDescent="0.15">
      <c r="Q14" s="8" t="s">
        <v>28</v>
      </c>
      <c r="R14" s="8">
        <v>193</v>
      </c>
      <c r="S14" s="9" t="str">
        <f t="shared" si="0"/>
        <v>75歳以上(n=193)</v>
      </c>
      <c r="T14" s="10">
        <v>41.968911917098445</v>
      </c>
      <c r="U14" s="10">
        <v>26.94300518134715</v>
      </c>
      <c r="V14" s="10">
        <v>0.5181347150259068</v>
      </c>
      <c r="W14" s="10">
        <v>1.5544041450777202</v>
      </c>
      <c r="X14" s="10">
        <v>24.870466321243523</v>
      </c>
      <c r="Y14" s="10">
        <v>0</v>
      </c>
      <c r="Z14" s="10">
        <v>4.1450777202072544</v>
      </c>
      <c r="AA14" s="13"/>
    </row>
    <row r="15" spans="1:27" ht="19.899999999999999" customHeight="1" x14ac:dyDescent="0.15">
      <c r="Q15" s="8" t="s">
        <v>5</v>
      </c>
      <c r="R15" s="8">
        <v>10</v>
      </c>
      <c r="S15" s="9" t="str">
        <f t="shared" si="0"/>
        <v>（無効回答）(n=10)</v>
      </c>
      <c r="T15" s="10">
        <v>60</v>
      </c>
      <c r="U15" s="10">
        <v>10</v>
      </c>
      <c r="V15" s="10">
        <v>0</v>
      </c>
      <c r="W15" s="10">
        <v>0</v>
      </c>
      <c r="X15" s="10">
        <v>30</v>
      </c>
      <c r="Y15" s="10">
        <v>0</v>
      </c>
      <c r="Z15" s="10">
        <v>0</v>
      </c>
      <c r="AA15" s="11"/>
    </row>
  </sheetData>
  <phoneticPr fontId="9"/>
  <pageMargins left="0" right="0" top="0.39370078740157483" bottom="0" header="0.31496062992125984" footer="0.31496062992125984"/>
  <pageSetup paperSize="9" scale="78"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Q3:T12"/>
  <sheetViews>
    <sheetView zoomScaleNormal="100" zoomScaleSheetLayoutView="100" workbookViewId="0">
      <selection activeCell="R14" sqref="R14"/>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378</v>
      </c>
    </row>
    <row r="4" spans="17:20" ht="16.899999999999999" customHeight="1" x14ac:dyDescent="0.15">
      <c r="Q4" s="14" t="s">
        <v>341</v>
      </c>
      <c r="R4" s="29" t="s">
        <v>381</v>
      </c>
      <c r="S4" s="16">
        <v>620</v>
      </c>
      <c r="T4" s="20">
        <f>S4/S$12*100</f>
        <v>45.255474452554743</v>
      </c>
    </row>
    <row r="5" spans="17:20" ht="16.899999999999999" customHeight="1" x14ac:dyDescent="0.15">
      <c r="Q5" s="14" t="s">
        <v>340</v>
      </c>
      <c r="R5" s="29" t="s">
        <v>380</v>
      </c>
      <c r="S5" s="16">
        <v>572</v>
      </c>
      <c r="T5" s="20">
        <f t="shared" ref="T5:T12" si="0">S5/S$12*100</f>
        <v>41.751824817518248</v>
      </c>
    </row>
    <row r="6" spans="17:20" ht="16.899999999999999" customHeight="1" x14ac:dyDescent="0.15">
      <c r="Q6" s="14" t="s">
        <v>339</v>
      </c>
      <c r="R6" s="29" t="s">
        <v>379</v>
      </c>
      <c r="S6" s="16">
        <v>521</v>
      </c>
      <c r="T6" s="20">
        <f t="shared" si="0"/>
        <v>38.029197080291972</v>
      </c>
    </row>
    <row r="7" spans="17:20" ht="16.899999999999999" customHeight="1" x14ac:dyDescent="0.15">
      <c r="Q7" s="14" t="s">
        <v>342</v>
      </c>
      <c r="R7" s="29" t="s">
        <v>382</v>
      </c>
      <c r="S7" s="16">
        <v>514</v>
      </c>
      <c r="T7" s="20">
        <f t="shared" si="0"/>
        <v>37.518248175182485</v>
      </c>
    </row>
    <row r="8" spans="17:20" ht="16.899999999999999" customHeight="1" x14ac:dyDescent="0.15">
      <c r="Q8" s="14" t="s">
        <v>338</v>
      </c>
      <c r="R8" s="8" t="s">
        <v>153</v>
      </c>
      <c r="S8" s="16">
        <v>502</v>
      </c>
      <c r="T8" s="20">
        <f t="shared" si="0"/>
        <v>36.642335766423358</v>
      </c>
    </row>
    <row r="9" spans="17:20" ht="16.899999999999999" customHeight="1" x14ac:dyDescent="0.15">
      <c r="Q9" s="14" t="s">
        <v>343</v>
      </c>
      <c r="R9" s="15" t="s">
        <v>48</v>
      </c>
      <c r="S9" s="16">
        <v>24</v>
      </c>
      <c r="T9" s="20">
        <f t="shared" si="0"/>
        <v>1.7518248175182483</v>
      </c>
    </row>
    <row r="10" spans="17:20" ht="16.899999999999999" customHeight="1" x14ac:dyDescent="0.15">
      <c r="Q10" s="14" t="s">
        <v>41</v>
      </c>
      <c r="R10" s="15" t="s">
        <v>5</v>
      </c>
      <c r="S10" s="16">
        <v>32</v>
      </c>
      <c r="T10" s="20">
        <f t="shared" si="0"/>
        <v>2.335766423357664</v>
      </c>
    </row>
    <row r="11" spans="17:20" ht="16.899999999999999" customHeight="1" x14ac:dyDescent="0.15">
      <c r="Q11" s="18"/>
      <c r="R11" s="19" t="s">
        <v>3</v>
      </c>
      <c r="S11" s="16"/>
      <c r="T11" s="20"/>
    </row>
    <row r="12" spans="17:20" ht="16.899999999999999" customHeight="1" x14ac:dyDescent="0.15">
      <c r="Q12" s="18"/>
      <c r="R12" s="19" t="s">
        <v>50</v>
      </c>
      <c r="S12" s="16">
        <v>1370</v>
      </c>
      <c r="T12" s="20">
        <f t="shared" si="0"/>
        <v>100</v>
      </c>
    </row>
  </sheetData>
  <sortState xmlns:xlrd2="http://schemas.microsoft.com/office/spreadsheetml/2017/richdata2" ref="Q16:S20">
    <sortCondition descending="1" ref="S16:S20"/>
  </sortState>
  <phoneticPr fontId="9"/>
  <pageMargins left="0.7" right="0.7" top="0.75" bottom="0.75" header="0.3" footer="0.3"/>
  <pageSetup paperSize="9" scale="72" orientation="portrait" r:id="rId1"/>
  <colBreaks count="1" manualBreakCount="1">
    <brk id="15" min="1" max="5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87"/>
  <sheetViews>
    <sheetView zoomScaleNormal="100" zoomScaleSheetLayoutView="100" workbookViewId="0">
      <selection activeCell="Q22" sqref="Q22"/>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4" ht="19.899999999999999" customHeight="1" x14ac:dyDescent="0.15">
      <c r="A1" s="1"/>
    </row>
    <row r="2" spans="1:34" ht="19.899999999999999" customHeight="1" x14ac:dyDescent="0.15">
      <c r="C2" s="12"/>
      <c r="Q2" s="2" t="s">
        <v>334</v>
      </c>
    </row>
    <row r="4" spans="1:34" ht="19.899999999999999" customHeight="1" x14ac:dyDescent="0.15">
      <c r="Q4" s="3"/>
      <c r="R4" s="4"/>
      <c r="S4" s="5" t="s">
        <v>0</v>
      </c>
      <c r="T4" s="6">
        <v>1</v>
      </c>
      <c r="U4" s="6">
        <v>1</v>
      </c>
      <c r="V4" s="6">
        <v>1</v>
      </c>
      <c r="W4" s="6">
        <v>1</v>
      </c>
      <c r="X4" s="6">
        <v>1</v>
      </c>
      <c r="Y4" s="6">
        <v>1</v>
      </c>
      <c r="Z4" s="6">
        <v>1</v>
      </c>
      <c r="AA4" s="6">
        <v>1</v>
      </c>
      <c r="AB4" s="6">
        <v>1</v>
      </c>
    </row>
    <row r="5" spans="1:34" ht="19.899999999999999" customHeight="1" x14ac:dyDescent="0.15">
      <c r="Q5" s="3" t="s">
        <v>1</v>
      </c>
      <c r="R5" s="4" t="s">
        <v>3</v>
      </c>
      <c r="S5" s="3" t="s">
        <v>34</v>
      </c>
      <c r="T5" s="7" t="s">
        <v>171</v>
      </c>
      <c r="U5" s="7" t="s">
        <v>160</v>
      </c>
      <c r="V5" s="7" t="s">
        <v>159</v>
      </c>
      <c r="W5" s="7" t="s">
        <v>158</v>
      </c>
      <c r="X5" s="7" t="s">
        <v>172</v>
      </c>
      <c r="Y5" s="7" t="s">
        <v>307</v>
      </c>
      <c r="Z5" s="7" t="s">
        <v>308</v>
      </c>
      <c r="AA5" s="7" t="s">
        <v>48</v>
      </c>
      <c r="AB5" s="7" t="s">
        <v>94</v>
      </c>
    </row>
    <row r="6" spans="1:34" ht="19.899999999999999" customHeight="1" x14ac:dyDescent="0.15">
      <c r="Q6" s="8" t="s">
        <v>20</v>
      </c>
      <c r="R6" s="8">
        <v>30</v>
      </c>
      <c r="S6" s="9" t="str">
        <f t="shared" ref="S6:S15" si="0">Q6&amp;"(n="&amp;R6&amp;")"</f>
        <v>16～19歳(n=30)</v>
      </c>
      <c r="T6" s="10">
        <v>23.333333333333332</v>
      </c>
      <c r="U6" s="10">
        <v>30</v>
      </c>
      <c r="V6" s="10">
        <v>23.333333333333332</v>
      </c>
      <c r="W6" s="10">
        <v>3.3333333333333335</v>
      </c>
      <c r="X6" s="10">
        <v>6.666666666666667</v>
      </c>
      <c r="Y6" s="10">
        <v>0</v>
      </c>
      <c r="Z6" s="43">
        <v>3.3333333333333335</v>
      </c>
      <c r="AA6" s="10">
        <v>0</v>
      </c>
      <c r="AB6" s="10">
        <v>0</v>
      </c>
    </row>
    <row r="7" spans="1:34" ht="19.899999999999999" customHeight="1" x14ac:dyDescent="0.15">
      <c r="Q7" s="8" t="s">
        <v>21</v>
      </c>
      <c r="R7" s="8">
        <v>90</v>
      </c>
      <c r="S7" s="9" t="str">
        <f t="shared" si="0"/>
        <v>20～29歳(n=90)</v>
      </c>
      <c r="T7" s="10">
        <v>42.222222222222221</v>
      </c>
      <c r="U7" s="10">
        <v>25.555555555555554</v>
      </c>
      <c r="V7" s="10">
        <v>12.222222222222221</v>
      </c>
      <c r="W7" s="10">
        <v>4.4444444444444446</v>
      </c>
      <c r="X7" s="10">
        <v>4.4444444444444446</v>
      </c>
      <c r="Y7" s="10">
        <v>1.1111111111111112</v>
      </c>
      <c r="Z7" s="43">
        <v>1.1111111111111112</v>
      </c>
      <c r="AA7" s="10">
        <v>0</v>
      </c>
      <c r="AB7" s="10">
        <v>3.3333333333333335</v>
      </c>
    </row>
    <row r="8" spans="1:34" ht="19.899999999999999" customHeight="1" x14ac:dyDescent="0.15">
      <c r="Q8" s="8" t="s">
        <v>22</v>
      </c>
      <c r="R8" s="8">
        <v>165</v>
      </c>
      <c r="S8" s="9" t="str">
        <f t="shared" si="0"/>
        <v>30～39歳(n=165)</v>
      </c>
      <c r="T8" s="10">
        <v>47.878787878787875</v>
      </c>
      <c r="U8" s="10">
        <v>14.545454545454545</v>
      </c>
      <c r="V8" s="10">
        <v>10.909090909090908</v>
      </c>
      <c r="W8" s="10">
        <v>12.121212121212121</v>
      </c>
      <c r="X8" s="10">
        <v>6.666666666666667</v>
      </c>
      <c r="Y8" s="10">
        <v>0.60606060606060608</v>
      </c>
      <c r="Z8" s="43">
        <v>0</v>
      </c>
      <c r="AA8" s="10">
        <v>0.60606060606060608</v>
      </c>
      <c r="AB8" s="10">
        <v>3.0303030303030303</v>
      </c>
    </row>
    <row r="9" spans="1:34" ht="19.899999999999999" customHeight="1" x14ac:dyDescent="0.15">
      <c r="Q9" s="8" t="s">
        <v>23</v>
      </c>
      <c r="R9" s="8">
        <v>212</v>
      </c>
      <c r="S9" s="9" t="str">
        <f t="shared" si="0"/>
        <v>40～49歳(n=212)</v>
      </c>
      <c r="T9" s="10">
        <v>36.320754716981128</v>
      </c>
      <c r="U9" s="10">
        <v>16.037735849056602</v>
      </c>
      <c r="V9" s="10">
        <v>17.924528301886792</v>
      </c>
      <c r="W9" s="10">
        <v>12.264150943396226</v>
      </c>
      <c r="X9" s="10">
        <v>7.0754716981132075</v>
      </c>
      <c r="Y9" s="10">
        <v>4.2452830188679247</v>
      </c>
      <c r="Z9" s="43">
        <v>1.4150943396226416</v>
      </c>
      <c r="AA9" s="10">
        <v>0.94339622641509435</v>
      </c>
      <c r="AB9" s="10">
        <v>1.4150943396226416</v>
      </c>
    </row>
    <row r="10" spans="1:34" ht="19.899999999999999" customHeight="1" x14ac:dyDescent="0.15">
      <c r="Q10" s="8" t="s">
        <v>24</v>
      </c>
      <c r="R10" s="8">
        <v>270</v>
      </c>
      <c r="S10" s="9" t="str">
        <f t="shared" si="0"/>
        <v>50～59歳(n=270)</v>
      </c>
      <c r="T10" s="10">
        <v>31.851851851851855</v>
      </c>
      <c r="U10" s="10">
        <v>22.222222222222221</v>
      </c>
      <c r="V10" s="10">
        <v>16.296296296296298</v>
      </c>
      <c r="W10" s="10">
        <v>14.444444444444443</v>
      </c>
      <c r="X10" s="10">
        <v>5.5555555555555554</v>
      </c>
      <c r="Y10" s="10">
        <v>4.0740740740740744</v>
      </c>
      <c r="Z10" s="43">
        <v>0.74074074074074081</v>
      </c>
      <c r="AA10" s="10">
        <v>0</v>
      </c>
      <c r="AB10" s="10">
        <v>2.9629629629629632</v>
      </c>
    </row>
    <row r="11" spans="1:34" ht="19.899999999999999" customHeight="1" x14ac:dyDescent="0.15">
      <c r="Q11" s="8" t="s">
        <v>25</v>
      </c>
      <c r="R11" s="8">
        <v>125</v>
      </c>
      <c r="S11" s="9" t="str">
        <f t="shared" si="0"/>
        <v>60～64歳(n=125)</v>
      </c>
      <c r="T11" s="10">
        <v>26.400000000000002</v>
      </c>
      <c r="U11" s="10">
        <v>23.200000000000003</v>
      </c>
      <c r="V11" s="10">
        <v>19.2</v>
      </c>
      <c r="W11" s="10">
        <v>14.399999999999999</v>
      </c>
      <c r="X11" s="10">
        <v>3.2</v>
      </c>
      <c r="Y11" s="10">
        <v>4</v>
      </c>
      <c r="Z11" s="43">
        <v>1.6</v>
      </c>
      <c r="AA11" s="10">
        <v>0</v>
      </c>
      <c r="AB11" s="10">
        <v>4.8</v>
      </c>
    </row>
    <row r="12" spans="1:34" ht="19.899999999999999" customHeight="1" x14ac:dyDescent="0.15">
      <c r="Q12" s="8" t="s">
        <v>26</v>
      </c>
      <c r="R12" s="8">
        <v>103</v>
      </c>
      <c r="S12" s="9" t="str">
        <f t="shared" si="0"/>
        <v>65～69歳(n=103)</v>
      </c>
      <c r="T12" s="10">
        <v>29.126213592233007</v>
      </c>
      <c r="U12" s="10">
        <v>15.53398058252427</v>
      </c>
      <c r="V12" s="10">
        <v>13.592233009708737</v>
      </c>
      <c r="W12" s="10">
        <v>13.592233009708737</v>
      </c>
      <c r="X12" s="10">
        <v>6.7961165048543686</v>
      </c>
      <c r="Y12" s="10">
        <v>3.8834951456310676</v>
      </c>
      <c r="Z12" s="43">
        <v>2.912621359223301</v>
      </c>
      <c r="AA12" s="10">
        <v>0.97087378640776689</v>
      </c>
      <c r="AB12" s="10">
        <v>10.679611650485436</v>
      </c>
    </row>
    <row r="13" spans="1:34" ht="19.899999999999999" customHeight="1" x14ac:dyDescent="0.15">
      <c r="Q13" s="8" t="s">
        <v>27</v>
      </c>
      <c r="R13" s="8">
        <v>172</v>
      </c>
      <c r="S13" s="9" t="str">
        <f t="shared" si="0"/>
        <v>70～74歳(n=172)</v>
      </c>
      <c r="T13" s="10">
        <v>35.465116279069768</v>
      </c>
      <c r="U13" s="10">
        <v>12.790697674418606</v>
      </c>
      <c r="V13" s="10">
        <v>16.279069767441861</v>
      </c>
      <c r="W13" s="10">
        <v>12.790697674418606</v>
      </c>
      <c r="X13" s="10">
        <v>8.1395348837209305</v>
      </c>
      <c r="Y13" s="10">
        <v>2.9069767441860463</v>
      </c>
      <c r="Z13" s="43">
        <v>1.7441860465116279</v>
      </c>
      <c r="AA13" s="10">
        <v>0</v>
      </c>
      <c r="AB13" s="10">
        <v>8.720930232558139</v>
      </c>
    </row>
    <row r="14" spans="1:34" ht="19.899999999999999" customHeight="1" x14ac:dyDescent="0.15">
      <c r="Q14" s="8" t="s">
        <v>28</v>
      </c>
      <c r="R14" s="8">
        <v>193</v>
      </c>
      <c r="S14" s="9" t="str">
        <f t="shared" si="0"/>
        <v>75歳以上(n=193)</v>
      </c>
      <c r="T14" s="10">
        <v>32.642487046632127</v>
      </c>
      <c r="U14" s="10">
        <v>12.953367875647666</v>
      </c>
      <c r="V14" s="10">
        <v>15.544041450777202</v>
      </c>
      <c r="W14" s="10">
        <v>10.362694300518134</v>
      </c>
      <c r="X14" s="10">
        <v>6.7357512953367875</v>
      </c>
      <c r="Y14" s="10">
        <v>1.5544041450777202</v>
      </c>
      <c r="Z14" s="43">
        <v>1.0362694300518136</v>
      </c>
      <c r="AA14" s="10">
        <v>0.5181347150259068</v>
      </c>
      <c r="AB14" s="10">
        <v>17.616580310880828</v>
      </c>
    </row>
    <row r="15" spans="1:34" ht="19.899999999999999" customHeight="1" x14ac:dyDescent="0.15">
      <c r="Q15" s="8" t="s">
        <v>5</v>
      </c>
      <c r="R15" s="8">
        <v>10</v>
      </c>
      <c r="S15" s="9" t="str">
        <f t="shared" si="0"/>
        <v>（無効回答）(n=10)</v>
      </c>
      <c r="T15" s="10">
        <v>30</v>
      </c>
      <c r="U15" s="10">
        <v>20</v>
      </c>
      <c r="V15" s="10">
        <v>0</v>
      </c>
      <c r="W15" s="10">
        <v>10</v>
      </c>
      <c r="X15" s="10">
        <v>0</v>
      </c>
      <c r="Y15" s="10">
        <v>0</v>
      </c>
      <c r="Z15" s="43">
        <v>0</v>
      </c>
      <c r="AA15" s="10">
        <v>0</v>
      </c>
      <c r="AB15" s="10">
        <v>40</v>
      </c>
      <c r="AC15" s="11"/>
      <c r="AD15" s="11"/>
      <c r="AG15" s="11"/>
      <c r="AH15" s="11"/>
    </row>
    <row r="17" spans="3:27" ht="19.899999999999999" customHeight="1" x14ac:dyDescent="0.15">
      <c r="S17" s="41" t="s">
        <v>313</v>
      </c>
      <c r="T17" s="40" t="s">
        <v>308</v>
      </c>
      <c r="U17" s="40" t="s">
        <v>156</v>
      </c>
      <c r="V17" s="40" t="s">
        <v>154</v>
      </c>
      <c r="W17" s="40" t="s">
        <v>243</v>
      </c>
      <c r="X17" s="39" t="s">
        <v>155</v>
      </c>
      <c r="Y17" s="39" t="s">
        <v>173</v>
      </c>
      <c r="Z17" s="39" t="s">
        <v>157</v>
      </c>
      <c r="AA17" s="2" t="s">
        <v>168</v>
      </c>
    </row>
    <row r="18" spans="3:27" ht="19.899999999999999" customHeight="1" x14ac:dyDescent="0.15">
      <c r="S18" s="31" t="s">
        <v>20</v>
      </c>
      <c r="T18" s="30">
        <v>3.3333333333333335</v>
      </c>
      <c r="U18" s="30">
        <v>6.666666666666667</v>
      </c>
      <c r="V18" s="30">
        <v>0</v>
      </c>
      <c r="W18" s="30">
        <v>0</v>
      </c>
      <c r="X18" s="30">
        <v>0</v>
      </c>
      <c r="Y18" s="30">
        <v>0</v>
      </c>
      <c r="Z18" s="30">
        <v>3.3333333333333335</v>
      </c>
      <c r="AA18" s="42">
        <f>SUM(T18:Z18)</f>
        <v>13.333333333333334</v>
      </c>
    </row>
    <row r="19" spans="3:27" ht="19.899999999999999" customHeight="1" x14ac:dyDescent="0.15">
      <c r="S19" s="31" t="s">
        <v>21</v>
      </c>
      <c r="T19" s="30">
        <v>1.1111111111111112</v>
      </c>
      <c r="U19" s="30">
        <v>1.1111111111111112</v>
      </c>
      <c r="V19" s="30">
        <v>1.1111111111111112</v>
      </c>
      <c r="W19" s="30">
        <v>2.2222222222222223</v>
      </c>
      <c r="X19" s="30">
        <v>1.1111111111111112</v>
      </c>
      <c r="Y19" s="30">
        <v>0</v>
      </c>
      <c r="Z19" s="30">
        <v>0</v>
      </c>
      <c r="AA19" s="42">
        <f t="shared" ref="AA19:AA27" si="1">SUM(T19:Z19)</f>
        <v>6.6666666666666661</v>
      </c>
    </row>
    <row r="20" spans="3:27" ht="19.899999999999999" customHeight="1" x14ac:dyDescent="0.15">
      <c r="S20" s="31" t="s">
        <v>22</v>
      </c>
      <c r="T20" s="30">
        <v>0</v>
      </c>
      <c r="U20" s="30">
        <v>3.0303030303030303</v>
      </c>
      <c r="V20" s="30">
        <v>0.60606060606060608</v>
      </c>
      <c r="W20" s="30">
        <v>0</v>
      </c>
      <c r="X20" s="30">
        <v>0</v>
      </c>
      <c r="Y20" s="30">
        <v>0</v>
      </c>
      <c r="Z20" s="30">
        <v>0</v>
      </c>
      <c r="AA20" s="42">
        <f t="shared" si="1"/>
        <v>3.6363636363636362</v>
      </c>
    </row>
    <row r="21" spans="3:27" ht="19.899999999999999" customHeight="1" x14ac:dyDescent="0.15">
      <c r="S21" s="31" t="s">
        <v>23</v>
      </c>
      <c r="T21" s="30">
        <v>1.4150943396226416</v>
      </c>
      <c r="U21" s="30">
        <v>0.94339622641509435</v>
      </c>
      <c r="V21" s="30">
        <v>0.47169811320754718</v>
      </c>
      <c r="W21" s="30">
        <v>0</v>
      </c>
      <c r="X21" s="30">
        <v>0.94339622641509435</v>
      </c>
      <c r="Y21" s="30">
        <v>0</v>
      </c>
      <c r="Z21" s="30">
        <v>0</v>
      </c>
      <c r="AA21" s="42">
        <f t="shared" si="1"/>
        <v>3.7735849056603774</v>
      </c>
    </row>
    <row r="22" spans="3:27" ht="19.899999999999999" customHeight="1" x14ac:dyDescent="0.15">
      <c r="S22" s="31" t="s">
        <v>24</v>
      </c>
      <c r="T22" s="30">
        <v>0.74074074074074081</v>
      </c>
      <c r="U22" s="30">
        <v>0.74074074074074081</v>
      </c>
      <c r="V22" s="30">
        <v>0.37037037037037041</v>
      </c>
      <c r="W22" s="30">
        <v>0.74074074074074081</v>
      </c>
      <c r="X22" s="30">
        <v>0</v>
      </c>
      <c r="Y22" s="30">
        <v>0</v>
      </c>
      <c r="Z22" s="30">
        <v>0</v>
      </c>
      <c r="AA22" s="42">
        <f t="shared" si="1"/>
        <v>2.592592592592593</v>
      </c>
    </row>
    <row r="23" spans="3:27" ht="19.899999999999999" customHeight="1" x14ac:dyDescent="0.15">
      <c r="S23" s="31" t="s">
        <v>25</v>
      </c>
      <c r="T23" s="30">
        <v>1.6</v>
      </c>
      <c r="U23" s="30">
        <v>0.8</v>
      </c>
      <c r="V23" s="30">
        <v>1.6</v>
      </c>
      <c r="W23" s="30">
        <v>0</v>
      </c>
      <c r="X23" s="30">
        <v>0.8</v>
      </c>
      <c r="Y23" s="30">
        <v>0</v>
      </c>
      <c r="Z23" s="30">
        <v>0</v>
      </c>
      <c r="AA23" s="42">
        <f t="shared" si="1"/>
        <v>4.8</v>
      </c>
    </row>
    <row r="24" spans="3:27" ht="19.899999999999999" customHeight="1" x14ac:dyDescent="0.15">
      <c r="S24" s="31" t="s">
        <v>26</v>
      </c>
      <c r="T24" s="30">
        <v>2.912621359223301</v>
      </c>
      <c r="U24" s="30">
        <v>0</v>
      </c>
      <c r="V24" s="30">
        <v>1.9417475728155338</v>
      </c>
      <c r="W24" s="30">
        <v>0</v>
      </c>
      <c r="X24" s="30">
        <v>0</v>
      </c>
      <c r="Y24" s="30">
        <v>0.97087378640776689</v>
      </c>
      <c r="Z24" s="30">
        <v>0</v>
      </c>
      <c r="AA24" s="42">
        <f t="shared" si="1"/>
        <v>5.8252427184466011</v>
      </c>
    </row>
    <row r="25" spans="3:27" ht="19.899999999999999" customHeight="1" x14ac:dyDescent="0.15">
      <c r="S25" s="31" t="s">
        <v>27</v>
      </c>
      <c r="T25" s="30">
        <v>1.7441860465116279</v>
      </c>
      <c r="U25" s="30">
        <v>0</v>
      </c>
      <c r="V25" s="30">
        <v>0</v>
      </c>
      <c r="W25" s="30">
        <v>0.58139534883720934</v>
      </c>
      <c r="X25" s="30">
        <v>0</v>
      </c>
      <c r="Y25" s="30">
        <v>0.58139534883720934</v>
      </c>
      <c r="Z25" s="30">
        <v>0</v>
      </c>
      <c r="AA25" s="42">
        <f t="shared" si="1"/>
        <v>2.9069767441860468</v>
      </c>
    </row>
    <row r="26" spans="3:27" ht="19.899999999999999" customHeight="1" x14ac:dyDescent="0.15">
      <c r="S26" s="31" t="s">
        <v>28</v>
      </c>
      <c r="T26" s="30">
        <v>1.0362694300518136</v>
      </c>
      <c r="U26" s="30">
        <v>0</v>
      </c>
      <c r="V26" s="30">
        <v>0.5181347150259068</v>
      </c>
      <c r="W26" s="30">
        <v>0</v>
      </c>
      <c r="X26" s="30">
        <v>0</v>
      </c>
      <c r="Y26" s="30">
        <v>0.5181347150259068</v>
      </c>
      <c r="Z26" s="30">
        <v>0</v>
      </c>
      <c r="AA26" s="42">
        <f t="shared" si="1"/>
        <v>2.0725388601036272</v>
      </c>
    </row>
    <row r="27" spans="3:27" ht="19.899999999999999" customHeight="1" x14ac:dyDescent="0.15">
      <c r="S27" s="31" t="s">
        <v>5</v>
      </c>
      <c r="T27" s="30">
        <v>0</v>
      </c>
      <c r="U27" s="30">
        <v>0</v>
      </c>
      <c r="V27" s="30">
        <v>0</v>
      </c>
      <c r="W27" s="30">
        <v>0</v>
      </c>
      <c r="X27" s="30">
        <v>0</v>
      </c>
      <c r="Y27" s="30">
        <v>0</v>
      </c>
      <c r="Z27" s="30">
        <v>0</v>
      </c>
      <c r="AA27" s="42">
        <f t="shared" si="1"/>
        <v>0</v>
      </c>
    </row>
    <row r="32" spans="3:27" ht="19.899999999999999" customHeight="1" x14ac:dyDescent="0.15">
      <c r="C32" s="12"/>
      <c r="Q32" s="2" t="s">
        <v>334</v>
      </c>
    </row>
    <row r="34" spans="17:34" ht="19.899999999999999" customHeight="1" x14ac:dyDescent="0.15">
      <c r="Q34" s="3"/>
      <c r="R34" s="4"/>
      <c r="S34" s="5" t="s">
        <v>0</v>
      </c>
      <c r="T34" s="6">
        <v>1</v>
      </c>
      <c r="U34" s="6">
        <v>1</v>
      </c>
      <c r="V34" s="6">
        <v>1</v>
      </c>
      <c r="W34" s="6">
        <v>1</v>
      </c>
      <c r="X34" s="6">
        <v>1</v>
      </c>
      <c r="Y34" s="6">
        <v>1</v>
      </c>
      <c r="Z34" s="6">
        <v>1</v>
      </c>
      <c r="AA34" s="6">
        <v>1</v>
      </c>
      <c r="AB34" s="6">
        <v>1</v>
      </c>
    </row>
    <row r="35" spans="17:34" ht="19.899999999999999" customHeight="1" x14ac:dyDescent="0.15">
      <c r="Q35" s="3" t="s">
        <v>1</v>
      </c>
      <c r="R35" s="4" t="s">
        <v>3</v>
      </c>
      <c r="S35" s="3" t="s">
        <v>34</v>
      </c>
      <c r="T35" s="7" t="s">
        <v>159</v>
      </c>
      <c r="U35" s="7" t="s">
        <v>160</v>
      </c>
      <c r="V35" s="7" t="s">
        <v>158</v>
      </c>
      <c r="W35" s="7" t="s">
        <v>171</v>
      </c>
      <c r="X35" s="7" t="s">
        <v>172</v>
      </c>
      <c r="Y35" s="7" t="s">
        <v>307</v>
      </c>
      <c r="Z35" s="7" t="s">
        <v>308</v>
      </c>
      <c r="AA35" s="7" t="s">
        <v>48</v>
      </c>
      <c r="AB35" s="7" t="s">
        <v>94</v>
      </c>
    </row>
    <row r="36" spans="17:34" ht="19.899999999999999" customHeight="1" x14ac:dyDescent="0.15">
      <c r="Q36" s="8" t="s">
        <v>20</v>
      </c>
      <c r="R36" s="8">
        <v>30</v>
      </c>
      <c r="S36" s="9" t="str">
        <f t="shared" ref="S36:S45" si="2">Q36&amp;"(n="&amp;R36&amp;")"</f>
        <v>16～19歳(n=30)</v>
      </c>
      <c r="T36" s="10">
        <v>33.333333333333329</v>
      </c>
      <c r="U36" s="10">
        <v>30</v>
      </c>
      <c r="V36" s="10">
        <v>3.3333333333333335</v>
      </c>
      <c r="W36" s="10">
        <v>23.333333333333332</v>
      </c>
      <c r="X36" s="10">
        <v>3.3333333333333335</v>
      </c>
      <c r="Y36" s="10">
        <v>3.3333333333333335</v>
      </c>
      <c r="Z36" s="43">
        <v>0</v>
      </c>
      <c r="AA36" s="10">
        <v>0</v>
      </c>
      <c r="AB36" s="10">
        <v>0</v>
      </c>
    </row>
    <row r="37" spans="17:34" ht="19.899999999999999" customHeight="1" x14ac:dyDescent="0.15">
      <c r="Q37" s="8" t="s">
        <v>21</v>
      </c>
      <c r="R37" s="8">
        <v>90</v>
      </c>
      <c r="S37" s="9" t="str">
        <f t="shared" si="2"/>
        <v>20～29歳(n=90)</v>
      </c>
      <c r="T37" s="10">
        <v>22.222222222222221</v>
      </c>
      <c r="U37" s="10">
        <v>34.444444444444443</v>
      </c>
      <c r="V37" s="10">
        <v>11.111111111111111</v>
      </c>
      <c r="W37" s="10">
        <v>8.8888888888888893</v>
      </c>
      <c r="X37" s="10">
        <v>6.666666666666667</v>
      </c>
      <c r="Y37" s="10">
        <v>0</v>
      </c>
      <c r="Z37" s="43">
        <v>2.2222222222222223</v>
      </c>
      <c r="AA37" s="10">
        <v>2.2222222222222223</v>
      </c>
      <c r="AB37" s="10">
        <v>4.4444444444444446</v>
      </c>
    </row>
    <row r="38" spans="17:34" ht="19.899999999999999" customHeight="1" x14ac:dyDescent="0.15">
      <c r="Q38" s="8" t="s">
        <v>22</v>
      </c>
      <c r="R38" s="8">
        <v>165</v>
      </c>
      <c r="S38" s="9" t="str">
        <f t="shared" si="2"/>
        <v>30～39歳(n=165)</v>
      </c>
      <c r="T38" s="10">
        <v>26.060606060606062</v>
      </c>
      <c r="U38" s="10">
        <v>32.727272727272727</v>
      </c>
      <c r="V38" s="10">
        <v>5.4545454545454541</v>
      </c>
      <c r="W38" s="10">
        <v>16.969696969696972</v>
      </c>
      <c r="X38" s="10">
        <v>6.666666666666667</v>
      </c>
      <c r="Y38" s="10">
        <v>0.60606060606060608</v>
      </c>
      <c r="Z38" s="43">
        <v>3.6363636363636362</v>
      </c>
      <c r="AA38" s="10">
        <v>1.2121212121212122</v>
      </c>
      <c r="AB38" s="10">
        <v>3.6363636363636362</v>
      </c>
    </row>
    <row r="39" spans="17:34" ht="19.899999999999999" customHeight="1" x14ac:dyDescent="0.15">
      <c r="Q39" s="8" t="s">
        <v>23</v>
      </c>
      <c r="R39" s="8">
        <v>212</v>
      </c>
      <c r="S39" s="9" t="str">
        <f t="shared" si="2"/>
        <v>40～49歳(n=212)</v>
      </c>
      <c r="T39" s="10">
        <v>23.584905660377359</v>
      </c>
      <c r="U39" s="10">
        <v>25.471698113207548</v>
      </c>
      <c r="V39" s="10">
        <v>15.09433962264151</v>
      </c>
      <c r="W39" s="10">
        <v>8.9622641509433958</v>
      </c>
      <c r="X39" s="10">
        <v>7.5471698113207548</v>
      </c>
      <c r="Y39" s="10">
        <v>5.1886792452830193</v>
      </c>
      <c r="Z39" s="43">
        <v>2.8301886792452833</v>
      </c>
      <c r="AA39" s="10">
        <v>2.358490566037736</v>
      </c>
      <c r="AB39" s="10">
        <v>1.4150943396226416</v>
      </c>
    </row>
    <row r="40" spans="17:34" ht="19.899999999999999" customHeight="1" x14ac:dyDescent="0.15">
      <c r="Q40" s="8" t="s">
        <v>24</v>
      </c>
      <c r="R40" s="8">
        <v>270</v>
      </c>
      <c r="S40" s="9" t="str">
        <f t="shared" si="2"/>
        <v>50～59歳(n=270)</v>
      </c>
      <c r="T40" s="10">
        <v>31.481481481481481</v>
      </c>
      <c r="U40" s="10">
        <v>18.888888888888889</v>
      </c>
      <c r="V40" s="10">
        <v>11.481481481481481</v>
      </c>
      <c r="W40" s="10">
        <v>12.962962962962962</v>
      </c>
      <c r="X40" s="10">
        <v>7.0370370370370372</v>
      </c>
      <c r="Y40" s="10">
        <v>4.0740740740740744</v>
      </c>
      <c r="Z40" s="43">
        <v>1.8518518518518516</v>
      </c>
      <c r="AA40" s="10">
        <v>0</v>
      </c>
      <c r="AB40" s="10">
        <v>2.9629629629629632</v>
      </c>
    </row>
    <row r="41" spans="17:34" ht="19.899999999999999" customHeight="1" x14ac:dyDescent="0.15">
      <c r="Q41" s="8" t="s">
        <v>25</v>
      </c>
      <c r="R41" s="8">
        <v>125</v>
      </c>
      <c r="S41" s="9" t="str">
        <f t="shared" si="2"/>
        <v>60～64歳(n=125)</v>
      </c>
      <c r="T41" s="10">
        <v>33.6</v>
      </c>
      <c r="U41" s="10">
        <v>20</v>
      </c>
      <c r="V41" s="10">
        <v>10.4</v>
      </c>
      <c r="W41" s="10">
        <v>9.6</v>
      </c>
      <c r="X41" s="10">
        <v>8</v>
      </c>
      <c r="Y41" s="10">
        <v>4.8</v>
      </c>
      <c r="Z41" s="43">
        <v>1.6</v>
      </c>
      <c r="AA41" s="10">
        <v>0.8</v>
      </c>
      <c r="AB41" s="10">
        <v>4.8</v>
      </c>
    </row>
    <row r="42" spans="17:34" ht="19.899999999999999" customHeight="1" x14ac:dyDescent="0.15">
      <c r="Q42" s="8" t="s">
        <v>26</v>
      </c>
      <c r="R42" s="8">
        <v>103</v>
      </c>
      <c r="S42" s="9" t="str">
        <f t="shared" si="2"/>
        <v>65～69歳(n=103)</v>
      </c>
      <c r="T42" s="10">
        <v>30.097087378640776</v>
      </c>
      <c r="U42" s="10">
        <v>17.475728155339805</v>
      </c>
      <c r="V42" s="10">
        <v>14.563106796116504</v>
      </c>
      <c r="W42" s="10">
        <v>4.8543689320388346</v>
      </c>
      <c r="X42" s="10">
        <v>3.8834951456310676</v>
      </c>
      <c r="Y42" s="10">
        <v>2.912621359223301</v>
      </c>
      <c r="Z42" s="43">
        <v>6.7961165048543686</v>
      </c>
      <c r="AA42" s="10">
        <v>0.97087378640776689</v>
      </c>
      <c r="AB42" s="10">
        <v>11.650485436893204</v>
      </c>
    </row>
    <row r="43" spans="17:34" ht="19.899999999999999" customHeight="1" x14ac:dyDescent="0.15">
      <c r="Q43" s="8" t="s">
        <v>27</v>
      </c>
      <c r="R43" s="8">
        <v>172</v>
      </c>
      <c r="S43" s="9" t="str">
        <f t="shared" si="2"/>
        <v>70～74歳(n=172)</v>
      </c>
      <c r="T43" s="10">
        <v>19.767441860465116</v>
      </c>
      <c r="U43" s="10">
        <v>22.093023255813954</v>
      </c>
      <c r="V43" s="10">
        <v>11.627906976744185</v>
      </c>
      <c r="W43" s="10">
        <v>5.8139534883720927</v>
      </c>
      <c r="X43" s="10">
        <v>9.3023255813953494</v>
      </c>
      <c r="Y43" s="10">
        <v>6.395348837209303</v>
      </c>
      <c r="Z43" s="43">
        <v>4.6511627906976747</v>
      </c>
      <c r="AA43" s="10">
        <v>0</v>
      </c>
      <c r="AB43" s="10">
        <v>9.3023255813953494</v>
      </c>
    </row>
    <row r="44" spans="17:34" ht="19.899999999999999" customHeight="1" x14ac:dyDescent="0.15">
      <c r="Q44" s="8" t="s">
        <v>314</v>
      </c>
      <c r="R44" s="8">
        <v>193</v>
      </c>
      <c r="S44" s="9" t="str">
        <f t="shared" si="2"/>
        <v>75歳以上(n=193)</v>
      </c>
      <c r="T44" s="10">
        <v>19.170984455958546</v>
      </c>
      <c r="U44" s="10">
        <v>19.170984455958546</v>
      </c>
      <c r="V44" s="10">
        <v>11.917098445595855</v>
      </c>
      <c r="W44" s="10">
        <v>7.7720207253886011</v>
      </c>
      <c r="X44" s="10">
        <v>5.6994818652849739</v>
      </c>
      <c r="Y44" s="10">
        <v>4.1450777202072544</v>
      </c>
      <c r="Z44" s="43">
        <v>5.1813471502590671</v>
      </c>
      <c r="AA44" s="10">
        <v>0</v>
      </c>
      <c r="AB44" s="10">
        <v>19.689119170984455</v>
      </c>
    </row>
    <row r="45" spans="17:34" ht="19.899999999999999" customHeight="1" x14ac:dyDescent="0.15">
      <c r="Q45" s="8" t="s">
        <v>5</v>
      </c>
      <c r="R45" s="8">
        <v>10</v>
      </c>
      <c r="S45" s="9" t="str">
        <f t="shared" si="2"/>
        <v>（無効回答）(n=10)</v>
      </c>
      <c r="T45" s="10">
        <v>40</v>
      </c>
      <c r="U45" s="10">
        <v>0</v>
      </c>
      <c r="V45" s="10">
        <v>0</v>
      </c>
      <c r="W45" s="10">
        <v>0</v>
      </c>
      <c r="X45" s="10">
        <v>10</v>
      </c>
      <c r="Y45" s="10">
        <v>0</v>
      </c>
      <c r="Z45" s="43">
        <v>0</v>
      </c>
      <c r="AA45" s="10">
        <v>0</v>
      </c>
      <c r="AB45" s="10">
        <v>40</v>
      </c>
      <c r="AC45" s="11"/>
      <c r="AD45" s="11"/>
      <c r="AG45" s="11"/>
      <c r="AH45" s="11"/>
    </row>
    <row r="47" spans="17:34" ht="19.899999999999999" customHeight="1" x14ac:dyDescent="0.15">
      <c r="S47" s="41" t="s">
        <v>313</v>
      </c>
      <c r="T47" s="40" t="s">
        <v>308</v>
      </c>
      <c r="U47" s="40" t="s">
        <v>155</v>
      </c>
      <c r="V47" s="40" t="s">
        <v>243</v>
      </c>
      <c r="W47" s="40" t="s">
        <v>154</v>
      </c>
      <c r="X47" s="39" t="s">
        <v>156</v>
      </c>
      <c r="Y47" s="39" t="s">
        <v>173</v>
      </c>
      <c r="Z47" s="39" t="s">
        <v>157</v>
      </c>
      <c r="AA47" s="2" t="s">
        <v>168</v>
      </c>
    </row>
    <row r="48" spans="17:34" ht="19.899999999999999" customHeight="1" x14ac:dyDescent="0.15">
      <c r="S48" s="31" t="s">
        <v>20</v>
      </c>
      <c r="T48" s="30">
        <v>0</v>
      </c>
      <c r="U48" s="30">
        <v>0</v>
      </c>
      <c r="V48" s="30">
        <v>0</v>
      </c>
      <c r="W48" s="30">
        <v>0</v>
      </c>
      <c r="X48" s="30">
        <v>0</v>
      </c>
      <c r="Y48" s="30">
        <v>3.3333333333333335</v>
      </c>
      <c r="Z48" s="30">
        <v>0</v>
      </c>
      <c r="AA48" s="42">
        <f>SUM(T48:Z48)</f>
        <v>3.3333333333333335</v>
      </c>
    </row>
    <row r="49" spans="3:28" ht="19.899999999999999" customHeight="1" x14ac:dyDescent="0.15">
      <c r="S49" s="31" t="s">
        <v>21</v>
      </c>
      <c r="T49" s="30">
        <v>2.2222222222222223</v>
      </c>
      <c r="U49" s="30">
        <v>4.4444444444444446</v>
      </c>
      <c r="V49" s="30">
        <v>2.2222222222222223</v>
      </c>
      <c r="W49" s="30">
        <v>0</v>
      </c>
      <c r="X49" s="30">
        <v>1.1111111111111112</v>
      </c>
      <c r="Y49" s="30">
        <v>0</v>
      </c>
      <c r="Z49" s="30">
        <v>0</v>
      </c>
      <c r="AA49" s="42">
        <f t="shared" ref="AA49:AA57" si="3">SUM(T49:Z49)</f>
        <v>10</v>
      </c>
    </row>
    <row r="50" spans="3:28" ht="19.899999999999999" customHeight="1" x14ac:dyDescent="0.15">
      <c r="S50" s="31" t="s">
        <v>22</v>
      </c>
      <c r="T50" s="30">
        <v>3.6363636363636362</v>
      </c>
      <c r="U50" s="30">
        <v>1.2121212121212122</v>
      </c>
      <c r="V50" s="30">
        <v>0.60606060606060608</v>
      </c>
      <c r="W50" s="30">
        <v>0.60606060606060608</v>
      </c>
      <c r="X50" s="30">
        <v>0</v>
      </c>
      <c r="Y50" s="30">
        <v>0</v>
      </c>
      <c r="Z50" s="30">
        <v>0.60606060606060608</v>
      </c>
      <c r="AA50" s="42">
        <f t="shared" si="3"/>
        <v>6.6666666666666679</v>
      </c>
    </row>
    <row r="51" spans="3:28" ht="19.899999999999999" customHeight="1" x14ac:dyDescent="0.15">
      <c r="S51" s="31" t="s">
        <v>23</v>
      </c>
      <c r="T51" s="30">
        <v>2.8301886792452833</v>
      </c>
      <c r="U51" s="30">
        <v>1.8867924528301887</v>
      </c>
      <c r="V51" s="30">
        <v>1.8867924528301887</v>
      </c>
      <c r="W51" s="30">
        <v>1.4150943396226416</v>
      </c>
      <c r="X51" s="30">
        <v>1.8867924528301887</v>
      </c>
      <c r="Y51" s="30">
        <v>0.47169811320754718</v>
      </c>
      <c r="Z51" s="30">
        <v>0</v>
      </c>
      <c r="AA51" s="42">
        <f t="shared" si="3"/>
        <v>10.377358490566037</v>
      </c>
    </row>
    <row r="52" spans="3:28" ht="19.899999999999999" customHeight="1" x14ac:dyDescent="0.15">
      <c r="S52" s="31" t="s">
        <v>24</v>
      </c>
      <c r="T52" s="30">
        <v>1.8518518518518516</v>
      </c>
      <c r="U52" s="30">
        <v>2.2222222222222223</v>
      </c>
      <c r="V52" s="30">
        <v>4.0740740740740744</v>
      </c>
      <c r="W52" s="30">
        <v>1.4814814814814816</v>
      </c>
      <c r="X52" s="30">
        <v>1.4814814814814816</v>
      </c>
      <c r="Y52" s="30">
        <v>0</v>
      </c>
      <c r="Z52" s="30">
        <v>0</v>
      </c>
      <c r="AA52" s="42">
        <f t="shared" si="3"/>
        <v>11.111111111111111</v>
      </c>
    </row>
    <row r="53" spans="3:28" ht="19.899999999999999" customHeight="1" x14ac:dyDescent="0.15">
      <c r="S53" s="31" t="s">
        <v>25</v>
      </c>
      <c r="T53" s="30">
        <v>1.6</v>
      </c>
      <c r="U53" s="30">
        <v>3.2</v>
      </c>
      <c r="V53" s="30">
        <v>0.8</v>
      </c>
      <c r="W53" s="30">
        <v>1.6</v>
      </c>
      <c r="X53" s="30">
        <v>0.8</v>
      </c>
      <c r="Y53" s="30">
        <v>0</v>
      </c>
      <c r="Z53" s="30">
        <v>0</v>
      </c>
      <c r="AA53" s="42">
        <f t="shared" si="3"/>
        <v>8.0000000000000018</v>
      </c>
    </row>
    <row r="54" spans="3:28" ht="19.899999999999999" customHeight="1" x14ac:dyDescent="0.15">
      <c r="S54" s="31" t="s">
        <v>26</v>
      </c>
      <c r="T54" s="30">
        <v>6.7961165048543686</v>
      </c>
      <c r="U54" s="30">
        <v>0.97087378640776689</v>
      </c>
      <c r="V54" s="30">
        <v>0</v>
      </c>
      <c r="W54" s="30">
        <v>3.8834951456310676</v>
      </c>
      <c r="X54" s="30">
        <v>0</v>
      </c>
      <c r="Y54" s="30">
        <v>0</v>
      </c>
      <c r="Z54" s="30">
        <v>1.9417475728155338</v>
      </c>
      <c r="AA54" s="42">
        <f t="shared" si="3"/>
        <v>13.592233009708735</v>
      </c>
    </row>
    <row r="55" spans="3:28" ht="19.899999999999999" customHeight="1" x14ac:dyDescent="0.15">
      <c r="S55" s="31" t="s">
        <v>27</v>
      </c>
      <c r="T55" s="30">
        <v>4.6511627906976747</v>
      </c>
      <c r="U55" s="30">
        <v>3.4883720930232558</v>
      </c>
      <c r="V55" s="30">
        <v>1.7441860465116279</v>
      </c>
      <c r="W55" s="30">
        <v>2.9069767441860463</v>
      </c>
      <c r="X55" s="30">
        <v>1.7441860465116279</v>
      </c>
      <c r="Y55" s="30">
        <v>1.1627906976744187</v>
      </c>
      <c r="Z55" s="30">
        <v>0</v>
      </c>
      <c r="AA55" s="42">
        <f t="shared" si="3"/>
        <v>15.697674418604651</v>
      </c>
    </row>
    <row r="56" spans="3:28" ht="19.899999999999999" customHeight="1" x14ac:dyDescent="0.15">
      <c r="S56" s="31" t="s">
        <v>28</v>
      </c>
      <c r="T56" s="30">
        <v>5.1813471502590671</v>
      </c>
      <c r="U56" s="30">
        <v>2.0725388601036272</v>
      </c>
      <c r="V56" s="30">
        <v>1.0362694300518136</v>
      </c>
      <c r="W56" s="30">
        <v>2.5906735751295336</v>
      </c>
      <c r="X56" s="30">
        <v>0.5181347150259068</v>
      </c>
      <c r="Y56" s="30">
        <v>1.0362694300518136</v>
      </c>
      <c r="Z56" s="30">
        <v>0</v>
      </c>
      <c r="AA56" s="42">
        <f t="shared" si="3"/>
        <v>12.435233160621763</v>
      </c>
    </row>
    <row r="57" spans="3:28" ht="19.899999999999999" customHeight="1" x14ac:dyDescent="0.15">
      <c r="S57" s="31" t="s">
        <v>5</v>
      </c>
      <c r="T57" s="30">
        <v>0</v>
      </c>
      <c r="U57" s="30">
        <v>0</v>
      </c>
      <c r="V57" s="30">
        <v>0</v>
      </c>
      <c r="W57" s="30">
        <v>0</v>
      </c>
      <c r="X57" s="30">
        <v>10</v>
      </c>
      <c r="Y57" s="30">
        <v>0</v>
      </c>
      <c r="Z57" s="30">
        <v>0</v>
      </c>
      <c r="AA57" s="42">
        <f t="shared" si="3"/>
        <v>10</v>
      </c>
    </row>
    <row r="62" spans="3:28" ht="19.899999999999999" customHeight="1" x14ac:dyDescent="0.15">
      <c r="C62" s="12"/>
      <c r="Q62" s="2" t="s">
        <v>334</v>
      </c>
    </row>
    <row r="63" spans="3:28" ht="19.899999999999999" customHeight="1" x14ac:dyDescent="0.15">
      <c r="Q63" s="12"/>
    </row>
    <row r="64" spans="3:28" ht="19.899999999999999" customHeight="1" x14ac:dyDescent="0.15">
      <c r="Q64" s="3"/>
      <c r="R64" s="4"/>
      <c r="S64" s="5" t="s">
        <v>0</v>
      </c>
      <c r="T64" s="6">
        <v>1</v>
      </c>
      <c r="U64" s="6">
        <v>1</v>
      </c>
      <c r="V64" s="6">
        <v>1</v>
      </c>
      <c r="W64" s="6">
        <v>1</v>
      </c>
      <c r="X64" s="6">
        <v>1</v>
      </c>
      <c r="Y64" s="6">
        <v>1</v>
      </c>
      <c r="Z64" s="6">
        <v>1</v>
      </c>
      <c r="AA64" s="6">
        <v>1</v>
      </c>
      <c r="AB64" s="6">
        <v>1</v>
      </c>
    </row>
    <row r="65" spans="17:34" ht="19.899999999999999" customHeight="1" x14ac:dyDescent="0.15">
      <c r="Q65" s="3" t="s">
        <v>1</v>
      </c>
      <c r="R65" s="4" t="s">
        <v>3</v>
      </c>
      <c r="S65" s="3" t="s">
        <v>34</v>
      </c>
      <c r="T65" s="7" t="s">
        <v>159</v>
      </c>
      <c r="U65" s="7" t="s">
        <v>158</v>
      </c>
      <c r="V65" s="7" t="s">
        <v>160</v>
      </c>
      <c r="W65" s="7" t="s">
        <v>171</v>
      </c>
      <c r="X65" s="7" t="s">
        <v>172</v>
      </c>
      <c r="Y65" s="7" t="s">
        <v>307</v>
      </c>
      <c r="Z65" s="7" t="s">
        <v>308</v>
      </c>
      <c r="AA65" s="7" t="s">
        <v>48</v>
      </c>
      <c r="AB65" s="7" t="s">
        <v>94</v>
      </c>
    </row>
    <row r="66" spans="17:34" ht="19.899999999999999" customHeight="1" x14ac:dyDescent="0.15">
      <c r="Q66" s="8" t="s">
        <v>20</v>
      </c>
      <c r="R66" s="8">
        <v>30</v>
      </c>
      <c r="S66" s="9" t="str">
        <f t="shared" ref="S66:S75" si="4">Q66&amp;"(n="&amp;R66&amp;")"</f>
        <v>16～19歳(n=30)</v>
      </c>
      <c r="T66" s="10">
        <v>20</v>
      </c>
      <c r="U66" s="10">
        <v>6.666666666666667</v>
      </c>
      <c r="V66" s="10">
        <v>10</v>
      </c>
      <c r="W66" s="10">
        <v>23.333333333333332</v>
      </c>
      <c r="X66" s="10">
        <v>6.666666666666667</v>
      </c>
      <c r="Y66" s="10">
        <v>10</v>
      </c>
      <c r="Z66" s="43">
        <v>13.333333333333334</v>
      </c>
      <c r="AA66" s="10">
        <v>0</v>
      </c>
      <c r="AB66" s="10">
        <v>0</v>
      </c>
    </row>
    <row r="67" spans="17:34" ht="19.899999999999999" customHeight="1" x14ac:dyDescent="0.15">
      <c r="Q67" s="8" t="s">
        <v>21</v>
      </c>
      <c r="R67" s="8">
        <v>90</v>
      </c>
      <c r="S67" s="9" t="str">
        <f t="shared" si="4"/>
        <v>20～29歳(n=90)</v>
      </c>
      <c r="T67" s="10">
        <v>20</v>
      </c>
      <c r="U67" s="10">
        <v>14.444444444444443</v>
      </c>
      <c r="V67" s="10">
        <v>22.222222222222221</v>
      </c>
      <c r="W67" s="10">
        <v>12.222222222222221</v>
      </c>
      <c r="X67" s="10">
        <v>8.8888888888888893</v>
      </c>
      <c r="Y67" s="10">
        <v>2.2222222222222223</v>
      </c>
      <c r="Z67" s="43">
        <v>4.4444444444444446</v>
      </c>
      <c r="AA67" s="10">
        <v>0</v>
      </c>
      <c r="AB67" s="10">
        <v>4.4444444444444446</v>
      </c>
    </row>
    <row r="68" spans="17:34" ht="19.899999999999999" customHeight="1" x14ac:dyDescent="0.15">
      <c r="Q68" s="8" t="s">
        <v>22</v>
      </c>
      <c r="R68" s="8">
        <v>165</v>
      </c>
      <c r="S68" s="9" t="str">
        <f t="shared" si="4"/>
        <v>30～39歳(n=165)</v>
      </c>
      <c r="T68" s="10">
        <v>23.636363636363637</v>
      </c>
      <c r="U68" s="10">
        <v>13.939393939393941</v>
      </c>
      <c r="V68" s="10">
        <v>16.969696969696972</v>
      </c>
      <c r="W68" s="10">
        <v>9.6969696969696972</v>
      </c>
      <c r="X68" s="10">
        <v>7.878787878787878</v>
      </c>
      <c r="Y68" s="10">
        <v>7.2727272727272725</v>
      </c>
      <c r="Z68" s="43">
        <v>4.8484848484848486</v>
      </c>
      <c r="AA68" s="10">
        <v>0.60606060606060608</v>
      </c>
      <c r="AB68" s="10">
        <v>4.2424242424242431</v>
      </c>
    </row>
    <row r="69" spans="17:34" ht="19.899999999999999" customHeight="1" x14ac:dyDescent="0.15">
      <c r="Q69" s="8" t="s">
        <v>23</v>
      </c>
      <c r="R69" s="8">
        <v>212</v>
      </c>
      <c r="S69" s="9" t="str">
        <f t="shared" si="4"/>
        <v>40～49歳(n=212)</v>
      </c>
      <c r="T69" s="10">
        <v>20.754716981132077</v>
      </c>
      <c r="U69" s="10">
        <v>12.264150943396226</v>
      </c>
      <c r="V69" s="10">
        <v>13.20754716981132</v>
      </c>
      <c r="W69" s="10">
        <v>15.09433962264151</v>
      </c>
      <c r="X69" s="10">
        <v>8.9622641509433958</v>
      </c>
      <c r="Y69" s="10">
        <v>8.4905660377358494</v>
      </c>
      <c r="Z69" s="43">
        <v>4.2452830188679247</v>
      </c>
      <c r="AA69" s="10">
        <v>0.94339622641509435</v>
      </c>
      <c r="AB69" s="10">
        <v>1.8867924528301887</v>
      </c>
    </row>
    <row r="70" spans="17:34" ht="19.899999999999999" customHeight="1" x14ac:dyDescent="0.15">
      <c r="Q70" s="8" t="s">
        <v>24</v>
      </c>
      <c r="R70" s="8">
        <v>270</v>
      </c>
      <c r="S70" s="9" t="str">
        <f t="shared" si="4"/>
        <v>50～59歳(n=270)</v>
      </c>
      <c r="T70" s="10">
        <v>16.666666666666664</v>
      </c>
      <c r="U70" s="10">
        <v>17.777777777777779</v>
      </c>
      <c r="V70" s="10">
        <v>14.444444444444443</v>
      </c>
      <c r="W70" s="10">
        <v>11.851851851851853</v>
      </c>
      <c r="X70" s="10">
        <v>8.8888888888888893</v>
      </c>
      <c r="Y70" s="10">
        <v>9.2592592592592595</v>
      </c>
      <c r="Z70" s="43">
        <v>6.2962962962962958</v>
      </c>
      <c r="AA70" s="10">
        <v>0</v>
      </c>
      <c r="AB70" s="10">
        <v>3.3333333333333335</v>
      </c>
    </row>
    <row r="71" spans="17:34" ht="19.899999999999999" customHeight="1" x14ac:dyDescent="0.15">
      <c r="Q71" s="8" t="s">
        <v>25</v>
      </c>
      <c r="R71" s="8">
        <v>125</v>
      </c>
      <c r="S71" s="9" t="str">
        <f t="shared" si="4"/>
        <v>60～64歳(n=125)</v>
      </c>
      <c r="T71" s="10">
        <v>18.399999999999999</v>
      </c>
      <c r="U71" s="10">
        <v>16.8</v>
      </c>
      <c r="V71" s="10">
        <v>4.8</v>
      </c>
      <c r="W71" s="10">
        <v>15.2</v>
      </c>
      <c r="X71" s="10">
        <v>8.7999999999999989</v>
      </c>
      <c r="Y71" s="10">
        <v>9.6</v>
      </c>
      <c r="Z71" s="43">
        <v>5.6000000000000005</v>
      </c>
      <c r="AA71" s="10">
        <v>0</v>
      </c>
      <c r="AB71" s="10">
        <v>4.8</v>
      </c>
    </row>
    <row r="72" spans="17:34" ht="19.899999999999999" customHeight="1" x14ac:dyDescent="0.15">
      <c r="Q72" s="8" t="s">
        <v>26</v>
      </c>
      <c r="R72" s="8">
        <v>103</v>
      </c>
      <c r="S72" s="9" t="str">
        <f t="shared" si="4"/>
        <v>65～69歳(n=103)</v>
      </c>
      <c r="T72" s="10">
        <v>20.388349514563107</v>
      </c>
      <c r="U72" s="10">
        <v>17.475728155339805</v>
      </c>
      <c r="V72" s="10">
        <v>6.7961165048543686</v>
      </c>
      <c r="W72" s="10">
        <v>8.7378640776699026</v>
      </c>
      <c r="X72" s="10">
        <v>15.53398058252427</v>
      </c>
      <c r="Y72" s="10">
        <v>6.7961165048543686</v>
      </c>
      <c r="Z72" s="43">
        <v>1.9417475728155338</v>
      </c>
      <c r="AA72" s="10">
        <v>0</v>
      </c>
      <c r="AB72" s="10">
        <v>11.650485436893204</v>
      </c>
    </row>
    <row r="73" spans="17:34" ht="19.899999999999999" customHeight="1" x14ac:dyDescent="0.15">
      <c r="Q73" s="8" t="s">
        <v>27</v>
      </c>
      <c r="R73" s="8">
        <v>172</v>
      </c>
      <c r="S73" s="9" t="str">
        <f t="shared" si="4"/>
        <v>70～74歳(n=172)</v>
      </c>
      <c r="T73" s="10">
        <v>16.86046511627907</v>
      </c>
      <c r="U73" s="10">
        <v>12.790697674418606</v>
      </c>
      <c r="V73" s="10">
        <v>14.534883720930234</v>
      </c>
      <c r="W73" s="10">
        <v>11.627906976744185</v>
      </c>
      <c r="X73" s="10">
        <v>8.720930232558139</v>
      </c>
      <c r="Y73" s="10">
        <v>9.3023255813953494</v>
      </c>
      <c r="Z73" s="43">
        <v>6.395348837209303</v>
      </c>
      <c r="AA73" s="10">
        <v>0</v>
      </c>
      <c r="AB73" s="10">
        <v>11.046511627906977</v>
      </c>
    </row>
    <row r="74" spans="17:34" ht="19.899999999999999" customHeight="1" x14ac:dyDescent="0.15">
      <c r="Q74" s="8" t="s">
        <v>28</v>
      </c>
      <c r="R74" s="8">
        <v>193</v>
      </c>
      <c r="S74" s="9" t="str">
        <f t="shared" si="4"/>
        <v>75歳以上(n=193)</v>
      </c>
      <c r="T74" s="10">
        <v>14.507772020725387</v>
      </c>
      <c r="U74" s="10">
        <v>6.7357512953367875</v>
      </c>
      <c r="V74" s="10">
        <v>8.2901554404145088</v>
      </c>
      <c r="W74" s="10">
        <v>9.3264248704663206</v>
      </c>
      <c r="X74" s="10">
        <v>5.6994818652849739</v>
      </c>
      <c r="Y74" s="10">
        <v>9.8445595854922274</v>
      </c>
      <c r="Z74" s="43">
        <v>11.398963730569948</v>
      </c>
      <c r="AA74" s="10">
        <v>0</v>
      </c>
      <c r="AB74" s="10">
        <v>22.279792746113987</v>
      </c>
    </row>
    <row r="75" spans="17:34" ht="19.899999999999999" customHeight="1" x14ac:dyDescent="0.15">
      <c r="Q75" s="8" t="s">
        <v>5</v>
      </c>
      <c r="R75" s="8">
        <v>10</v>
      </c>
      <c r="S75" s="9" t="str">
        <f t="shared" si="4"/>
        <v>（無効回答）(n=10)</v>
      </c>
      <c r="T75" s="10">
        <v>10</v>
      </c>
      <c r="U75" s="10">
        <v>10</v>
      </c>
      <c r="V75" s="10">
        <v>10</v>
      </c>
      <c r="W75" s="10">
        <v>10</v>
      </c>
      <c r="X75" s="10">
        <v>0</v>
      </c>
      <c r="Y75" s="10">
        <v>0</v>
      </c>
      <c r="Z75" s="43">
        <v>0</v>
      </c>
      <c r="AA75" s="10">
        <v>0</v>
      </c>
      <c r="AB75" s="10">
        <v>40</v>
      </c>
      <c r="AC75" s="11"/>
      <c r="AD75" s="11"/>
      <c r="AG75" s="11"/>
      <c r="AH75" s="11"/>
    </row>
    <row r="77" spans="17:34" ht="19.899999999999999" customHeight="1" x14ac:dyDescent="0.15">
      <c r="S77" s="41" t="s">
        <v>313</v>
      </c>
      <c r="T77" s="40" t="s">
        <v>308</v>
      </c>
      <c r="U77" s="40" t="s">
        <v>155</v>
      </c>
      <c r="V77" s="40" t="s">
        <v>243</v>
      </c>
      <c r="W77" s="40" t="s">
        <v>154</v>
      </c>
      <c r="X77" s="39" t="s">
        <v>156</v>
      </c>
      <c r="Y77" s="39" t="s">
        <v>173</v>
      </c>
      <c r="Z77" s="39" t="s">
        <v>157</v>
      </c>
      <c r="AA77" s="2" t="s">
        <v>168</v>
      </c>
    </row>
    <row r="78" spans="17:34" ht="19.899999999999999" customHeight="1" x14ac:dyDescent="0.15">
      <c r="S78" s="31" t="s">
        <v>20</v>
      </c>
      <c r="T78" s="30">
        <v>13.333333333333334</v>
      </c>
      <c r="U78" s="30">
        <v>0</v>
      </c>
      <c r="V78" s="30">
        <v>6.666666666666667</v>
      </c>
      <c r="W78" s="30">
        <v>0</v>
      </c>
      <c r="X78" s="30">
        <v>3.3333333333333335</v>
      </c>
      <c r="Y78" s="30">
        <v>0</v>
      </c>
      <c r="Z78" s="30">
        <v>0</v>
      </c>
      <c r="AA78" s="42">
        <f>SUM(T78:Z78)</f>
        <v>23.333333333333332</v>
      </c>
    </row>
    <row r="79" spans="17:34" ht="19.899999999999999" customHeight="1" x14ac:dyDescent="0.15">
      <c r="S79" s="31" t="s">
        <v>21</v>
      </c>
      <c r="T79" s="30">
        <v>4.4444444444444446</v>
      </c>
      <c r="U79" s="30">
        <v>6.666666666666667</v>
      </c>
      <c r="V79" s="30">
        <v>2.2222222222222223</v>
      </c>
      <c r="W79" s="30">
        <v>0</v>
      </c>
      <c r="X79" s="30">
        <v>2.2222222222222223</v>
      </c>
      <c r="Y79" s="30">
        <v>0</v>
      </c>
      <c r="Z79" s="30">
        <v>0</v>
      </c>
      <c r="AA79" s="42">
        <f t="shared" ref="AA79:AA87" si="5">SUM(T79:Z79)</f>
        <v>15.555555555555554</v>
      </c>
    </row>
    <row r="80" spans="17:34" ht="19.899999999999999" customHeight="1" x14ac:dyDescent="0.15">
      <c r="S80" s="31" t="s">
        <v>22</v>
      </c>
      <c r="T80" s="30">
        <v>4.8484848484848486</v>
      </c>
      <c r="U80" s="30">
        <v>3.6363636363636362</v>
      </c>
      <c r="V80" s="30">
        <v>4.2424242424242431</v>
      </c>
      <c r="W80" s="30">
        <v>1.2121212121212122</v>
      </c>
      <c r="X80" s="30">
        <v>1.8181818181818181</v>
      </c>
      <c r="Y80" s="30">
        <v>0</v>
      </c>
      <c r="Z80" s="30">
        <v>0</v>
      </c>
      <c r="AA80" s="42">
        <f t="shared" si="5"/>
        <v>15.757575757575758</v>
      </c>
    </row>
    <row r="81" spans="19:27" ht="19.899999999999999" customHeight="1" x14ac:dyDescent="0.15">
      <c r="S81" s="31" t="s">
        <v>23</v>
      </c>
      <c r="T81" s="30">
        <v>4.2452830188679247</v>
      </c>
      <c r="U81" s="30">
        <v>4.2452830188679247</v>
      </c>
      <c r="V81" s="30">
        <v>4.716981132075472</v>
      </c>
      <c r="W81" s="30">
        <v>3.7735849056603774</v>
      </c>
      <c r="X81" s="30">
        <v>1.4150943396226416</v>
      </c>
      <c r="Y81" s="30">
        <v>0</v>
      </c>
      <c r="Z81" s="30">
        <v>0</v>
      </c>
      <c r="AA81" s="42">
        <f t="shared" si="5"/>
        <v>18.39622641509434</v>
      </c>
    </row>
    <row r="82" spans="19:27" ht="19.899999999999999" customHeight="1" x14ac:dyDescent="0.15">
      <c r="S82" s="31" t="s">
        <v>24</v>
      </c>
      <c r="T82" s="30">
        <v>6.2962962962962958</v>
      </c>
      <c r="U82" s="30">
        <v>5.1851851851851851</v>
      </c>
      <c r="V82" s="30">
        <v>3.3333333333333335</v>
      </c>
      <c r="W82" s="30">
        <v>1.4814814814814816</v>
      </c>
      <c r="X82" s="30">
        <v>0.74074074074074081</v>
      </c>
      <c r="Y82" s="30">
        <v>0.74074074074074081</v>
      </c>
      <c r="Z82" s="30">
        <v>0</v>
      </c>
      <c r="AA82" s="42">
        <f t="shared" si="5"/>
        <v>17.777777777777779</v>
      </c>
    </row>
    <row r="83" spans="19:27" ht="19.899999999999999" customHeight="1" x14ac:dyDescent="0.15">
      <c r="S83" s="31" t="s">
        <v>25</v>
      </c>
      <c r="T83" s="30">
        <v>5.6000000000000005</v>
      </c>
      <c r="U83" s="30">
        <v>6.4</v>
      </c>
      <c r="V83" s="30">
        <v>2.4</v>
      </c>
      <c r="W83" s="30">
        <v>0.8</v>
      </c>
      <c r="X83" s="30">
        <v>3.2</v>
      </c>
      <c r="Y83" s="30">
        <v>2.4</v>
      </c>
      <c r="Z83" s="30">
        <v>0.8</v>
      </c>
      <c r="AA83" s="42">
        <f t="shared" si="5"/>
        <v>21.6</v>
      </c>
    </row>
    <row r="84" spans="19:27" ht="19.899999999999999" customHeight="1" x14ac:dyDescent="0.15">
      <c r="S84" s="31" t="s">
        <v>26</v>
      </c>
      <c r="T84" s="30">
        <v>1.9417475728155338</v>
      </c>
      <c r="U84" s="30">
        <v>3.8834951456310676</v>
      </c>
      <c r="V84" s="30">
        <v>0.97087378640776689</v>
      </c>
      <c r="W84" s="30">
        <v>3.8834951456310676</v>
      </c>
      <c r="X84" s="30">
        <v>1.9417475728155338</v>
      </c>
      <c r="Y84" s="30">
        <v>0</v>
      </c>
      <c r="Z84" s="30">
        <v>0</v>
      </c>
      <c r="AA84" s="42">
        <f t="shared" si="5"/>
        <v>12.621359223300969</v>
      </c>
    </row>
    <row r="85" spans="19:27" ht="19.899999999999999" customHeight="1" x14ac:dyDescent="0.15">
      <c r="S85" s="31" t="s">
        <v>27</v>
      </c>
      <c r="T85" s="30">
        <v>6.395348837209303</v>
      </c>
      <c r="U85" s="30">
        <v>4.0697674418604652</v>
      </c>
      <c r="V85" s="30">
        <v>2.3255813953488373</v>
      </c>
      <c r="W85" s="30">
        <v>0</v>
      </c>
      <c r="X85" s="30">
        <v>1.1627906976744187</v>
      </c>
      <c r="Y85" s="30">
        <v>1.1627906976744187</v>
      </c>
      <c r="Z85" s="30">
        <v>0</v>
      </c>
      <c r="AA85" s="42">
        <f t="shared" si="5"/>
        <v>15.116279069767444</v>
      </c>
    </row>
    <row r="86" spans="19:27" ht="19.899999999999999" customHeight="1" x14ac:dyDescent="0.15">
      <c r="S86" s="31" t="s">
        <v>28</v>
      </c>
      <c r="T86" s="30">
        <v>11.398963730569948</v>
      </c>
      <c r="U86" s="30">
        <v>3.1088082901554404</v>
      </c>
      <c r="V86" s="30">
        <v>2.0725388601036272</v>
      </c>
      <c r="W86" s="30">
        <v>3.6269430051813467</v>
      </c>
      <c r="X86" s="30">
        <v>0.5181347150259068</v>
      </c>
      <c r="Y86" s="30">
        <v>2.5906735751295336</v>
      </c>
      <c r="Z86" s="30">
        <v>0</v>
      </c>
      <c r="AA86" s="42">
        <f t="shared" si="5"/>
        <v>23.316062176165804</v>
      </c>
    </row>
    <row r="87" spans="19:27" ht="19.899999999999999" customHeight="1" x14ac:dyDescent="0.15">
      <c r="S87" s="31" t="s">
        <v>5</v>
      </c>
      <c r="T87" s="30">
        <v>0</v>
      </c>
      <c r="U87" s="30">
        <v>10</v>
      </c>
      <c r="V87" s="30">
        <v>0</v>
      </c>
      <c r="W87" s="30">
        <v>0</v>
      </c>
      <c r="X87" s="30">
        <v>0</v>
      </c>
      <c r="Y87" s="30">
        <v>10</v>
      </c>
      <c r="Z87" s="30">
        <v>0</v>
      </c>
      <c r="AA87" s="42">
        <f t="shared" si="5"/>
        <v>20</v>
      </c>
    </row>
  </sheetData>
  <phoneticPr fontId="9"/>
  <pageMargins left="0" right="0" top="0.39370078740157483" bottom="0" header="0.31496062992125984" footer="0.31496062992125984"/>
  <pageSetup paperSize="9" scale="78" orientation="portrait" r:id="rId1"/>
  <rowBreaks count="2" manualBreakCount="2">
    <brk id="31" min="1" max="14" man="1"/>
    <brk id="61" min="1" max="14" man="1"/>
  </rowBreaks>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U83"/>
  <sheetViews>
    <sheetView zoomScaleNormal="100" workbookViewId="0">
      <selection activeCell="C4" sqref="C4:M22"/>
    </sheetView>
  </sheetViews>
  <sheetFormatPr defaultColWidth="9" defaultRowHeight="19.5" customHeight="1" x14ac:dyDescent="0.15"/>
  <cols>
    <col min="1" max="2" width="9" style="88"/>
    <col min="3" max="3" width="32.625" style="88" customWidth="1"/>
    <col min="4" max="13" width="8.875" style="88" customWidth="1"/>
    <col min="14" max="14" width="9" style="88"/>
    <col min="15" max="15" width="8.875" style="88" customWidth="1"/>
    <col min="16" max="16384" width="9" style="88"/>
  </cols>
  <sheetData>
    <row r="1" spans="1:15" ht="19.5" customHeight="1" x14ac:dyDescent="0.15">
      <c r="C1" s="87" t="s">
        <v>378</v>
      </c>
    </row>
    <row r="4" spans="1:15" ht="57" customHeight="1" thickBot="1" x14ac:dyDescent="0.2">
      <c r="C4" s="89" t="s">
        <v>35</v>
      </c>
      <c r="D4" s="90" t="s">
        <v>36</v>
      </c>
      <c r="E4" s="104" t="s">
        <v>414</v>
      </c>
      <c r="F4" s="105" t="s">
        <v>21</v>
      </c>
      <c r="G4" s="105" t="s">
        <v>22</v>
      </c>
      <c r="H4" s="105" t="s">
        <v>23</v>
      </c>
      <c r="I4" s="105" t="s">
        <v>24</v>
      </c>
      <c r="J4" s="105" t="s">
        <v>25</v>
      </c>
      <c r="K4" s="105" t="s">
        <v>26</v>
      </c>
      <c r="L4" s="105" t="s">
        <v>27</v>
      </c>
      <c r="M4" s="105" t="s">
        <v>310</v>
      </c>
      <c r="O4" s="91" t="s">
        <v>5</v>
      </c>
    </row>
    <row r="5" spans="1:15" ht="23.1" customHeight="1" x14ac:dyDescent="0.15">
      <c r="A5" s="88">
        <v>1</v>
      </c>
      <c r="C5" s="168" t="s">
        <v>291</v>
      </c>
      <c r="D5" s="92">
        <f>VLOOKUP($A5,$B$76:$Q$93,D$74,FALSE)</f>
        <v>1370</v>
      </c>
      <c r="E5" s="93">
        <f t="shared" ref="E5:M5" si="0">VLOOKUP($A5,$B$76:$Q$93,E$74,FALSE)</f>
        <v>30</v>
      </c>
      <c r="F5" s="94">
        <f t="shared" si="0"/>
        <v>90</v>
      </c>
      <c r="G5" s="94">
        <f t="shared" si="0"/>
        <v>165</v>
      </c>
      <c r="H5" s="94">
        <f t="shared" si="0"/>
        <v>212</v>
      </c>
      <c r="I5" s="94">
        <f t="shared" si="0"/>
        <v>270</v>
      </c>
      <c r="J5" s="94">
        <f t="shared" si="0"/>
        <v>125</v>
      </c>
      <c r="K5" s="94">
        <f t="shared" si="0"/>
        <v>103</v>
      </c>
      <c r="L5" s="94">
        <f t="shared" si="0"/>
        <v>172</v>
      </c>
      <c r="M5" s="94">
        <f t="shared" si="0"/>
        <v>193</v>
      </c>
      <c r="O5" s="94">
        <f>VLOOKUP($A5,$B$76:$Q$93,O$74,FALSE)</f>
        <v>10</v>
      </c>
    </row>
    <row r="6" spans="1:15" ht="23.1" customHeight="1" thickBot="1" x14ac:dyDescent="0.2">
      <c r="C6" s="169"/>
      <c r="D6" s="106">
        <v>100</v>
      </c>
      <c r="E6" s="107">
        <v>100</v>
      </c>
      <c r="F6" s="108">
        <v>100</v>
      </c>
      <c r="G6" s="108">
        <v>100</v>
      </c>
      <c r="H6" s="108">
        <v>100</v>
      </c>
      <c r="I6" s="108">
        <v>100</v>
      </c>
      <c r="J6" s="108">
        <v>100</v>
      </c>
      <c r="K6" s="108">
        <v>100</v>
      </c>
      <c r="L6" s="108">
        <v>100</v>
      </c>
      <c r="M6" s="108">
        <v>100</v>
      </c>
      <c r="N6" s="117"/>
      <c r="O6" s="108">
        <v>100</v>
      </c>
    </row>
    <row r="7" spans="1:15" ht="23.1" customHeight="1" x14ac:dyDescent="0.15">
      <c r="A7" s="88">
        <v>2</v>
      </c>
      <c r="C7" s="170" t="str">
        <f>VLOOKUP($A7,$B$76:$Q$105,C$74,FALSE)</f>
        <v>空き家の早期発見のための日常的な見回り</v>
      </c>
      <c r="D7" s="95">
        <f>VLOOKUP($A7,$B$76:$Q$105,D$74,FALSE)</f>
        <v>502</v>
      </c>
      <c r="E7" s="96">
        <f t="shared" ref="E7:O19" si="1">VLOOKUP($A7,$B$76:$Q$105,E$74,FALSE)</f>
        <v>15</v>
      </c>
      <c r="F7" s="97">
        <f t="shared" si="1"/>
        <v>35</v>
      </c>
      <c r="G7" s="97">
        <f t="shared" si="1"/>
        <v>63</v>
      </c>
      <c r="H7" s="97">
        <f t="shared" si="1"/>
        <v>61</v>
      </c>
      <c r="I7" s="97">
        <f t="shared" si="1"/>
        <v>93</v>
      </c>
      <c r="J7" s="97">
        <f t="shared" si="1"/>
        <v>49</v>
      </c>
      <c r="K7" s="97">
        <f t="shared" si="1"/>
        <v>33</v>
      </c>
      <c r="L7" s="97">
        <f t="shared" si="1"/>
        <v>74</v>
      </c>
      <c r="M7" s="97">
        <f t="shared" si="1"/>
        <v>75</v>
      </c>
      <c r="O7" s="97">
        <f t="shared" si="1"/>
        <v>4</v>
      </c>
    </row>
    <row r="8" spans="1:15" ht="23.1" customHeight="1" x14ac:dyDescent="0.15">
      <c r="C8" s="166"/>
      <c r="D8" s="98">
        <f>D7/D$5*100</f>
        <v>36.642335766423358</v>
      </c>
      <c r="E8" s="99">
        <f t="shared" ref="E8:O8" si="2">E7/E$5*100</f>
        <v>50</v>
      </c>
      <c r="F8" s="100">
        <f t="shared" si="2"/>
        <v>38.888888888888893</v>
      </c>
      <c r="G8" s="100">
        <f t="shared" si="2"/>
        <v>38.181818181818187</v>
      </c>
      <c r="H8" s="100">
        <f t="shared" si="2"/>
        <v>28.773584905660378</v>
      </c>
      <c r="I8" s="100">
        <f t="shared" si="2"/>
        <v>34.444444444444443</v>
      </c>
      <c r="J8" s="100">
        <f t="shared" si="2"/>
        <v>39.200000000000003</v>
      </c>
      <c r="K8" s="100">
        <f t="shared" si="2"/>
        <v>32.038834951456316</v>
      </c>
      <c r="L8" s="100">
        <f t="shared" si="2"/>
        <v>43.02325581395349</v>
      </c>
      <c r="M8" s="100">
        <f t="shared" si="2"/>
        <v>38.860103626943001</v>
      </c>
      <c r="O8" s="100">
        <f t="shared" si="2"/>
        <v>40</v>
      </c>
    </row>
    <row r="9" spans="1:15" ht="23.1" customHeight="1" x14ac:dyDescent="0.15">
      <c r="A9" s="88">
        <v>3</v>
      </c>
      <c r="C9" s="165" t="str">
        <f t="shared" ref="C9:D9" si="3">VLOOKUP($A9,$B$76:$Q$105,C$74,FALSE)</f>
        <v>空き家の発生を未然に防ぐための所有者との個別相談（リフォームや賃貸の提案など）</v>
      </c>
      <c r="D9" s="101">
        <f t="shared" si="3"/>
        <v>521</v>
      </c>
      <c r="E9" s="102">
        <f t="shared" si="1"/>
        <v>11</v>
      </c>
      <c r="F9" s="103">
        <f t="shared" si="1"/>
        <v>33</v>
      </c>
      <c r="G9" s="103">
        <f t="shared" si="1"/>
        <v>63</v>
      </c>
      <c r="H9" s="103">
        <f t="shared" si="1"/>
        <v>89</v>
      </c>
      <c r="I9" s="103">
        <f t="shared" si="1"/>
        <v>112</v>
      </c>
      <c r="J9" s="103">
        <f t="shared" si="1"/>
        <v>46</v>
      </c>
      <c r="K9" s="103">
        <f t="shared" si="1"/>
        <v>33</v>
      </c>
      <c r="L9" s="103">
        <f t="shared" si="1"/>
        <v>70</v>
      </c>
      <c r="M9" s="103">
        <f t="shared" si="1"/>
        <v>62</v>
      </c>
      <c r="O9" s="103">
        <f t="shared" si="1"/>
        <v>2</v>
      </c>
    </row>
    <row r="10" spans="1:15" ht="23.1" customHeight="1" x14ac:dyDescent="0.15">
      <c r="C10" s="166"/>
      <c r="D10" s="98">
        <f t="shared" ref="D10:M10" si="4">D9/D$5*100</f>
        <v>38.029197080291972</v>
      </c>
      <c r="E10" s="99">
        <f t="shared" si="4"/>
        <v>36.666666666666664</v>
      </c>
      <c r="F10" s="100">
        <f t="shared" si="4"/>
        <v>36.666666666666664</v>
      </c>
      <c r="G10" s="100">
        <f t="shared" si="4"/>
        <v>38.181818181818187</v>
      </c>
      <c r="H10" s="100">
        <f t="shared" si="4"/>
        <v>41.981132075471699</v>
      </c>
      <c r="I10" s="100">
        <f t="shared" si="4"/>
        <v>41.481481481481481</v>
      </c>
      <c r="J10" s="100">
        <f t="shared" si="4"/>
        <v>36.799999999999997</v>
      </c>
      <c r="K10" s="100">
        <f t="shared" si="4"/>
        <v>32.038834951456316</v>
      </c>
      <c r="L10" s="100">
        <f t="shared" si="4"/>
        <v>40.697674418604649</v>
      </c>
      <c r="M10" s="100">
        <f t="shared" si="4"/>
        <v>32.124352331606218</v>
      </c>
      <c r="O10" s="100">
        <f t="shared" ref="O10" si="5">O9/O$5*100</f>
        <v>20</v>
      </c>
    </row>
    <row r="11" spans="1:15" ht="23.1" customHeight="1" x14ac:dyDescent="0.15">
      <c r="A11" s="88">
        <v>4</v>
      </c>
      <c r="C11" s="167" t="str">
        <f t="shared" ref="C11:D11" si="6">VLOOKUP($A11,$B$76:$Q$105,C$74,FALSE)</f>
        <v>空き家を地域に役立てるための仕組みづくり（集会所やカフェ等にするなど）</v>
      </c>
      <c r="D11" s="101">
        <f t="shared" si="6"/>
        <v>572</v>
      </c>
      <c r="E11" s="102">
        <f t="shared" si="1"/>
        <v>11</v>
      </c>
      <c r="F11" s="103">
        <f t="shared" si="1"/>
        <v>38</v>
      </c>
      <c r="G11" s="103">
        <f t="shared" si="1"/>
        <v>79</v>
      </c>
      <c r="H11" s="103">
        <f t="shared" si="1"/>
        <v>93</v>
      </c>
      <c r="I11" s="103">
        <f t="shared" si="1"/>
        <v>118</v>
      </c>
      <c r="J11" s="103">
        <f t="shared" si="1"/>
        <v>46</v>
      </c>
      <c r="K11" s="103">
        <f t="shared" si="1"/>
        <v>38</v>
      </c>
      <c r="L11" s="103">
        <f t="shared" si="1"/>
        <v>73</v>
      </c>
      <c r="M11" s="103">
        <f t="shared" si="1"/>
        <v>70</v>
      </c>
      <c r="O11" s="103">
        <f t="shared" si="1"/>
        <v>6</v>
      </c>
    </row>
    <row r="12" spans="1:15" ht="23.1" customHeight="1" x14ac:dyDescent="0.15">
      <c r="C12" s="167"/>
      <c r="D12" s="98">
        <f t="shared" ref="D12:M12" si="7">D11/D$5*100</f>
        <v>41.751824817518248</v>
      </c>
      <c r="E12" s="99">
        <f t="shared" si="7"/>
        <v>36.666666666666664</v>
      </c>
      <c r="F12" s="100">
        <f t="shared" si="7"/>
        <v>42.222222222222221</v>
      </c>
      <c r="G12" s="100">
        <f t="shared" si="7"/>
        <v>47.878787878787875</v>
      </c>
      <c r="H12" s="100">
        <f t="shared" si="7"/>
        <v>43.867924528301891</v>
      </c>
      <c r="I12" s="100">
        <f t="shared" si="7"/>
        <v>43.703703703703702</v>
      </c>
      <c r="J12" s="100">
        <f t="shared" si="7"/>
        <v>36.799999999999997</v>
      </c>
      <c r="K12" s="100">
        <f t="shared" si="7"/>
        <v>36.893203883495147</v>
      </c>
      <c r="L12" s="100">
        <f t="shared" si="7"/>
        <v>42.441860465116278</v>
      </c>
      <c r="M12" s="100">
        <f t="shared" si="7"/>
        <v>36.269430051813472</v>
      </c>
      <c r="O12" s="100">
        <f t="shared" ref="O12" si="8">O11/O$5*100</f>
        <v>60</v>
      </c>
    </row>
    <row r="13" spans="1:15" ht="23.1" customHeight="1" x14ac:dyDescent="0.15">
      <c r="A13" s="88">
        <v>5</v>
      </c>
      <c r="C13" s="167" t="str">
        <f t="shared" ref="C13:D13" si="9">VLOOKUP($A13,$B$76:$Q$105,C$74,FALSE)</f>
        <v>所有者による利活用の予定がない空き家の流通（転売）を促す取組</v>
      </c>
      <c r="D13" s="101">
        <f t="shared" si="9"/>
        <v>620</v>
      </c>
      <c r="E13" s="102">
        <f t="shared" si="1"/>
        <v>8</v>
      </c>
      <c r="F13" s="103">
        <f t="shared" si="1"/>
        <v>30</v>
      </c>
      <c r="G13" s="103">
        <f t="shared" si="1"/>
        <v>84</v>
      </c>
      <c r="H13" s="103">
        <f t="shared" si="1"/>
        <v>114</v>
      </c>
      <c r="I13" s="103">
        <f t="shared" si="1"/>
        <v>131</v>
      </c>
      <c r="J13" s="103">
        <f t="shared" si="1"/>
        <v>59</v>
      </c>
      <c r="K13" s="103">
        <f t="shared" si="1"/>
        <v>40</v>
      </c>
      <c r="L13" s="103">
        <f t="shared" si="1"/>
        <v>64</v>
      </c>
      <c r="M13" s="103">
        <f t="shared" si="1"/>
        <v>84</v>
      </c>
      <c r="O13" s="103">
        <f t="shared" si="1"/>
        <v>6</v>
      </c>
    </row>
    <row r="14" spans="1:15" ht="23.1" customHeight="1" x14ac:dyDescent="0.15">
      <c r="C14" s="167"/>
      <c r="D14" s="98">
        <f t="shared" ref="D14:M14" si="10">D13/D$5*100</f>
        <v>45.255474452554743</v>
      </c>
      <c r="E14" s="99">
        <f t="shared" si="10"/>
        <v>26.666666666666668</v>
      </c>
      <c r="F14" s="100">
        <f t="shared" si="10"/>
        <v>33.333333333333329</v>
      </c>
      <c r="G14" s="100">
        <f t="shared" si="10"/>
        <v>50.909090909090907</v>
      </c>
      <c r="H14" s="100">
        <f t="shared" si="10"/>
        <v>53.773584905660378</v>
      </c>
      <c r="I14" s="100">
        <f t="shared" si="10"/>
        <v>48.518518518518519</v>
      </c>
      <c r="J14" s="100">
        <f t="shared" si="10"/>
        <v>47.199999999999996</v>
      </c>
      <c r="K14" s="100">
        <f t="shared" si="10"/>
        <v>38.834951456310677</v>
      </c>
      <c r="L14" s="100">
        <f t="shared" si="10"/>
        <v>37.209302325581397</v>
      </c>
      <c r="M14" s="100">
        <f t="shared" si="10"/>
        <v>43.523316062176164</v>
      </c>
      <c r="O14" s="100">
        <f t="shared" ref="O14" si="11">O13/O$5*100</f>
        <v>60</v>
      </c>
    </row>
    <row r="15" spans="1:15" ht="23.1" customHeight="1" x14ac:dyDescent="0.15">
      <c r="A15" s="88">
        <v>6</v>
      </c>
      <c r="C15" s="167" t="str">
        <f t="shared" ref="C15:D15" si="12">VLOOKUP($A15,$B$76:$Q$105,C$74,FALSE)</f>
        <v>管理不全となっている空き家の管理適正化（除草，建物除却など）への支援</v>
      </c>
      <c r="D15" s="101">
        <f t="shared" si="12"/>
        <v>514</v>
      </c>
      <c r="E15" s="102">
        <f t="shared" si="1"/>
        <v>10</v>
      </c>
      <c r="F15" s="103">
        <f t="shared" si="1"/>
        <v>26</v>
      </c>
      <c r="G15" s="103">
        <f t="shared" si="1"/>
        <v>50</v>
      </c>
      <c r="H15" s="103">
        <f t="shared" si="1"/>
        <v>69</v>
      </c>
      <c r="I15" s="103">
        <f t="shared" si="1"/>
        <v>104</v>
      </c>
      <c r="J15" s="103">
        <f t="shared" si="1"/>
        <v>53</v>
      </c>
      <c r="K15" s="103">
        <f t="shared" si="1"/>
        <v>44</v>
      </c>
      <c r="L15" s="103">
        <f t="shared" si="1"/>
        <v>77</v>
      </c>
      <c r="M15" s="103">
        <f t="shared" si="1"/>
        <v>77</v>
      </c>
      <c r="O15" s="103">
        <f t="shared" si="1"/>
        <v>4</v>
      </c>
    </row>
    <row r="16" spans="1:15" ht="23.1" customHeight="1" x14ac:dyDescent="0.15">
      <c r="C16" s="167"/>
      <c r="D16" s="98">
        <f t="shared" ref="D16:M16" si="13">D15/D$5*100</f>
        <v>37.518248175182485</v>
      </c>
      <c r="E16" s="99">
        <f t="shared" si="13"/>
        <v>33.333333333333329</v>
      </c>
      <c r="F16" s="100">
        <f t="shared" si="13"/>
        <v>28.888888888888886</v>
      </c>
      <c r="G16" s="100">
        <f t="shared" si="13"/>
        <v>30.303030303030305</v>
      </c>
      <c r="H16" s="100">
        <f t="shared" si="13"/>
        <v>32.547169811320757</v>
      </c>
      <c r="I16" s="100">
        <f t="shared" si="13"/>
        <v>38.518518518518519</v>
      </c>
      <c r="J16" s="100">
        <f t="shared" si="13"/>
        <v>42.4</v>
      </c>
      <c r="K16" s="100">
        <f t="shared" si="13"/>
        <v>42.718446601941743</v>
      </c>
      <c r="L16" s="100">
        <f t="shared" si="13"/>
        <v>44.767441860465119</v>
      </c>
      <c r="M16" s="100">
        <f t="shared" si="13"/>
        <v>39.896373056994818</v>
      </c>
      <c r="O16" s="100">
        <f t="shared" ref="O16" si="14">O15/O$5*100</f>
        <v>40</v>
      </c>
    </row>
    <row r="17" spans="1:15" ht="23.1" customHeight="1" x14ac:dyDescent="0.15">
      <c r="A17" s="88">
        <v>7</v>
      </c>
      <c r="C17" s="167" t="str">
        <f t="shared" ref="C17:D19" si="15">VLOOKUP($A17,$B$76:$Q$105,C$74,FALSE)</f>
        <v>その他</v>
      </c>
      <c r="D17" s="101">
        <f t="shared" si="15"/>
        <v>24</v>
      </c>
      <c r="E17" s="102">
        <f t="shared" si="1"/>
        <v>0</v>
      </c>
      <c r="F17" s="103">
        <f t="shared" si="1"/>
        <v>0</v>
      </c>
      <c r="G17" s="103">
        <f t="shared" si="1"/>
        <v>1</v>
      </c>
      <c r="H17" s="103">
        <f t="shared" si="1"/>
        <v>4</v>
      </c>
      <c r="I17" s="103">
        <f t="shared" si="1"/>
        <v>5</v>
      </c>
      <c r="J17" s="103">
        <f t="shared" si="1"/>
        <v>2</v>
      </c>
      <c r="K17" s="103">
        <f t="shared" si="1"/>
        <v>3</v>
      </c>
      <c r="L17" s="103">
        <f t="shared" si="1"/>
        <v>6</v>
      </c>
      <c r="M17" s="103">
        <f t="shared" si="1"/>
        <v>3</v>
      </c>
      <c r="O17" s="103">
        <f t="shared" si="1"/>
        <v>0</v>
      </c>
    </row>
    <row r="18" spans="1:15" ht="23.1" customHeight="1" x14ac:dyDescent="0.15">
      <c r="C18" s="167"/>
      <c r="D18" s="98">
        <f t="shared" ref="D18:M18" si="16">D17/D$5*100</f>
        <v>1.7518248175182483</v>
      </c>
      <c r="E18" s="99">
        <f t="shared" si="16"/>
        <v>0</v>
      </c>
      <c r="F18" s="100">
        <f t="shared" si="16"/>
        <v>0</v>
      </c>
      <c r="G18" s="100">
        <f t="shared" si="16"/>
        <v>0.60606060606060608</v>
      </c>
      <c r="H18" s="100">
        <f t="shared" si="16"/>
        <v>1.8867924528301887</v>
      </c>
      <c r="I18" s="100">
        <f t="shared" si="16"/>
        <v>1.8518518518518516</v>
      </c>
      <c r="J18" s="100">
        <f t="shared" si="16"/>
        <v>1.6</v>
      </c>
      <c r="K18" s="100">
        <f t="shared" si="16"/>
        <v>2.912621359223301</v>
      </c>
      <c r="L18" s="100">
        <f t="shared" si="16"/>
        <v>3.4883720930232558</v>
      </c>
      <c r="M18" s="100">
        <f t="shared" si="16"/>
        <v>1.5544041450777202</v>
      </c>
      <c r="O18" s="100">
        <f t="shared" ref="O18:O20" si="17">O17/O$5*100</f>
        <v>0</v>
      </c>
    </row>
    <row r="19" spans="1:15" ht="23.1" customHeight="1" x14ac:dyDescent="0.15">
      <c r="A19" s="88">
        <v>8</v>
      </c>
      <c r="C19" s="167" t="s">
        <v>292</v>
      </c>
      <c r="D19" s="101">
        <f t="shared" si="15"/>
        <v>32</v>
      </c>
      <c r="E19" s="102">
        <f t="shared" si="1"/>
        <v>0</v>
      </c>
      <c r="F19" s="103">
        <f t="shared" si="1"/>
        <v>1</v>
      </c>
      <c r="G19" s="103">
        <f t="shared" si="1"/>
        <v>1</v>
      </c>
      <c r="H19" s="103">
        <f t="shared" si="1"/>
        <v>1</v>
      </c>
      <c r="I19" s="103">
        <f t="shared" si="1"/>
        <v>2</v>
      </c>
      <c r="J19" s="103">
        <f t="shared" si="1"/>
        <v>1</v>
      </c>
      <c r="K19" s="103">
        <f t="shared" si="1"/>
        <v>5</v>
      </c>
      <c r="L19" s="103">
        <f t="shared" si="1"/>
        <v>11</v>
      </c>
      <c r="M19" s="103">
        <f t="shared" si="1"/>
        <v>10</v>
      </c>
      <c r="O19" s="103">
        <f t="shared" si="1"/>
        <v>0</v>
      </c>
    </row>
    <row r="20" spans="1:15" ht="23.1" customHeight="1" x14ac:dyDescent="0.15">
      <c r="C20" s="167"/>
      <c r="D20" s="98">
        <f t="shared" ref="D20" si="18">D19/D$5*100</f>
        <v>2.335766423357664</v>
      </c>
      <c r="E20" s="99">
        <f t="shared" ref="E20" si="19">E19/E$5*100</f>
        <v>0</v>
      </c>
      <c r="F20" s="100">
        <f t="shared" ref="F20" si="20">F19/F$5*100</f>
        <v>1.1111111111111112</v>
      </c>
      <c r="G20" s="100">
        <f t="shared" ref="G20" si="21">G19/G$5*100</f>
        <v>0.60606060606060608</v>
      </c>
      <c r="H20" s="100">
        <f t="shared" ref="H20" si="22">H19/H$5*100</f>
        <v>0.47169811320754718</v>
      </c>
      <c r="I20" s="100">
        <f t="shared" ref="I20" si="23">I19/I$5*100</f>
        <v>0.74074074074074081</v>
      </c>
      <c r="J20" s="100">
        <f t="shared" ref="J20" si="24">J19/J$5*100</f>
        <v>0.8</v>
      </c>
      <c r="K20" s="100">
        <f t="shared" ref="K20" si="25">K19/K$5*100</f>
        <v>4.8543689320388346</v>
      </c>
      <c r="L20" s="100">
        <f t="shared" ref="L20" si="26">L19/L$5*100</f>
        <v>6.395348837209303</v>
      </c>
      <c r="M20" s="100">
        <f t="shared" ref="M20" si="27">M19/M$5*100</f>
        <v>5.1813471502590671</v>
      </c>
      <c r="O20" s="100">
        <f t="shared" si="17"/>
        <v>0</v>
      </c>
    </row>
    <row r="21" spans="1:15" ht="19.5" customHeight="1" thickBot="1" x14ac:dyDescent="0.2">
      <c r="C21" s="109"/>
      <c r="D21" s="109"/>
      <c r="E21" s="109"/>
      <c r="F21" s="110"/>
      <c r="G21" s="111"/>
      <c r="H21" s="112"/>
      <c r="I21" s="112"/>
      <c r="J21" s="112"/>
      <c r="K21" s="112"/>
      <c r="L21" s="112"/>
      <c r="M21" s="113" t="s">
        <v>37</v>
      </c>
    </row>
    <row r="22" spans="1:15" ht="19.5" customHeight="1" thickBot="1" x14ac:dyDescent="0.2">
      <c r="C22" s="109"/>
      <c r="D22" s="109"/>
      <c r="E22" s="109"/>
      <c r="F22" s="110"/>
      <c r="G22" s="114" t="s">
        <v>38</v>
      </c>
      <c r="H22" s="115"/>
      <c r="I22" s="110"/>
      <c r="J22" s="110"/>
      <c r="K22" s="110"/>
      <c r="L22" s="114" t="s">
        <v>39</v>
      </c>
      <c r="M22" s="116"/>
    </row>
    <row r="70" spans="2:21" s="119" customFormat="1" ht="14.25" x14ac:dyDescent="0.15">
      <c r="C70" s="119" t="s">
        <v>408</v>
      </c>
      <c r="D70" s="162">
        <f>MAX(D7,D9,D11,D13,D15)</f>
        <v>620</v>
      </c>
      <c r="E70" s="162">
        <f t="shared" ref="E70:M70" si="28">MAX(E7,E9,E11,E13,E15)</f>
        <v>15</v>
      </c>
      <c r="F70" s="162">
        <f t="shared" si="28"/>
        <v>38</v>
      </c>
      <c r="G70" s="162">
        <f t="shared" si="28"/>
        <v>84</v>
      </c>
      <c r="H70" s="162">
        <f t="shared" si="28"/>
        <v>114</v>
      </c>
      <c r="I70" s="162">
        <f t="shared" si="28"/>
        <v>131</v>
      </c>
      <c r="J70" s="162">
        <f t="shared" si="28"/>
        <v>59</v>
      </c>
      <c r="K70" s="162">
        <f t="shared" si="28"/>
        <v>44</v>
      </c>
      <c r="L70" s="162">
        <f t="shared" si="28"/>
        <v>77</v>
      </c>
      <c r="M70" s="162">
        <f t="shared" si="28"/>
        <v>84</v>
      </c>
      <c r="N70" s="162">
        <v>1</v>
      </c>
      <c r="O70" s="162">
        <f>MAX(O7,O9,O11,O13,O15)</f>
        <v>6</v>
      </c>
      <c r="P70" s="162">
        <f t="shared" ref="P70:U70" si="29">MAX(P7,P9,P11,P13,P15,P17,P19,P21,P23,P25,P27,P29,P31,P33,P35,P37,P39,P41,P43,P45,P47,P49,P51,P53,P55,P57)</f>
        <v>0</v>
      </c>
      <c r="Q70" s="162">
        <f t="shared" si="29"/>
        <v>0</v>
      </c>
      <c r="R70" s="162">
        <f t="shared" si="29"/>
        <v>0</v>
      </c>
      <c r="S70" s="162">
        <f t="shared" si="29"/>
        <v>0</v>
      </c>
      <c r="T70" s="162">
        <f t="shared" si="29"/>
        <v>0</v>
      </c>
      <c r="U70" s="162">
        <f t="shared" si="29"/>
        <v>0</v>
      </c>
    </row>
    <row r="71" spans="2:21" s="119" customFormat="1" ht="14.25" x14ac:dyDescent="0.15">
      <c r="C71" s="119" t="s">
        <v>409</v>
      </c>
      <c r="D71" s="162">
        <f>MAX(D8,D10,D12,D14,D16)</f>
        <v>45.255474452554743</v>
      </c>
      <c r="E71" s="162">
        <f t="shared" ref="E71:M71" si="30">MAX(E8,E10,E12,E14,E16)</f>
        <v>50</v>
      </c>
      <c r="F71" s="162">
        <f t="shared" si="30"/>
        <v>42.222222222222221</v>
      </c>
      <c r="G71" s="162">
        <f t="shared" si="30"/>
        <v>50.909090909090907</v>
      </c>
      <c r="H71" s="162">
        <f t="shared" si="30"/>
        <v>53.773584905660378</v>
      </c>
      <c r="I71" s="162">
        <f t="shared" si="30"/>
        <v>48.518518518518519</v>
      </c>
      <c r="J71" s="162">
        <f t="shared" si="30"/>
        <v>47.199999999999996</v>
      </c>
      <c r="K71" s="162">
        <f t="shared" si="30"/>
        <v>42.718446601941743</v>
      </c>
      <c r="L71" s="162">
        <f t="shared" si="30"/>
        <v>44.767441860465119</v>
      </c>
      <c r="M71" s="162">
        <f t="shared" si="30"/>
        <v>43.523316062176164</v>
      </c>
      <c r="N71" s="162">
        <v>1</v>
      </c>
      <c r="O71" s="162">
        <f>MAX(O8,O10,O12,O14,O16)</f>
        <v>60</v>
      </c>
      <c r="P71" s="162">
        <f t="shared" ref="P71:U71" si="31">MAX(P31,P33,P35,P37,P39,P41,P43,P45,P47,P49,P51,P53,P55,P57)</f>
        <v>0</v>
      </c>
      <c r="Q71" s="162">
        <f t="shared" si="31"/>
        <v>0</v>
      </c>
      <c r="R71" s="162">
        <f t="shared" si="31"/>
        <v>0</v>
      </c>
      <c r="S71" s="162">
        <f t="shared" si="31"/>
        <v>0</v>
      </c>
      <c r="T71" s="162">
        <f t="shared" si="31"/>
        <v>0</v>
      </c>
      <c r="U71" s="162">
        <f t="shared" si="31"/>
        <v>0</v>
      </c>
    </row>
    <row r="72" spans="2:21" s="119" customFormat="1" ht="14.25" x14ac:dyDescent="0.15">
      <c r="C72" s="119" t="s">
        <v>410</v>
      </c>
      <c r="D72" s="162">
        <f>LARGE(_xlfn.VSTACK(D7,D9,D11,D13,D15),2)</f>
        <v>572</v>
      </c>
      <c r="E72" s="162">
        <f t="shared" ref="E72:M72" si="32">LARGE(_xlfn.VSTACK(E7,E9,E11,E13,E15),2)</f>
        <v>11</v>
      </c>
      <c r="F72" s="162">
        <f t="shared" si="32"/>
        <v>35</v>
      </c>
      <c r="G72" s="162">
        <f t="shared" si="32"/>
        <v>79</v>
      </c>
      <c r="H72" s="162">
        <f t="shared" si="32"/>
        <v>93</v>
      </c>
      <c r="I72" s="162">
        <f t="shared" si="32"/>
        <v>118</v>
      </c>
      <c r="J72" s="162">
        <f t="shared" si="32"/>
        <v>53</v>
      </c>
      <c r="K72" s="162">
        <f t="shared" si="32"/>
        <v>40</v>
      </c>
      <c r="L72" s="162">
        <f t="shared" si="32"/>
        <v>74</v>
      </c>
      <c r="M72" s="162">
        <f t="shared" si="32"/>
        <v>77</v>
      </c>
      <c r="N72" s="162">
        <v>1</v>
      </c>
      <c r="O72" s="162">
        <f>LARGE(_xlfn.VSTACK(O7,O9,O11,O13,O15),2)</f>
        <v>6</v>
      </c>
      <c r="P72" s="162" t="e">
        <f t="shared" ref="P72:U73" si="33">LARGE(_xlfn.VSTACK(P30,P32,P34,P36,P38,P40,P42,P44,P46,P48,P50,P52,P54,P56),2)</f>
        <v>#NUM!</v>
      </c>
      <c r="Q72" s="162" t="e">
        <f t="shared" si="33"/>
        <v>#NUM!</v>
      </c>
      <c r="R72" s="162" t="e">
        <f t="shared" si="33"/>
        <v>#NUM!</v>
      </c>
      <c r="S72" s="162" t="e">
        <f t="shared" si="33"/>
        <v>#NUM!</v>
      </c>
      <c r="T72" s="162" t="e">
        <f t="shared" si="33"/>
        <v>#NUM!</v>
      </c>
      <c r="U72" s="162" t="e">
        <f t="shared" si="33"/>
        <v>#NUM!</v>
      </c>
    </row>
    <row r="73" spans="2:21" s="119" customFormat="1" ht="14.25" x14ac:dyDescent="0.15">
      <c r="C73" s="119" t="s">
        <v>409</v>
      </c>
      <c r="D73" s="162">
        <f>LARGE(_xlfn.VSTACK(D8,D10,D12,D14,D16),2)</f>
        <v>41.751824817518248</v>
      </c>
      <c r="E73" s="162">
        <f t="shared" ref="E73:M73" si="34">LARGE(_xlfn.VSTACK(E8,E10,E12,E14,E16),2)</f>
        <v>36.666666666666664</v>
      </c>
      <c r="F73" s="162">
        <f t="shared" si="34"/>
        <v>38.888888888888893</v>
      </c>
      <c r="G73" s="162">
        <f t="shared" si="34"/>
        <v>47.878787878787875</v>
      </c>
      <c r="H73" s="162">
        <f t="shared" si="34"/>
        <v>43.867924528301891</v>
      </c>
      <c r="I73" s="162">
        <f t="shared" si="34"/>
        <v>43.703703703703702</v>
      </c>
      <c r="J73" s="162">
        <f t="shared" si="34"/>
        <v>42.4</v>
      </c>
      <c r="K73" s="162">
        <f t="shared" si="34"/>
        <v>38.834951456310677</v>
      </c>
      <c r="L73" s="162">
        <f t="shared" si="34"/>
        <v>43.02325581395349</v>
      </c>
      <c r="M73" s="162">
        <f t="shared" si="34"/>
        <v>39.896373056994818</v>
      </c>
      <c r="N73" s="162">
        <v>1</v>
      </c>
      <c r="O73" s="162">
        <f>LARGE(_xlfn.VSTACK(O8,O10,O12,O14,O16),2)</f>
        <v>60</v>
      </c>
      <c r="P73" s="162" t="e">
        <f t="shared" si="33"/>
        <v>#NUM!</v>
      </c>
      <c r="Q73" s="162" t="e">
        <f t="shared" si="33"/>
        <v>#NUM!</v>
      </c>
      <c r="R73" s="162" t="e">
        <f t="shared" si="33"/>
        <v>#NUM!</v>
      </c>
      <c r="S73" s="162" t="e">
        <f t="shared" si="33"/>
        <v>#NUM!</v>
      </c>
      <c r="T73" s="162" t="e">
        <f t="shared" si="33"/>
        <v>#NUM!</v>
      </c>
      <c r="U73" s="162" t="e">
        <f t="shared" si="33"/>
        <v>#NUM!</v>
      </c>
    </row>
    <row r="74" spans="2:21" s="119" customFormat="1" ht="14.25" x14ac:dyDescent="0.15">
      <c r="C74" s="119">
        <v>2</v>
      </c>
      <c r="D74" s="119">
        <v>3</v>
      </c>
      <c r="E74" s="119">
        <v>4</v>
      </c>
      <c r="F74" s="119">
        <v>5</v>
      </c>
      <c r="G74" s="119">
        <v>6</v>
      </c>
      <c r="H74" s="119">
        <v>7</v>
      </c>
      <c r="I74" s="119">
        <v>8</v>
      </c>
      <c r="J74" s="119">
        <v>9</v>
      </c>
      <c r="K74" s="119">
        <v>10</v>
      </c>
      <c r="L74" s="119">
        <v>11</v>
      </c>
      <c r="M74" s="119">
        <v>12</v>
      </c>
      <c r="N74" s="162">
        <v>1</v>
      </c>
      <c r="O74" s="119">
        <v>14</v>
      </c>
      <c r="P74" s="119">
        <v>15</v>
      </c>
      <c r="Q74" s="119">
        <v>16</v>
      </c>
      <c r="R74" s="119">
        <v>17</v>
      </c>
      <c r="S74" s="119">
        <v>18</v>
      </c>
    </row>
    <row r="75" spans="2:21" s="163" customFormat="1" ht="14.25" x14ac:dyDescent="0.15">
      <c r="D75" s="163" t="s">
        <v>411</v>
      </c>
      <c r="E75" s="163" t="s">
        <v>20</v>
      </c>
      <c r="F75" s="163" t="s">
        <v>21</v>
      </c>
      <c r="G75" s="163" t="s">
        <v>22</v>
      </c>
      <c r="H75" s="163" t="s">
        <v>23</v>
      </c>
      <c r="I75" s="163" t="s">
        <v>24</v>
      </c>
      <c r="J75" s="163" t="s">
        <v>25</v>
      </c>
      <c r="K75" s="163" t="s">
        <v>26</v>
      </c>
      <c r="L75" s="163" t="s">
        <v>27</v>
      </c>
      <c r="M75" s="163" t="s">
        <v>28</v>
      </c>
      <c r="O75" s="163" t="s">
        <v>353</v>
      </c>
    </row>
    <row r="76" spans="2:21" ht="19.5" customHeight="1" x14ac:dyDescent="0.15">
      <c r="B76" s="88">
        <v>1</v>
      </c>
      <c r="C76" s="88" t="s">
        <v>412</v>
      </c>
      <c r="D76" s="88">
        <v>1370</v>
      </c>
      <c r="E76" s="88">
        <v>30</v>
      </c>
      <c r="F76" s="88">
        <v>90</v>
      </c>
      <c r="G76" s="88">
        <v>165</v>
      </c>
      <c r="H76" s="88">
        <v>212</v>
      </c>
      <c r="I76" s="88">
        <v>270</v>
      </c>
      <c r="J76" s="88">
        <v>125</v>
      </c>
      <c r="K76" s="88">
        <v>103</v>
      </c>
      <c r="L76" s="88">
        <v>172</v>
      </c>
      <c r="M76" s="88">
        <v>193</v>
      </c>
      <c r="O76" s="88">
        <v>10</v>
      </c>
    </row>
    <row r="77" spans="2:21" ht="19.5" customHeight="1" x14ac:dyDescent="0.15">
      <c r="B77" s="88">
        <v>2</v>
      </c>
      <c r="C77" s="88" t="s">
        <v>153</v>
      </c>
      <c r="D77" s="88">
        <v>502</v>
      </c>
      <c r="E77" s="88">
        <v>15</v>
      </c>
      <c r="F77" s="88">
        <v>35</v>
      </c>
      <c r="G77" s="88">
        <v>63</v>
      </c>
      <c r="H77" s="88">
        <v>61</v>
      </c>
      <c r="I77" s="88">
        <v>93</v>
      </c>
      <c r="J77" s="88">
        <v>49</v>
      </c>
      <c r="K77" s="88">
        <v>33</v>
      </c>
      <c r="L77" s="88">
        <v>74</v>
      </c>
      <c r="M77" s="88">
        <v>75</v>
      </c>
      <c r="O77" s="88">
        <v>4</v>
      </c>
    </row>
    <row r="78" spans="2:21" ht="19.5" customHeight="1" x14ac:dyDescent="0.15">
      <c r="B78" s="88">
        <v>3</v>
      </c>
      <c r="C78" s="88" t="s">
        <v>379</v>
      </c>
      <c r="D78" s="88">
        <v>521</v>
      </c>
      <c r="E78" s="88">
        <v>11</v>
      </c>
      <c r="F78" s="88">
        <v>33</v>
      </c>
      <c r="G78" s="88">
        <v>63</v>
      </c>
      <c r="H78" s="88">
        <v>89</v>
      </c>
      <c r="I78" s="88">
        <v>112</v>
      </c>
      <c r="J78" s="88">
        <v>46</v>
      </c>
      <c r="K78" s="88">
        <v>33</v>
      </c>
      <c r="L78" s="88">
        <v>70</v>
      </c>
      <c r="M78" s="88">
        <v>62</v>
      </c>
      <c r="O78" s="88">
        <v>2</v>
      </c>
    </row>
    <row r="79" spans="2:21" ht="19.5" customHeight="1" x14ac:dyDescent="0.15">
      <c r="B79" s="88">
        <v>4</v>
      </c>
      <c r="C79" s="88" t="s">
        <v>380</v>
      </c>
      <c r="D79" s="88">
        <v>572</v>
      </c>
      <c r="E79" s="88">
        <v>11</v>
      </c>
      <c r="F79" s="88">
        <v>38</v>
      </c>
      <c r="G79" s="88">
        <v>79</v>
      </c>
      <c r="H79" s="88">
        <v>93</v>
      </c>
      <c r="I79" s="88">
        <v>118</v>
      </c>
      <c r="J79" s="88">
        <v>46</v>
      </c>
      <c r="K79" s="88">
        <v>38</v>
      </c>
      <c r="L79" s="88">
        <v>73</v>
      </c>
      <c r="M79" s="88">
        <v>70</v>
      </c>
      <c r="O79" s="88">
        <v>6</v>
      </c>
    </row>
    <row r="80" spans="2:21" ht="19.5" customHeight="1" x14ac:dyDescent="0.15">
      <c r="B80" s="88">
        <v>5</v>
      </c>
      <c r="C80" s="88" t="s">
        <v>381</v>
      </c>
      <c r="D80" s="88">
        <v>620</v>
      </c>
      <c r="E80" s="88">
        <v>8</v>
      </c>
      <c r="F80" s="88">
        <v>30</v>
      </c>
      <c r="G80" s="88">
        <v>84</v>
      </c>
      <c r="H80" s="88">
        <v>114</v>
      </c>
      <c r="I80" s="88">
        <v>131</v>
      </c>
      <c r="J80" s="88">
        <v>59</v>
      </c>
      <c r="K80" s="88">
        <v>40</v>
      </c>
      <c r="L80" s="88">
        <v>64</v>
      </c>
      <c r="M80" s="88">
        <v>84</v>
      </c>
      <c r="O80" s="88">
        <v>6</v>
      </c>
    </row>
    <row r="81" spans="2:15" ht="19.5" customHeight="1" x14ac:dyDescent="0.15">
      <c r="B81" s="88">
        <v>6</v>
      </c>
      <c r="C81" s="88" t="s">
        <v>382</v>
      </c>
      <c r="D81" s="88">
        <v>514</v>
      </c>
      <c r="E81" s="88">
        <v>10</v>
      </c>
      <c r="F81" s="88">
        <v>26</v>
      </c>
      <c r="G81" s="88">
        <v>50</v>
      </c>
      <c r="H81" s="88">
        <v>69</v>
      </c>
      <c r="I81" s="88">
        <v>104</v>
      </c>
      <c r="J81" s="88">
        <v>53</v>
      </c>
      <c r="K81" s="88">
        <v>44</v>
      </c>
      <c r="L81" s="88">
        <v>77</v>
      </c>
      <c r="M81" s="88">
        <v>77</v>
      </c>
      <c r="O81" s="88">
        <v>4</v>
      </c>
    </row>
    <row r="82" spans="2:15" ht="19.5" customHeight="1" x14ac:dyDescent="0.15">
      <c r="B82" s="88">
        <v>7</v>
      </c>
      <c r="C82" s="88" t="s">
        <v>48</v>
      </c>
      <c r="D82" s="88">
        <v>24</v>
      </c>
      <c r="E82" s="88">
        <v>0</v>
      </c>
      <c r="F82" s="88">
        <v>0</v>
      </c>
      <c r="G82" s="88">
        <v>1</v>
      </c>
      <c r="H82" s="88">
        <v>4</v>
      </c>
      <c r="I82" s="88">
        <v>5</v>
      </c>
      <c r="J82" s="88">
        <v>2</v>
      </c>
      <c r="K82" s="88">
        <v>3</v>
      </c>
      <c r="L82" s="88">
        <v>6</v>
      </c>
      <c r="M82" s="88">
        <v>3</v>
      </c>
      <c r="O82" s="88">
        <v>0</v>
      </c>
    </row>
    <row r="83" spans="2:15" ht="19.5" customHeight="1" x14ac:dyDescent="0.15">
      <c r="B83" s="88">
        <v>8</v>
      </c>
      <c r="C83" s="88" t="s">
        <v>353</v>
      </c>
      <c r="D83" s="88">
        <v>32</v>
      </c>
      <c r="E83" s="88">
        <v>0</v>
      </c>
      <c r="F83" s="88">
        <v>1</v>
      </c>
      <c r="G83" s="88">
        <v>1</v>
      </c>
      <c r="H83" s="88">
        <v>1</v>
      </c>
      <c r="I83" s="88">
        <v>2</v>
      </c>
      <c r="J83" s="88">
        <v>1</v>
      </c>
      <c r="K83" s="88">
        <v>5</v>
      </c>
      <c r="L83" s="88">
        <v>11</v>
      </c>
      <c r="M83" s="88">
        <v>10</v>
      </c>
      <c r="O83" s="88">
        <v>0</v>
      </c>
    </row>
  </sheetData>
  <mergeCells count="8">
    <mergeCell ref="C17:C18"/>
    <mergeCell ref="C19:C20"/>
    <mergeCell ref="C5:C6"/>
    <mergeCell ref="C7:C8"/>
    <mergeCell ref="C9:C10"/>
    <mergeCell ref="C11:C12"/>
    <mergeCell ref="C13:C14"/>
    <mergeCell ref="C15:C16"/>
  </mergeCells>
  <phoneticPr fontId="9"/>
  <conditionalFormatting sqref="D7:O16">
    <cfRule type="cellIs" dxfId="7" priority="1" operator="equal">
      <formula>D$71</formula>
    </cfRule>
    <cfRule type="cellIs" dxfId="6" priority="2" operator="equal">
      <formula>D$70</formula>
    </cfRule>
    <cfRule type="cellIs" dxfId="5" priority="3" operator="equal">
      <formula>D$73</formula>
    </cfRule>
    <cfRule type="cellIs" dxfId="4" priority="4" operator="equal">
      <formula>D$72</formula>
    </cfRule>
  </conditionalFormatting>
  <pageMargins left="0.7" right="0.7" top="0.75" bottom="0.75" header="0.3" footer="0.3"/>
  <ignoredErrors>
    <ignoredError sqref="D8:M20" formula="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Q3:T20"/>
  <sheetViews>
    <sheetView zoomScaleNormal="100" zoomScaleSheetLayoutView="100" workbookViewId="0">
      <selection activeCell="R25" sqref="R25"/>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383</v>
      </c>
    </row>
    <row r="4" spans="17:20" ht="16.899999999999999" customHeight="1" x14ac:dyDescent="0.15">
      <c r="Q4" s="14" t="s">
        <v>341</v>
      </c>
      <c r="R4" s="15" t="s">
        <v>266</v>
      </c>
      <c r="S4" s="16">
        <v>1149</v>
      </c>
      <c r="T4" s="20">
        <f>S4/S$20*100</f>
        <v>83.868613138686129</v>
      </c>
    </row>
    <row r="5" spans="17:20" ht="16.899999999999999" customHeight="1" x14ac:dyDescent="0.15">
      <c r="Q5" s="14" t="s">
        <v>338</v>
      </c>
      <c r="R5" s="21" t="s">
        <v>384</v>
      </c>
      <c r="S5" s="16">
        <v>1038</v>
      </c>
      <c r="T5" s="20">
        <f t="shared" ref="T5:T20" si="0">S5/S$20*100</f>
        <v>75.766423357664237</v>
      </c>
    </row>
    <row r="6" spans="17:20" ht="16.899999999999999" customHeight="1" x14ac:dyDescent="0.15">
      <c r="Q6" s="14" t="s">
        <v>342</v>
      </c>
      <c r="R6" s="15" t="s">
        <v>267</v>
      </c>
      <c r="S6" s="16">
        <v>806</v>
      </c>
      <c r="T6" s="20">
        <f t="shared" si="0"/>
        <v>58.832116788321166</v>
      </c>
    </row>
    <row r="7" spans="17:20" ht="16.899999999999999" customHeight="1" x14ac:dyDescent="0.15">
      <c r="Q7" s="14" t="s">
        <v>345</v>
      </c>
      <c r="R7" s="21" t="s">
        <v>388</v>
      </c>
      <c r="S7" s="16">
        <v>728</v>
      </c>
      <c r="T7" s="20">
        <f t="shared" si="0"/>
        <v>53.138686131386862</v>
      </c>
    </row>
    <row r="8" spans="17:20" ht="16.899999999999999" customHeight="1" x14ac:dyDescent="0.15">
      <c r="Q8" s="14" t="s">
        <v>346</v>
      </c>
      <c r="R8" s="15" t="s">
        <v>290</v>
      </c>
      <c r="S8" s="16">
        <v>716</v>
      </c>
      <c r="T8" s="20">
        <f t="shared" si="0"/>
        <v>52.262773722627742</v>
      </c>
    </row>
    <row r="9" spans="17:20" ht="16.899999999999999" customHeight="1" x14ac:dyDescent="0.15">
      <c r="Q9" s="14" t="s">
        <v>340</v>
      </c>
      <c r="R9" s="21" t="s">
        <v>386</v>
      </c>
      <c r="S9" s="16">
        <v>417</v>
      </c>
      <c r="T9" s="20">
        <f t="shared" si="0"/>
        <v>30.437956204379564</v>
      </c>
    </row>
    <row r="10" spans="17:20" ht="16.899999999999999" customHeight="1" x14ac:dyDescent="0.15">
      <c r="Q10" s="14" t="s">
        <v>348</v>
      </c>
      <c r="R10" s="21" t="s">
        <v>390</v>
      </c>
      <c r="S10" s="16">
        <v>380</v>
      </c>
      <c r="T10" s="20">
        <f t="shared" si="0"/>
        <v>27.737226277372262</v>
      </c>
    </row>
    <row r="11" spans="17:20" ht="16.899999999999999" customHeight="1" x14ac:dyDescent="0.15">
      <c r="Q11" s="14" t="s">
        <v>343</v>
      </c>
      <c r="R11" s="15" t="s">
        <v>268</v>
      </c>
      <c r="S11" s="16">
        <v>181</v>
      </c>
      <c r="T11" s="20">
        <f t="shared" si="0"/>
        <v>13.211678832116789</v>
      </c>
    </row>
    <row r="12" spans="17:20" ht="16.899999999999999" customHeight="1" x14ac:dyDescent="0.15">
      <c r="Q12" s="14" t="s">
        <v>339</v>
      </c>
      <c r="R12" s="21" t="s">
        <v>385</v>
      </c>
      <c r="S12" s="16">
        <v>132</v>
      </c>
      <c r="T12" s="20">
        <f t="shared" si="0"/>
        <v>9.6350364963503647</v>
      </c>
    </row>
    <row r="13" spans="17:20" ht="16.899999999999999" customHeight="1" x14ac:dyDescent="0.15">
      <c r="Q13" s="14" t="s">
        <v>344</v>
      </c>
      <c r="R13" s="21" t="s">
        <v>387</v>
      </c>
      <c r="S13" s="16">
        <v>67</v>
      </c>
      <c r="T13" s="20">
        <f t="shared" si="0"/>
        <v>4.8905109489051091</v>
      </c>
    </row>
    <row r="14" spans="17:20" ht="16.899999999999999" customHeight="1" x14ac:dyDescent="0.15">
      <c r="Q14" s="14" t="s">
        <v>347</v>
      </c>
      <c r="R14" s="21" t="s">
        <v>389</v>
      </c>
      <c r="S14" s="16">
        <v>60</v>
      </c>
      <c r="T14" s="20">
        <f t="shared" si="0"/>
        <v>4.3795620437956204</v>
      </c>
    </row>
    <row r="15" spans="17:20" ht="16.899999999999999" customHeight="1" x14ac:dyDescent="0.15">
      <c r="Q15" s="14" t="s">
        <v>349</v>
      </c>
      <c r="R15" s="21" t="s">
        <v>391</v>
      </c>
      <c r="S15" s="16">
        <v>13</v>
      </c>
      <c r="T15" s="20">
        <f t="shared" si="0"/>
        <v>0.94890510948905105</v>
      </c>
    </row>
    <row r="16" spans="17:20" ht="16.899999999999999" customHeight="1" x14ac:dyDescent="0.15">
      <c r="Q16" s="14" t="s">
        <v>350</v>
      </c>
      <c r="R16" s="15" t="s">
        <v>48</v>
      </c>
      <c r="S16" s="16">
        <v>8</v>
      </c>
      <c r="T16" s="20">
        <f t="shared" si="0"/>
        <v>0.58394160583941601</v>
      </c>
    </row>
    <row r="17" spans="17:20" ht="16.899999999999999" customHeight="1" x14ac:dyDescent="0.15">
      <c r="Q17" s="14" t="s">
        <v>351</v>
      </c>
      <c r="R17" s="15" t="s">
        <v>269</v>
      </c>
      <c r="S17" s="16">
        <v>34</v>
      </c>
      <c r="T17" s="20">
        <f t="shared" si="0"/>
        <v>2.4817518248175183</v>
      </c>
    </row>
    <row r="18" spans="17:20" ht="16.899999999999999" customHeight="1" x14ac:dyDescent="0.15">
      <c r="Q18" s="14" t="s">
        <v>264</v>
      </c>
      <c r="R18" s="15" t="s">
        <v>5</v>
      </c>
      <c r="S18" s="16">
        <v>25</v>
      </c>
      <c r="T18" s="20">
        <f t="shared" si="0"/>
        <v>1.824817518248175</v>
      </c>
    </row>
    <row r="19" spans="17:20" ht="16.899999999999999" customHeight="1" x14ac:dyDescent="0.15">
      <c r="Q19" s="18"/>
      <c r="R19" s="19" t="s">
        <v>3</v>
      </c>
      <c r="S19" s="16"/>
      <c r="T19" s="20"/>
    </row>
    <row r="20" spans="17:20" ht="16.899999999999999" customHeight="1" x14ac:dyDescent="0.15">
      <c r="Q20" s="18"/>
      <c r="R20" s="19" t="s">
        <v>50</v>
      </c>
      <c r="S20" s="16">
        <v>1370</v>
      </c>
      <c r="T20" s="20">
        <f t="shared" si="0"/>
        <v>100</v>
      </c>
    </row>
  </sheetData>
  <sortState xmlns:xlrd2="http://schemas.microsoft.com/office/spreadsheetml/2017/richdata2" ref="Q25:S36">
    <sortCondition descending="1" ref="S25:S36"/>
  </sortState>
  <phoneticPr fontId="9"/>
  <pageMargins left="0.7" right="0.7" top="0.75" bottom="0.75" header="0.3" footer="0.3"/>
  <pageSetup paperSize="9" scale="72" orientation="portrait" r:id="rId1"/>
  <colBreaks count="1" manualBreakCount="1">
    <brk id="15" min="1" max="53" man="1"/>
  </colBreak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U92"/>
  <sheetViews>
    <sheetView zoomScaleNormal="100" workbookViewId="0">
      <selection activeCell="R27" sqref="R27"/>
    </sheetView>
  </sheetViews>
  <sheetFormatPr defaultColWidth="9" defaultRowHeight="14.25" x14ac:dyDescent="0.15"/>
  <cols>
    <col min="1" max="2" width="9" style="119"/>
    <col min="3" max="3" width="32.625" style="119" customWidth="1"/>
    <col min="4" max="13" width="8.875" style="119" customWidth="1"/>
    <col min="14" max="14" width="9" style="119"/>
    <col min="15" max="15" width="8.875" style="119" customWidth="1"/>
    <col min="16" max="16384" width="9" style="119"/>
  </cols>
  <sheetData>
    <row r="1" spans="1:16" x14ac:dyDescent="0.15">
      <c r="C1" s="2" t="s">
        <v>383</v>
      </c>
    </row>
    <row r="4" spans="1:16" ht="57" customHeight="1" thickBot="1" x14ac:dyDescent="0.2">
      <c r="C4" s="120" t="s">
        <v>35</v>
      </c>
      <c r="D4" s="158" t="s">
        <v>36</v>
      </c>
      <c r="E4" s="134" t="s">
        <v>414</v>
      </c>
      <c r="F4" s="135" t="s">
        <v>21</v>
      </c>
      <c r="G4" s="135" t="s">
        <v>22</v>
      </c>
      <c r="H4" s="135" t="s">
        <v>23</v>
      </c>
      <c r="I4" s="135" t="s">
        <v>24</v>
      </c>
      <c r="J4" s="135" t="s">
        <v>25</v>
      </c>
      <c r="K4" s="135" t="s">
        <v>26</v>
      </c>
      <c r="L4" s="135" t="s">
        <v>27</v>
      </c>
      <c r="M4" s="135" t="s">
        <v>310</v>
      </c>
      <c r="O4" s="122" t="s">
        <v>5</v>
      </c>
    </row>
    <row r="5" spans="1:16" ht="21" customHeight="1" x14ac:dyDescent="0.15">
      <c r="A5" s="119">
        <v>1</v>
      </c>
      <c r="C5" s="170" t="s">
        <v>291</v>
      </c>
      <c r="D5" s="123">
        <f>VLOOKUP($A5,$B$76:$Q$93,D$74,FALSE)</f>
        <v>1370</v>
      </c>
      <c r="E5" s="144">
        <f t="shared" ref="E5:M5" si="0">VLOOKUP($A5,$B$76:$Q$93,E$74,FALSE)</f>
        <v>30</v>
      </c>
      <c r="F5" s="124">
        <f t="shared" si="0"/>
        <v>90</v>
      </c>
      <c r="G5" s="124">
        <f t="shared" si="0"/>
        <v>165</v>
      </c>
      <c r="H5" s="124">
        <f t="shared" si="0"/>
        <v>212</v>
      </c>
      <c r="I5" s="124">
        <f t="shared" si="0"/>
        <v>270</v>
      </c>
      <c r="J5" s="124">
        <f t="shared" si="0"/>
        <v>125</v>
      </c>
      <c r="K5" s="124">
        <f t="shared" si="0"/>
        <v>103</v>
      </c>
      <c r="L5" s="124">
        <f t="shared" si="0"/>
        <v>172</v>
      </c>
      <c r="M5" s="124">
        <f t="shared" si="0"/>
        <v>193</v>
      </c>
      <c r="O5" s="124">
        <f>VLOOKUP($A5,$B$76:$Q$93,O$74,FALSE)</f>
        <v>10</v>
      </c>
    </row>
    <row r="6" spans="1:16" ht="21" customHeight="1" thickBot="1" x14ac:dyDescent="0.2">
      <c r="C6" s="172"/>
      <c r="D6" s="131">
        <v>100</v>
      </c>
      <c r="E6" s="157">
        <v>100</v>
      </c>
      <c r="F6" s="132">
        <v>100</v>
      </c>
      <c r="G6" s="132">
        <v>100</v>
      </c>
      <c r="H6" s="132">
        <v>100</v>
      </c>
      <c r="I6" s="132">
        <v>100</v>
      </c>
      <c r="J6" s="132">
        <v>100</v>
      </c>
      <c r="K6" s="132">
        <v>100</v>
      </c>
      <c r="L6" s="132">
        <v>100</v>
      </c>
      <c r="M6" s="132">
        <v>100</v>
      </c>
      <c r="N6" s="133"/>
      <c r="O6" s="132">
        <v>100</v>
      </c>
    </row>
    <row r="7" spans="1:16" ht="21" customHeight="1" x14ac:dyDescent="0.15">
      <c r="A7" s="119">
        <v>2</v>
      </c>
      <c r="C7" s="170" t="str">
        <f>VLOOKUP($A7,$B$76:$Q$105,C$74,FALSE)</f>
        <v>マイバッグ・マイボトルなど，繰り返し使ってごみの削減に寄与する商品を利用している</v>
      </c>
      <c r="D7" s="145">
        <f>VLOOKUP($A7,$B$76:$Q$105,D$74,FALSE)</f>
        <v>1038</v>
      </c>
      <c r="E7" s="146">
        <f t="shared" ref="E7:O21" si="1">VLOOKUP($A7,$B$76:$Q$105,E$74,FALSE)</f>
        <v>23</v>
      </c>
      <c r="F7" s="147">
        <f t="shared" si="1"/>
        <v>62</v>
      </c>
      <c r="G7" s="147">
        <f t="shared" si="1"/>
        <v>118</v>
      </c>
      <c r="H7" s="147">
        <f t="shared" si="1"/>
        <v>147</v>
      </c>
      <c r="I7" s="147">
        <f t="shared" si="1"/>
        <v>219</v>
      </c>
      <c r="J7" s="147">
        <f t="shared" si="1"/>
        <v>100</v>
      </c>
      <c r="K7" s="147">
        <f t="shared" si="1"/>
        <v>82</v>
      </c>
      <c r="L7" s="147">
        <f t="shared" si="1"/>
        <v>134</v>
      </c>
      <c r="M7" s="147">
        <f t="shared" si="1"/>
        <v>146</v>
      </c>
      <c r="O7" s="147">
        <f t="shared" si="1"/>
        <v>7</v>
      </c>
      <c r="P7" s="148"/>
    </row>
    <row r="8" spans="1:16" ht="21" customHeight="1" x14ac:dyDescent="0.15">
      <c r="C8" s="166"/>
      <c r="D8" s="149">
        <f>D7/D$5*100</f>
        <v>75.766423357664237</v>
      </c>
      <c r="E8" s="150">
        <f t="shared" ref="E8:O8" si="2">E7/E$5*100</f>
        <v>76.666666666666671</v>
      </c>
      <c r="F8" s="151">
        <f t="shared" si="2"/>
        <v>68.888888888888886</v>
      </c>
      <c r="G8" s="151">
        <f t="shared" si="2"/>
        <v>71.515151515151516</v>
      </c>
      <c r="H8" s="151">
        <f t="shared" si="2"/>
        <v>69.339622641509436</v>
      </c>
      <c r="I8" s="151">
        <f t="shared" si="2"/>
        <v>81.111111111111114</v>
      </c>
      <c r="J8" s="151">
        <f t="shared" si="2"/>
        <v>80</v>
      </c>
      <c r="K8" s="151">
        <f t="shared" si="2"/>
        <v>79.611650485436897</v>
      </c>
      <c r="L8" s="151">
        <f t="shared" si="2"/>
        <v>77.906976744186053</v>
      </c>
      <c r="M8" s="151">
        <f t="shared" si="2"/>
        <v>75.647668393782382</v>
      </c>
      <c r="O8" s="151">
        <f t="shared" si="2"/>
        <v>70</v>
      </c>
    </row>
    <row r="9" spans="1:16" ht="21" customHeight="1" x14ac:dyDescent="0.15">
      <c r="A9" s="119">
        <v>3</v>
      </c>
      <c r="C9" s="165" t="str">
        <f t="shared" ref="C9:D9" si="3">VLOOKUP($A9,$B$76:$Q$105,C$74,FALSE)</f>
        <v>エコマークなどがついた環境に配慮した商品・サービスを選んでいる</v>
      </c>
      <c r="D9" s="152">
        <f t="shared" si="3"/>
        <v>132</v>
      </c>
      <c r="E9" s="153">
        <f t="shared" si="1"/>
        <v>4</v>
      </c>
      <c r="F9" s="154">
        <f t="shared" si="1"/>
        <v>7</v>
      </c>
      <c r="G9" s="154">
        <f t="shared" si="1"/>
        <v>7</v>
      </c>
      <c r="H9" s="154">
        <f t="shared" si="1"/>
        <v>13</v>
      </c>
      <c r="I9" s="154">
        <f t="shared" si="1"/>
        <v>21</v>
      </c>
      <c r="J9" s="154">
        <f t="shared" si="1"/>
        <v>16</v>
      </c>
      <c r="K9" s="154">
        <f t="shared" si="1"/>
        <v>14</v>
      </c>
      <c r="L9" s="154">
        <f t="shared" si="1"/>
        <v>22</v>
      </c>
      <c r="M9" s="154">
        <f t="shared" si="1"/>
        <v>25</v>
      </c>
      <c r="O9" s="154">
        <f t="shared" si="1"/>
        <v>3</v>
      </c>
    </row>
    <row r="10" spans="1:16" ht="21" customHeight="1" x14ac:dyDescent="0.15">
      <c r="C10" s="166"/>
      <c r="D10" s="149">
        <f t="shared" ref="D10:M10" si="4">D9/D$5*100</f>
        <v>9.6350364963503647</v>
      </c>
      <c r="E10" s="150">
        <f t="shared" si="4"/>
        <v>13.333333333333334</v>
      </c>
      <c r="F10" s="151">
        <f t="shared" si="4"/>
        <v>7.7777777777777777</v>
      </c>
      <c r="G10" s="151">
        <f t="shared" si="4"/>
        <v>4.2424242424242431</v>
      </c>
      <c r="H10" s="151">
        <f t="shared" si="4"/>
        <v>6.132075471698113</v>
      </c>
      <c r="I10" s="151">
        <f t="shared" si="4"/>
        <v>7.7777777777777777</v>
      </c>
      <c r="J10" s="151">
        <f t="shared" si="4"/>
        <v>12.8</v>
      </c>
      <c r="K10" s="151">
        <f t="shared" si="4"/>
        <v>13.592233009708737</v>
      </c>
      <c r="L10" s="151">
        <f t="shared" si="4"/>
        <v>12.790697674418606</v>
      </c>
      <c r="M10" s="151">
        <f t="shared" si="4"/>
        <v>12.953367875647666</v>
      </c>
      <c r="O10" s="151">
        <f t="shared" ref="O10" si="5">O9/O$5*100</f>
        <v>30</v>
      </c>
    </row>
    <row r="11" spans="1:16" ht="21" customHeight="1" x14ac:dyDescent="0.15">
      <c r="A11" s="119">
        <v>4</v>
      </c>
      <c r="C11" s="165" t="str">
        <f t="shared" ref="C11:D11" si="6">VLOOKUP($A11,$B$76:$Q$105,C$74,FALSE)</f>
        <v>使い捨てのプラスチック製品（ストローやスプーンなど）はなるべく使わない</v>
      </c>
      <c r="D11" s="152">
        <f t="shared" si="6"/>
        <v>417</v>
      </c>
      <c r="E11" s="153">
        <f t="shared" si="1"/>
        <v>10</v>
      </c>
      <c r="F11" s="154">
        <f t="shared" si="1"/>
        <v>18</v>
      </c>
      <c r="G11" s="154">
        <f t="shared" si="1"/>
        <v>29</v>
      </c>
      <c r="H11" s="154">
        <f t="shared" si="1"/>
        <v>50</v>
      </c>
      <c r="I11" s="154">
        <f t="shared" si="1"/>
        <v>73</v>
      </c>
      <c r="J11" s="154">
        <f t="shared" si="1"/>
        <v>42</v>
      </c>
      <c r="K11" s="154">
        <f t="shared" si="1"/>
        <v>38</v>
      </c>
      <c r="L11" s="154">
        <f t="shared" si="1"/>
        <v>67</v>
      </c>
      <c r="M11" s="154">
        <f t="shared" si="1"/>
        <v>83</v>
      </c>
      <c r="O11" s="154">
        <f t="shared" si="1"/>
        <v>7</v>
      </c>
    </row>
    <row r="12" spans="1:16" ht="21" customHeight="1" x14ac:dyDescent="0.15">
      <c r="C12" s="166"/>
      <c r="D12" s="149">
        <f t="shared" ref="D12:M12" si="7">D11/D$5*100</f>
        <v>30.437956204379564</v>
      </c>
      <c r="E12" s="150">
        <f t="shared" si="7"/>
        <v>33.333333333333329</v>
      </c>
      <c r="F12" s="151">
        <f t="shared" si="7"/>
        <v>20</v>
      </c>
      <c r="G12" s="151">
        <f t="shared" si="7"/>
        <v>17.575757575757574</v>
      </c>
      <c r="H12" s="151">
        <f t="shared" si="7"/>
        <v>23.584905660377359</v>
      </c>
      <c r="I12" s="151">
        <f t="shared" si="7"/>
        <v>27.037037037037038</v>
      </c>
      <c r="J12" s="151">
        <f t="shared" si="7"/>
        <v>33.6</v>
      </c>
      <c r="K12" s="151">
        <f t="shared" si="7"/>
        <v>36.893203883495147</v>
      </c>
      <c r="L12" s="151">
        <f t="shared" si="7"/>
        <v>38.953488372093027</v>
      </c>
      <c r="M12" s="151">
        <f t="shared" si="7"/>
        <v>43.005181347150256</v>
      </c>
      <c r="O12" s="151">
        <f t="shared" ref="O12" si="8">O11/O$5*100</f>
        <v>70</v>
      </c>
    </row>
    <row r="13" spans="1:16" ht="21" customHeight="1" x14ac:dyDescent="0.15">
      <c r="A13" s="119">
        <v>5</v>
      </c>
      <c r="C13" s="165" t="str">
        <f t="shared" ref="C13:D13" si="9">VLOOKUP($A13,$B$76:$Q$105,C$74,FALSE)</f>
        <v>ごみを分別し，資源のリサイクルを心がけている</v>
      </c>
      <c r="D13" s="152">
        <f t="shared" si="9"/>
        <v>1149</v>
      </c>
      <c r="E13" s="153">
        <f>VLOOKUP($A13,$B$76:$Q$105,E$74,FALSE)</f>
        <v>19</v>
      </c>
      <c r="F13" s="154">
        <f t="shared" si="1"/>
        <v>60</v>
      </c>
      <c r="G13" s="154">
        <f t="shared" si="1"/>
        <v>117</v>
      </c>
      <c r="H13" s="154">
        <f t="shared" si="1"/>
        <v>163</v>
      </c>
      <c r="I13" s="154">
        <f t="shared" si="1"/>
        <v>235</v>
      </c>
      <c r="J13" s="154">
        <f t="shared" si="1"/>
        <v>111</v>
      </c>
      <c r="K13" s="154">
        <f t="shared" si="1"/>
        <v>94</v>
      </c>
      <c r="L13" s="154">
        <f t="shared" si="1"/>
        <v>161</v>
      </c>
      <c r="M13" s="154">
        <f t="shared" si="1"/>
        <v>179</v>
      </c>
      <c r="O13" s="154">
        <f t="shared" si="1"/>
        <v>10</v>
      </c>
    </row>
    <row r="14" spans="1:16" ht="21" customHeight="1" x14ac:dyDescent="0.15">
      <c r="C14" s="166"/>
      <c r="D14" s="149">
        <f t="shared" ref="D14:M14" si="10">D13/D$5*100</f>
        <v>83.868613138686129</v>
      </c>
      <c r="E14" s="150">
        <f t="shared" si="10"/>
        <v>63.333333333333329</v>
      </c>
      <c r="F14" s="151">
        <f t="shared" si="10"/>
        <v>66.666666666666657</v>
      </c>
      <c r="G14" s="151">
        <f t="shared" si="10"/>
        <v>70.909090909090907</v>
      </c>
      <c r="H14" s="151">
        <f t="shared" si="10"/>
        <v>76.886792452830193</v>
      </c>
      <c r="I14" s="151">
        <f t="shared" si="10"/>
        <v>87.037037037037038</v>
      </c>
      <c r="J14" s="151">
        <f t="shared" si="10"/>
        <v>88.8</v>
      </c>
      <c r="K14" s="151">
        <f t="shared" si="10"/>
        <v>91.262135922330103</v>
      </c>
      <c r="L14" s="151">
        <f t="shared" si="10"/>
        <v>93.604651162790702</v>
      </c>
      <c r="M14" s="151">
        <f t="shared" si="10"/>
        <v>92.746113989637308</v>
      </c>
      <c r="O14" s="164">
        <f t="shared" ref="O14" si="11">O13/O$5*100</f>
        <v>100</v>
      </c>
    </row>
    <row r="15" spans="1:16" ht="21" customHeight="1" x14ac:dyDescent="0.15">
      <c r="A15" s="119">
        <v>6</v>
      </c>
      <c r="C15" s="165" t="str">
        <f t="shared" ref="C15:D15" si="12">VLOOKUP($A15,$B$76:$Q$105,C$74,FALSE)</f>
        <v>食品・飲料を使い切り，食品ロスの予防を心がけている</v>
      </c>
      <c r="D15" s="152">
        <f t="shared" si="12"/>
        <v>806</v>
      </c>
      <c r="E15" s="153">
        <f t="shared" si="1"/>
        <v>16</v>
      </c>
      <c r="F15" s="154">
        <f t="shared" si="1"/>
        <v>50</v>
      </c>
      <c r="G15" s="154">
        <f t="shared" si="1"/>
        <v>85</v>
      </c>
      <c r="H15" s="154">
        <f t="shared" si="1"/>
        <v>109</v>
      </c>
      <c r="I15" s="154">
        <f t="shared" si="1"/>
        <v>175</v>
      </c>
      <c r="J15" s="154">
        <f t="shared" si="1"/>
        <v>63</v>
      </c>
      <c r="K15" s="154">
        <f t="shared" si="1"/>
        <v>62</v>
      </c>
      <c r="L15" s="154">
        <f t="shared" si="1"/>
        <v>111</v>
      </c>
      <c r="M15" s="154">
        <f t="shared" si="1"/>
        <v>127</v>
      </c>
      <c r="O15" s="154">
        <f t="shared" si="1"/>
        <v>8</v>
      </c>
    </row>
    <row r="16" spans="1:16" ht="21" customHeight="1" x14ac:dyDescent="0.15">
      <c r="C16" s="166"/>
      <c r="D16" s="149">
        <f t="shared" ref="D16:M16" si="13">D15/D$5*100</f>
        <v>58.832116788321166</v>
      </c>
      <c r="E16" s="150">
        <f t="shared" si="13"/>
        <v>53.333333333333336</v>
      </c>
      <c r="F16" s="151">
        <f t="shared" si="13"/>
        <v>55.555555555555557</v>
      </c>
      <c r="G16" s="151">
        <f t="shared" si="13"/>
        <v>51.515151515151516</v>
      </c>
      <c r="H16" s="151">
        <f t="shared" si="13"/>
        <v>51.415094339622648</v>
      </c>
      <c r="I16" s="151">
        <f t="shared" si="13"/>
        <v>64.81481481481481</v>
      </c>
      <c r="J16" s="151">
        <f t="shared" si="13"/>
        <v>50.4</v>
      </c>
      <c r="K16" s="151">
        <f t="shared" si="13"/>
        <v>60.194174757281552</v>
      </c>
      <c r="L16" s="151">
        <f t="shared" si="13"/>
        <v>64.534883720930239</v>
      </c>
      <c r="M16" s="151">
        <f t="shared" si="13"/>
        <v>65.803108808290162</v>
      </c>
      <c r="O16" s="151">
        <f t="shared" ref="O16" si="14">O15/O$5*100</f>
        <v>80</v>
      </c>
    </row>
    <row r="17" spans="1:15" ht="21" customHeight="1" x14ac:dyDescent="0.15">
      <c r="A17" s="119">
        <v>7</v>
      </c>
      <c r="C17" s="165" t="str">
        <f t="shared" ref="C17:D17" si="15">VLOOKUP($A17,$B$76:$Q$105,C$74,FALSE)</f>
        <v>ゆっくり加速・減速などのエコドライブを実践している</v>
      </c>
      <c r="D17" s="152">
        <f t="shared" si="15"/>
        <v>181</v>
      </c>
      <c r="E17" s="153">
        <f t="shared" si="1"/>
        <v>0</v>
      </c>
      <c r="F17" s="154">
        <f t="shared" si="1"/>
        <v>6</v>
      </c>
      <c r="G17" s="154">
        <f t="shared" si="1"/>
        <v>12</v>
      </c>
      <c r="H17" s="154">
        <f t="shared" si="1"/>
        <v>27</v>
      </c>
      <c r="I17" s="154">
        <f t="shared" si="1"/>
        <v>52</v>
      </c>
      <c r="J17" s="154">
        <f t="shared" si="1"/>
        <v>18</v>
      </c>
      <c r="K17" s="154">
        <f t="shared" si="1"/>
        <v>21</v>
      </c>
      <c r="L17" s="154">
        <f t="shared" si="1"/>
        <v>24</v>
      </c>
      <c r="M17" s="154">
        <f t="shared" si="1"/>
        <v>21</v>
      </c>
      <c r="O17" s="154">
        <f t="shared" si="1"/>
        <v>0</v>
      </c>
    </row>
    <row r="18" spans="1:15" ht="21" customHeight="1" x14ac:dyDescent="0.15">
      <c r="C18" s="166"/>
      <c r="D18" s="149">
        <f t="shared" ref="D18:M18" si="16">D17/D$5*100</f>
        <v>13.211678832116789</v>
      </c>
      <c r="E18" s="150">
        <f t="shared" si="16"/>
        <v>0</v>
      </c>
      <c r="F18" s="151">
        <f t="shared" si="16"/>
        <v>6.666666666666667</v>
      </c>
      <c r="G18" s="151">
        <f t="shared" si="16"/>
        <v>7.2727272727272725</v>
      </c>
      <c r="H18" s="151">
        <f t="shared" si="16"/>
        <v>12.735849056603774</v>
      </c>
      <c r="I18" s="151">
        <f t="shared" si="16"/>
        <v>19.25925925925926</v>
      </c>
      <c r="J18" s="151">
        <f t="shared" si="16"/>
        <v>14.399999999999999</v>
      </c>
      <c r="K18" s="151">
        <f t="shared" si="16"/>
        <v>20.388349514563107</v>
      </c>
      <c r="L18" s="151">
        <f t="shared" si="16"/>
        <v>13.953488372093023</v>
      </c>
      <c r="M18" s="151">
        <f t="shared" si="16"/>
        <v>10.880829015544041</v>
      </c>
      <c r="O18" s="151">
        <f t="shared" ref="O18" si="17">O17/O$5*100</f>
        <v>0</v>
      </c>
    </row>
    <row r="19" spans="1:15" ht="21" customHeight="1" x14ac:dyDescent="0.15">
      <c r="A19" s="119">
        <v>8</v>
      </c>
      <c r="C19" s="165" t="str">
        <f t="shared" ref="C19:D19" si="18">VLOOKUP($A19,$B$76:$Q$105,C$74,FALSE)</f>
        <v>走行時に二酸化炭素を排出しない自動車（電気自動車やプラグインハイブリット自動車など）を利用している</v>
      </c>
      <c r="D19" s="152">
        <f t="shared" si="18"/>
        <v>67</v>
      </c>
      <c r="E19" s="153">
        <f t="shared" si="1"/>
        <v>2</v>
      </c>
      <c r="F19" s="154">
        <f t="shared" si="1"/>
        <v>1</v>
      </c>
      <c r="G19" s="154">
        <f t="shared" si="1"/>
        <v>5</v>
      </c>
      <c r="H19" s="154">
        <f t="shared" si="1"/>
        <v>10</v>
      </c>
      <c r="I19" s="154">
        <f t="shared" si="1"/>
        <v>17</v>
      </c>
      <c r="J19" s="154">
        <f t="shared" si="1"/>
        <v>4</v>
      </c>
      <c r="K19" s="154">
        <f t="shared" si="1"/>
        <v>8</v>
      </c>
      <c r="L19" s="154">
        <f t="shared" si="1"/>
        <v>7</v>
      </c>
      <c r="M19" s="154">
        <f t="shared" si="1"/>
        <v>12</v>
      </c>
      <c r="O19" s="154">
        <f t="shared" si="1"/>
        <v>1</v>
      </c>
    </row>
    <row r="20" spans="1:15" ht="21" customHeight="1" x14ac:dyDescent="0.15">
      <c r="C20" s="166"/>
      <c r="D20" s="149">
        <f t="shared" ref="D20:M20" si="19">D19/D$5*100</f>
        <v>4.8905109489051091</v>
      </c>
      <c r="E20" s="150">
        <f t="shared" si="19"/>
        <v>6.666666666666667</v>
      </c>
      <c r="F20" s="151">
        <f t="shared" si="19"/>
        <v>1.1111111111111112</v>
      </c>
      <c r="G20" s="151">
        <f t="shared" si="19"/>
        <v>3.0303030303030303</v>
      </c>
      <c r="H20" s="151">
        <f t="shared" si="19"/>
        <v>4.716981132075472</v>
      </c>
      <c r="I20" s="151">
        <f t="shared" si="19"/>
        <v>6.2962962962962958</v>
      </c>
      <c r="J20" s="151">
        <f t="shared" si="19"/>
        <v>3.2</v>
      </c>
      <c r="K20" s="151">
        <f t="shared" si="19"/>
        <v>7.7669902912621351</v>
      </c>
      <c r="L20" s="151">
        <f t="shared" si="19"/>
        <v>4.0697674418604652</v>
      </c>
      <c r="M20" s="151">
        <f t="shared" si="19"/>
        <v>6.2176165803108807</v>
      </c>
      <c r="O20" s="151">
        <f t="shared" ref="O20" si="20">O19/O$5*100</f>
        <v>10</v>
      </c>
    </row>
    <row r="21" spans="1:15" ht="21" customHeight="1" x14ac:dyDescent="0.15">
      <c r="A21" s="119">
        <v>9</v>
      </c>
      <c r="C21" s="165" t="str">
        <f t="shared" ref="C21:D21" si="21">VLOOKUP($A21,$B$76:$Q$105,C$74,FALSE)</f>
        <v>こまめに消灯したり，エアコンの設定温度に注意したりするなど，節電を心がけている</v>
      </c>
      <c r="D21" s="152">
        <f t="shared" si="21"/>
        <v>728</v>
      </c>
      <c r="E21" s="153">
        <f t="shared" si="1"/>
        <v>15</v>
      </c>
      <c r="F21" s="154">
        <f t="shared" si="1"/>
        <v>36</v>
      </c>
      <c r="G21" s="154">
        <f t="shared" si="1"/>
        <v>56</v>
      </c>
      <c r="H21" s="154">
        <f t="shared" si="1"/>
        <v>83</v>
      </c>
      <c r="I21" s="154">
        <f t="shared" si="1"/>
        <v>134</v>
      </c>
      <c r="J21" s="154">
        <f t="shared" si="1"/>
        <v>73</v>
      </c>
      <c r="K21" s="154">
        <f t="shared" si="1"/>
        <v>70</v>
      </c>
      <c r="L21" s="154">
        <f t="shared" si="1"/>
        <v>119</v>
      </c>
      <c r="M21" s="154">
        <f t="shared" si="1"/>
        <v>136</v>
      </c>
      <c r="O21" s="154">
        <f t="shared" si="1"/>
        <v>6</v>
      </c>
    </row>
    <row r="22" spans="1:15" ht="21" customHeight="1" x14ac:dyDescent="0.15">
      <c r="C22" s="166"/>
      <c r="D22" s="149">
        <f t="shared" ref="D22:M22" si="22">D21/D$5*100</f>
        <v>53.138686131386862</v>
      </c>
      <c r="E22" s="150">
        <f t="shared" si="22"/>
        <v>50</v>
      </c>
      <c r="F22" s="151">
        <f t="shared" si="22"/>
        <v>40</v>
      </c>
      <c r="G22" s="151">
        <f t="shared" si="22"/>
        <v>33.939393939393945</v>
      </c>
      <c r="H22" s="151">
        <f t="shared" si="22"/>
        <v>39.150943396226417</v>
      </c>
      <c r="I22" s="151">
        <f t="shared" si="22"/>
        <v>49.629629629629626</v>
      </c>
      <c r="J22" s="151">
        <f t="shared" si="22"/>
        <v>58.4</v>
      </c>
      <c r="K22" s="151">
        <f t="shared" si="22"/>
        <v>67.961165048543691</v>
      </c>
      <c r="L22" s="151">
        <f t="shared" si="22"/>
        <v>69.186046511627907</v>
      </c>
      <c r="M22" s="151">
        <f t="shared" si="22"/>
        <v>70.466321243523311</v>
      </c>
      <c r="O22" s="151">
        <f t="shared" ref="O22" si="23">O21/O$5*100</f>
        <v>60</v>
      </c>
    </row>
    <row r="23" spans="1:15" ht="21" customHeight="1" x14ac:dyDescent="0.15">
      <c r="A23" s="119">
        <v>10</v>
      </c>
      <c r="C23" s="165" t="str">
        <f t="shared" ref="C23:O35" si="24">VLOOKUP($A23,$B$76:$Q$105,C$74,FALSE)</f>
        <v>家の照明をLEDに交換している</v>
      </c>
      <c r="D23" s="152">
        <f t="shared" si="24"/>
        <v>716</v>
      </c>
      <c r="E23" s="153">
        <f t="shared" si="24"/>
        <v>9</v>
      </c>
      <c r="F23" s="154">
        <f t="shared" si="24"/>
        <v>25</v>
      </c>
      <c r="G23" s="154">
        <f t="shared" si="24"/>
        <v>62</v>
      </c>
      <c r="H23" s="154">
        <f t="shared" si="24"/>
        <v>101</v>
      </c>
      <c r="I23" s="154">
        <f t="shared" si="24"/>
        <v>143</v>
      </c>
      <c r="J23" s="154">
        <f t="shared" si="24"/>
        <v>67</v>
      </c>
      <c r="K23" s="154">
        <f t="shared" si="24"/>
        <v>59</v>
      </c>
      <c r="L23" s="154">
        <f t="shared" si="24"/>
        <v>111</v>
      </c>
      <c r="M23" s="154">
        <f t="shared" si="24"/>
        <v>131</v>
      </c>
      <c r="O23" s="154">
        <f t="shared" si="24"/>
        <v>8</v>
      </c>
    </row>
    <row r="24" spans="1:15" ht="21" customHeight="1" x14ac:dyDescent="0.15">
      <c r="C24" s="166"/>
      <c r="D24" s="149">
        <f t="shared" ref="D24:M24" si="25">D23/D$5*100</f>
        <v>52.262773722627742</v>
      </c>
      <c r="E24" s="150">
        <f t="shared" si="25"/>
        <v>30</v>
      </c>
      <c r="F24" s="151">
        <f t="shared" si="25"/>
        <v>27.777777777777779</v>
      </c>
      <c r="G24" s="151">
        <f t="shared" si="25"/>
        <v>37.575757575757571</v>
      </c>
      <c r="H24" s="151">
        <f t="shared" si="25"/>
        <v>47.641509433962263</v>
      </c>
      <c r="I24" s="151">
        <f t="shared" si="25"/>
        <v>52.962962962962969</v>
      </c>
      <c r="J24" s="151">
        <f t="shared" si="25"/>
        <v>53.6</v>
      </c>
      <c r="K24" s="151">
        <f t="shared" si="25"/>
        <v>57.28155339805825</v>
      </c>
      <c r="L24" s="151">
        <f t="shared" si="25"/>
        <v>64.534883720930239</v>
      </c>
      <c r="M24" s="151">
        <f t="shared" si="25"/>
        <v>67.875647668393782</v>
      </c>
      <c r="O24" s="151">
        <f t="shared" ref="O24" si="26">O23/O$5*100</f>
        <v>80</v>
      </c>
    </row>
    <row r="25" spans="1:15" ht="21" customHeight="1" x14ac:dyDescent="0.15">
      <c r="A25" s="119">
        <v>11</v>
      </c>
      <c r="C25" s="165" t="str">
        <f t="shared" ref="C25:D25" si="27">VLOOKUP($A25,$B$76:$Q$105,C$74,FALSE)</f>
        <v>太陽光発電システムなど再生可能エネルギーを利用する機器を導入している</v>
      </c>
      <c r="D25" s="152">
        <f t="shared" si="27"/>
        <v>60</v>
      </c>
      <c r="E25" s="153">
        <f t="shared" si="24"/>
        <v>1</v>
      </c>
      <c r="F25" s="154">
        <f t="shared" si="24"/>
        <v>2</v>
      </c>
      <c r="G25" s="154">
        <f t="shared" si="24"/>
        <v>6</v>
      </c>
      <c r="H25" s="154">
        <f t="shared" si="24"/>
        <v>8</v>
      </c>
      <c r="I25" s="154">
        <f t="shared" si="24"/>
        <v>15</v>
      </c>
      <c r="J25" s="154">
        <f t="shared" si="24"/>
        <v>7</v>
      </c>
      <c r="K25" s="154">
        <f t="shared" si="24"/>
        <v>5</v>
      </c>
      <c r="L25" s="154">
        <f t="shared" si="24"/>
        <v>8</v>
      </c>
      <c r="M25" s="154">
        <f t="shared" si="24"/>
        <v>8</v>
      </c>
      <c r="O25" s="154">
        <f t="shared" si="24"/>
        <v>0</v>
      </c>
    </row>
    <row r="26" spans="1:15" ht="21" customHeight="1" x14ac:dyDescent="0.15">
      <c r="C26" s="166"/>
      <c r="D26" s="149">
        <f t="shared" ref="D26:M26" si="28">D25/D$5*100</f>
        <v>4.3795620437956204</v>
      </c>
      <c r="E26" s="150">
        <f t="shared" si="28"/>
        <v>3.3333333333333335</v>
      </c>
      <c r="F26" s="151">
        <f t="shared" si="28"/>
        <v>2.2222222222222223</v>
      </c>
      <c r="G26" s="151">
        <f t="shared" si="28"/>
        <v>3.6363636363636362</v>
      </c>
      <c r="H26" s="151">
        <f t="shared" si="28"/>
        <v>3.7735849056603774</v>
      </c>
      <c r="I26" s="151">
        <f t="shared" si="28"/>
        <v>5.5555555555555554</v>
      </c>
      <c r="J26" s="151">
        <f t="shared" si="28"/>
        <v>5.6000000000000005</v>
      </c>
      <c r="K26" s="151">
        <f t="shared" si="28"/>
        <v>4.8543689320388346</v>
      </c>
      <c r="L26" s="151">
        <f t="shared" si="28"/>
        <v>4.6511627906976747</v>
      </c>
      <c r="M26" s="151">
        <f t="shared" si="28"/>
        <v>4.1450777202072544</v>
      </c>
      <c r="O26" s="151">
        <f t="shared" ref="O26" si="29">O25/O$5*100</f>
        <v>0</v>
      </c>
    </row>
    <row r="27" spans="1:15" ht="21" customHeight="1" x14ac:dyDescent="0.15">
      <c r="A27" s="119">
        <v>12</v>
      </c>
      <c r="C27" s="165" t="str">
        <f t="shared" ref="C27:D27" si="30">VLOOKUP($A27,$B$76:$Q$105,C$74,FALSE)</f>
        <v>買い替えの際に，省エネルギー型の製品を選ぶように心がけている</v>
      </c>
      <c r="D27" s="152">
        <f t="shared" si="30"/>
        <v>380</v>
      </c>
      <c r="E27" s="153">
        <f t="shared" si="24"/>
        <v>2</v>
      </c>
      <c r="F27" s="154">
        <f t="shared" si="24"/>
        <v>13</v>
      </c>
      <c r="G27" s="154">
        <f t="shared" si="24"/>
        <v>17</v>
      </c>
      <c r="H27" s="154">
        <f t="shared" si="24"/>
        <v>29</v>
      </c>
      <c r="I27" s="154">
        <f t="shared" si="24"/>
        <v>67</v>
      </c>
      <c r="J27" s="154">
        <f t="shared" si="24"/>
        <v>49</v>
      </c>
      <c r="K27" s="154">
        <f t="shared" si="24"/>
        <v>40</v>
      </c>
      <c r="L27" s="154">
        <f t="shared" si="24"/>
        <v>73</v>
      </c>
      <c r="M27" s="154">
        <f t="shared" si="24"/>
        <v>84</v>
      </c>
      <c r="O27" s="154">
        <f t="shared" si="24"/>
        <v>6</v>
      </c>
    </row>
    <row r="28" spans="1:15" ht="21" customHeight="1" x14ac:dyDescent="0.15">
      <c r="C28" s="166"/>
      <c r="D28" s="149">
        <f t="shared" ref="D28:M28" si="31">D27/D$5*100</f>
        <v>27.737226277372262</v>
      </c>
      <c r="E28" s="150">
        <f t="shared" si="31"/>
        <v>6.666666666666667</v>
      </c>
      <c r="F28" s="151">
        <f t="shared" si="31"/>
        <v>14.444444444444443</v>
      </c>
      <c r="G28" s="151">
        <f t="shared" si="31"/>
        <v>10.303030303030303</v>
      </c>
      <c r="H28" s="151">
        <f t="shared" si="31"/>
        <v>13.679245283018867</v>
      </c>
      <c r="I28" s="151">
        <f t="shared" si="31"/>
        <v>24.814814814814813</v>
      </c>
      <c r="J28" s="151">
        <f t="shared" si="31"/>
        <v>39.200000000000003</v>
      </c>
      <c r="K28" s="151">
        <f t="shared" si="31"/>
        <v>38.834951456310677</v>
      </c>
      <c r="L28" s="151">
        <f t="shared" si="31"/>
        <v>42.441860465116278</v>
      </c>
      <c r="M28" s="151">
        <f t="shared" si="31"/>
        <v>43.523316062176164</v>
      </c>
      <c r="O28" s="151">
        <f t="shared" ref="O28" si="32">O27/O$5*100</f>
        <v>60</v>
      </c>
    </row>
    <row r="29" spans="1:15" ht="21" customHeight="1" x14ac:dyDescent="0.15">
      <c r="A29" s="119">
        <v>13</v>
      </c>
      <c r="C29" s="165" t="str">
        <f t="shared" ref="C29:D29" si="33">VLOOKUP($A29,$B$76:$Q$105,C$74,FALSE)</f>
        <v>家庭エコ診断，うちエコ診断WEBサービスなどを活用し，省エネ専門家の意見を聞いたことある</v>
      </c>
      <c r="D29" s="152">
        <f t="shared" si="33"/>
        <v>13</v>
      </c>
      <c r="E29" s="153">
        <f t="shared" si="24"/>
        <v>0</v>
      </c>
      <c r="F29" s="154">
        <f t="shared" si="24"/>
        <v>2</v>
      </c>
      <c r="G29" s="154">
        <f t="shared" si="24"/>
        <v>0</v>
      </c>
      <c r="H29" s="154">
        <f t="shared" si="24"/>
        <v>0</v>
      </c>
      <c r="I29" s="154">
        <f t="shared" si="24"/>
        <v>3</v>
      </c>
      <c r="J29" s="154">
        <f t="shared" si="24"/>
        <v>1</v>
      </c>
      <c r="K29" s="154">
        <f t="shared" si="24"/>
        <v>4</v>
      </c>
      <c r="L29" s="154">
        <f t="shared" si="24"/>
        <v>2</v>
      </c>
      <c r="M29" s="154">
        <f t="shared" si="24"/>
        <v>1</v>
      </c>
      <c r="O29" s="154">
        <f t="shared" si="24"/>
        <v>0</v>
      </c>
    </row>
    <row r="30" spans="1:15" ht="21" customHeight="1" x14ac:dyDescent="0.15">
      <c r="C30" s="166"/>
      <c r="D30" s="149">
        <f t="shared" ref="D30:M30" si="34">D29/D$5*100</f>
        <v>0.94890510948905105</v>
      </c>
      <c r="E30" s="150">
        <f t="shared" si="34"/>
        <v>0</v>
      </c>
      <c r="F30" s="151">
        <f t="shared" si="34"/>
        <v>2.2222222222222223</v>
      </c>
      <c r="G30" s="151">
        <f t="shared" si="34"/>
        <v>0</v>
      </c>
      <c r="H30" s="151">
        <f t="shared" si="34"/>
        <v>0</v>
      </c>
      <c r="I30" s="151">
        <f t="shared" si="34"/>
        <v>1.1111111111111112</v>
      </c>
      <c r="J30" s="151">
        <f t="shared" si="34"/>
        <v>0.8</v>
      </c>
      <c r="K30" s="151">
        <f t="shared" si="34"/>
        <v>3.8834951456310676</v>
      </c>
      <c r="L30" s="151">
        <f t="shared" si="34"/>
        <v>1.1627906976744187</v>
      </c>
      <c r="M30" s="151">
        <f t="shared" si="34"/>
        <v>0.5181347150259068</v>
      </c>
      <c r="O30" s="151">
        <f t="shared" ref="O30" si="35">O29/O$5*100</f>
        <v>0</v>
      </c>
    </row>
    <row r="31" spans="1:15" ht="21" customHeight="1" x14ac:dyDescent="0.15">
      <c r="A31" s="119">
        <v>14</v>
      </c>
      <c r="C31" s="165" t="str">
        <f t="shared" ref="C31:D31" si="36">VLOOKUP($A31,$B$76:$Q$105,C$74,FALSE)</f>
        <v>その他</v>
      </c>
      <c r="D31" s="152">
        <f t="shared" si="36"/>
        <v>8</v>
      </c>
      <c r="E31" s="153">
        <f t="shared" si="24"/>
        <v>0</v>
      </c>
      <c r="F31" s="154">
        <f t="shared" si="24"/>
        <v>0</v>
      </c>
      <c r="G31" s="154">
        <f t="shared" si="24"/>
        <v>1</v>
      </c>
      <c r="H31" s="154">
        <f t="shared" si="24"/>
        <v>2</v>
      </c>
      <c r="I31" s="154">
        <f t="shared" si="24"/>
        <v>0</v>
      </c>
      <c r="J31" s="154">
        <f t="shared" si="24"/>
        <v>1</v>
      </c>
      <c r="K31" s="154">
        <f t="shared" si="24"/>
        <v>2</v>
      </c>
      <c r="L31" s="154">
        <f t="shared" si="24"/>
        <v>1</v>
      </c>
      <c r="M31" s="154">
        <f t="shared" si="24"/>
        <v>1</v>
      </c>
      <c r="O31" s="154">
        <f t="shared" si="24"/>
        <v>0</v>
      </c>
    </row>
    <row r="32" spans="1:15" ht="21" customHeight="1" x14ac:dyDescent="0.15">
      <c r="C32" s="166"/>
      <c r="D32" s="149">
        <f t="shared" ref="D32:M32" si="37">D31/D$5*100</f>
        <v>0.58394160583941601</v>
      </c>
      <c r="E32" s="150">
        <f t="shared" si="37"/>
        <v>0</v>
      </c>
      <c r="F32" s="151">
        <f t="shared" si="37"/>
        <v>0</v>
      </c>
      <c r="G32" s="151">
        <f t="shared" si="37"/>
        <v>0.60606060606060608</v>
      </c>
      <c r="H32" s="151">
        <f t="shared" si="37"/>
        <v>0.94339622641509435</v>
      </c>
      <c r="I32" s="151">
        <f t="shared" si="37"/>
        <v>0</v>
      </c>
      <c r="J32" s="151">
        <f t="shared" si="37"/>
        <v>0.8</v>
      </c>
      <c r="K32" s="151">
        <f t="shared" si="37"/>
        <v>1.9417475728155338</v>
      </c>
      <c r="L32" s="151">
        <f t="shared" si="37"/>
        <v>0.58139534883720934</v>
      </c>
      <c r="M32" s="151">
        <f t="shared" si="37"/>
        <v>0.5181347150259068</v>
      </c>
      <c r="O32" s="151">
        <f t="shared" ref="O32" si="38">O31/O$5*100</f>
        <v>0</v>
      </c>
    </row>
    <row r="33" spans="1:15" ht="21" customHeight="1" x14ac:dyDescent="0.15">
      <c r="A33" s="119">
        <v>15</v>
      </c>
      <c r="C33" s="165" t="str">
        <f t="shared" ref="C33:D35" si="39">VLOOKUP($A33,$B$76:$Q$105,C$74,FALSE)</f>
        <v>特に取り組んでいない</v>
      </c>
      <c r="D33" s="152">
        <f>VLOOKUP($A33,$B$76:$Q$105,D$74,FALSE)</f>
        <v>34</v>
      </c>
      <c r="E33" s="153">
        <f t="shared" si="24"/>
        <v>1</v>
      </c>
      <c r="F33" s="154">
        <f t="shared" si="24"/>
        <v>3</v>
      </c>
      <c r="G33" s="154">
        <f t="shared" si="24"/>
        <v>6</v>
      </c>
      <c r="H33" s="154">
        <f t="shared" si="24"/>
        <v>10</v>
      </c>
      <c r="I33" s="154">
        <f t="shared" si="24"/>
        <v>7</v>
      </c>
      <c r="J33" s="154">
        <f t="shared" si="24"/>
        <v>2</v>
      </c>
      <c r="K33" s="154">
        <f t="shared" si="24"/>
        <v>1</v>
      </c>
      <c r="L33" s="154">
        <f t="shared" si="24"/>
        <v>1</v>
      </c>
      <c r="M33" s="154">
        <f t="shared" si="24"/>
        <v>3</v>
      </c>
      <c r="O33" s="154">
        <f t="shared" si="24"/>
        <v>0</v>
      </c>
    </row>
    <row r="34" spans="1:15" ht="21" customHeight="1" x14ac:dyDescent="0.15">
      <c r="C34" s="166"/>
      <c r="D34" s="149">
        <f t="shared" ref="D34:M34" si="40">D33/D$5*100</f>
        <v>2.4817518248175183</v>
      </c>
      <c r="E34" s="150">
        <f t="shared" si="40"/>
        <v>3.3333333333333335</v>
      </c>
      <c r="F34" s="151">
        <f t="shared" si="40"/>
        <v>3.3333333333333335</v>
      </c>
      <c r="G34" s="151">
        <f t="shared" si="40"/>
        <v>3.6363636363636362</v>
      </c>
      <c r="H34" s="151">
        <f t="shared" si="40"/>
        <v>4.716981132075472</v>
      </c>
      <c r="I34" s="151">
        <f t="shared" si="40"/>
        <v>2.5925925925925926</v>
      </c>
      <c r="J34" s="151">
        <f t="shared" si="40"/>
        <v>1.6</v>
      </c>
      <c r="K34" s="151">
        <f t="shared" si="40"/>
        <v>0.97087378640776689</v>
      </c>
      <c r="L34" s="151">
        <f t="shared" si="40"/>
        <v>0.58139534883720934</v>
      </c>
      <c r="M34" s="151">
        <f t="shared" si="40"/>
        <v>1.5544041450777202</v>
      </c>
      <c r="O34" s="151">
        <f t="shared" ref="O34:O36" si="41">O33/O$5*100</f>
        <v>0</v>
      </c>
    </row>
    <row r="35" spans="1:15" ht="21" customHeight="1" x14ac:dyDescent="0.15">
      <c r="A35" s="119">
        <v>16</v>
      </c>
      <c r="C35" s="167" t="s">
        <v>292</v>
      </c>
      <c r="D35" s="129">
        <f t="shared" si="39"/>
        <v>25</v>
      </c>
      <c r="E35" s="155">
        <f t="shared" si="24"/>
        <v>0</v>
      </c>
      <c r="F35" s="130">
        <f t="shared" si="24"/>
        <v>4</v>
      </c>
      <c r="G35" s="130">
        <f t="shared" si="24"/>
        <v>8</v>
      </c>
      <c r="H35" s="130">
        <f t="shared" si="24"/>
        <v>3</v>
      </c>
      <c r="I35" s="130">
        <f t="shared" si="24"/>
        <v>0</v>
      </c>
      <c r="J35" s="130">
        <f t="shared" si="24"/>
        <v>3</v>
      </c>
      <c r="K35" s="130">
        <f t="shared" si="24"/>
        <v>0</v>
      </c>
      <c r="L35" s="130">
        <f t="shared" si="24"/>
        <v>3</v>
      </c>
      <c r="M35" s="130">
        <f t="shared" si="24"/>
        <v>4</v>
      </c>
      <c r="O35" s="130">
        <f t="shared" si="24"/>
        <v>0</v>
      </c>
    </row>
    <row r="36" spans="1:15" ht="21" customHeight="1" x14ac:dyDescent="0.15">
      <c r="C36" s="167"/>
      <c r="D36" s="127">
        <f t="shared" ref="D36" si="42">D35/D$5*100</f>
        <v>1.824817518248175</v>
      </c>
      <c r="E36" s="156">
        <f t="shared" ref="E36" si="43">E35/E$5*100</f>
        <v>0</v>
      </c>
      <c r="F36" s="128">
        <f t="shared" ref="F36" si="44">F35/F$5*100</f>
        <v>4.4444444444444446</v>
      </c>
      <c r="G36" s="128">
        <f t="shared" ref="G36" si="45">G35/G$5*100</f>
        <v>4.8484848484848486</v>
      </c>
      <c r="H36" s="128">
        <f t="shared" ref="H36" si="46">H35/H$5*100</f>
        <v>1.4150943396226416</v>
      </c>
      <c r="I36" s="128">
        <f t="shared" ref="I36" si="47">I35/I$5*100</f>
        <v>0</v>
      </c>
      <c r="J36" s="128">
        <f t="shared" ref="J36" si="48">J35/J$5*100</f>
        <v>2.4</v>
      </c>
      <c r="K36" s="128">
        <f t="shared" ref="K36" si="49">K35/K$5*100</f>
        <v>0</v>
      </c>
      <c r="L36" s="128">
        <f t="shared" ref="L36" si="50">L35/L$5*100</f>
        <v>1.7441860465116279</v>
      </c>
      <c r="M36" s="128">
        <f t="shared" ref="M36" si="51">M35/M$5*100</f>
        <v>2.0725388601036272</v>
      </c>
      <c r="O36" s="128">
        <f t="shared" si="41"/>
        <v>0</v>
      </c>
    </row>
    <row r="37" spans="1:15" ht="19.5" customHeight="1" thickBot="1" x14ac:dyDescent="0.2">
      <c r="C37" s="136"/>
      <c r="D37" s="136"/>
      <c r="E37" s="136"/>
      <c r="F37" s="137"/>
      <c r="G37" s="138"/>
      <c r="H37" s="139"/>
      <c r="I37" s="139"/>
      <c r="J37" s="139"/>
      <c r="K37" s="139"/>
      <c r="L37" s="139"/>
      <c r="M37" s="140" t="s">
        <v>37</v>
      </c>
    </row>
    <row r="38" spans="1:15" ht="19.5" customHeight="1" thickBot="1" x14ac:dyDescent="0.2">
      <c r="C38" s="136"/>
      <c r="D38" s="136"/>
      <c r="E38" s="136"/>
      <c r="F38" s="137"/>
      <c r="G38" s="141" t="s">
        <v>38</v>
      </c>
      <c r="H38" s="142"/>
      <c r="I38" s="137"/>
      <c r="J38" s="137"/>
      <c r="K38" s="137"/>
      <c r="L38" s="141" t="s">
        <v>39</v>
      </c>
      <c r="M38" s="143"/>
    </row>
    <row r="70" spans="2:21" x14ac:dyDescent="0.15">
      <c r="C70" s="119" t="s">
        <v>408</v>
      </c>
      <c r="D70" s="162">
        <f>MAX(D7,D9,D11,D13,D15,D17,D19,D21,D23,D25,D27,D29)</f>
        <v>1149</v>
      </c>
      <c r="E70" s="162">
        <f t="shared" ref="E70:M70" si="52">MAX(E7,E9,E11,E13,E15,E17,E19,E21,E23,E25,E27,E29)</f>
        <v>23</v>
      </c>
      <c r="F70" s="162">
        <f t="shared" si="52"/>
        <v>62</v>
      </c>
      <c r="G70" s="162">
        <f t="shared" si="52"/>
        <v>118</v>
      </c>
      <c r="H70" s="162">
        <f t="shared" si="52"/>
        <v>163</v>
      </c>
      <c r="I70" s="162">
        <f t="shared" si="52"/>
        <v>235</v>
      </c>
      <c r="J70" s="162">
        <f t="shared" si="52"/>
        <v>111</v>
      </c>
      <c r="K70" s="162">
        <f t="shared" si="52"/>
        <v>94</v>
      </c>
      <c r="L70" s="162">
        <f t="shared" si="52"/>
        <v>161</v>
      </c>
      <c r="M70" s="162">
        <f t="shared" si="52"/>
        <v>179</v>
      </c>
      <c r="N70" s="162">
        <v>1</v>
      </c>
      <c r="O70" s="162">
        <f t="shared" ref="O70" si="53">MAX(O7,O9,O11,O13,O15,O17,O19,O21,O23,O25,O27,O29)</f>
        <v>10</v>
      </c>
      <c r="P70" s="162">
        <f t="shared" ref="P70:U70" si="54">MAX(P7,P9,P11,P13,P15,P17,P19,P21,P23,P25,P27,P29,P31,P33,P35,P37,P39,P41,P43,P45,P47,P49,P51,P53,P55,P57)</f>
        <v>0</v>
      </c>
      <c r="Q70" s="162">
        <f t="shared" si="54"/>
        <v>0</v>
      </c>
      <c r="R70" s="162">
        <f t="shared" si="54"/>
        <v>0</v>
      </c>
      <c r="S70" s="162">
        <f t="shared" si="54"/>
        <v>0</v>
      </c>
      <c r="T70" s="162">
        <f t="shared" si="54"/>
        <v>0</v>
      </c>
      <c r="U70" s="162">
        <f t="shared" si="54"/>
        <v>0</v>
      </c>
    </row>
    <row r="71" spans="2:21" x14ac:dyDescent="0.15">
      <c r="C71" s="119" t="s">
        <v>409</v>
      </c>
      <c r="D71" s="162">
        <f>MAX(D8,D10,D12,D14,D16,D18,D20,D22,D24,D26,D28,D30)</f>
        <v>83.868613138686129</v>
      </c>
      <c r="E71" s="162">
        <f t="shared" ref="E71:M71" si="55">MAX(E8,E10,E12,E14,E16,E18,E20,E22,E24,E26,E28,E30)</f>
        <v>76.666666666666671</v>
      </c>
      <c r="F71" s="162">
        <f t="shared" si="55"/>
        <v>68.888888888888886</v>
      </c>
      <c r="G71" s="162">
        <f t="shared" si="55"/>
        <v>71.515151515151516</v>
      </c>
      <c r="H71" s="162">
        <f t="shared" si="55"/>
        <v>76.886792452830193</v>
      </c>
      <c r="I71" s="162">
        <f t="shared" si="55"/>
        <v>87.037037037037038</v>
      </c>
      <c r="J71" s="162">
        <f t="shared" si="55"/>
        <v>88.8</v>
      </c>
      <c r="K71" s="162">
        <f t="shared" si="55"/>
        <v>91.262135922330103</v>
      </c>
      <c r="L71" s="162">
        <f t="shared" si="55"/>
        <v>93.604651162790702</v>
      </c>
      <c r="M71" s="162">
        <f t="shared" si="55"/>
        <v>92.746113989637308</v>
      </c>
      <c r="N71" s="162">
        <v>1</v>
      </c>
      <c r="O71" s="162">
        <f t="shared" ref="O71" si="56">MAX(O8,O10,O12,O14,O16,O18,O20,O22,O24,O26,O28,O30)</f>
        <v>100</v>
      </c>
      <c r="P71" s="162">
        <f t="shared" ref="P71:U71" si="57">MAX(P31,P33,P35,P37,P39,P41,P43,P45,P47,P49,P51,P53,P55,P57)</f>
        <v>0</v>
      </c>
      <c r="Q71" s="162">
        <f t="shared" si="57"/>
        <v>0</v>
      </c>
      <c r="R71" s="162">
        <f t="shared" si="57"/>
        <v>0</v>
      </c>
      <c r="S71" s="162">
        <f t="shared" si="57"/>
        <v>0</v>
      </c>
      <c r="T71" s="162">
        <f t="shared" si="57"/>
        <v>0</v>
      </c>
      <c r="U71" s="162">
        <f t="shared" si="57"/>
        <v>0</v>
      </c>
    </row>
    <row r="72" spans="2:21" x14ac:dyDescent="0.15">
      <c r="C72" s="119" t="s">
        <v>410</v>
      </c>
      <c r="D72" s="162">
        <f t="shared" ref="D72" si="58">LARGE(_xlfn.VSTACK(D7,D9,D11,D13,D15,D17,D19,D21,D23,D25,D27,D29),2)</f>
        <v>1038</v>
      </c>
      <c r="E72" s="162">
        <f t="shared" ref="E72:M72" si="59">LARGE(_xlfn.VSTACK(E7,E9,E11,E13,E15,E17,E19,E21,E23,E25,E27,E29),2)</f>
        <v>19</v>
      </c>
      <c r="F72" s="162">
        <f t="shared" si="59"/>
        <v>60</v>
      </c>
      <c r="G72" s="162">
        <f t="shared" si="59"/>
        <v>117</v>
      </c>
      <c r="H72" s="162">
        <f t="shared" si="59"/>
        <v>147</v>
      </c>
      <c r="I72" s="162">
        <f t="shared" si="59"/>
        <v>219</v>
      </c>
      <c r="J72" s="162">
        <f t="shared" si="59"/>
        <v>100</v>
      </c>
      <c r="K72" s="162">
        <f t="shared" si="59"/>
        <v>82</v>
      </c>
      <c r="L72" s="162">
        <f t="shared" si="59"/>
        <v>134</v>
      </c>
      <c r="M72" s="162">
        <f t="shared" si="59"/>
        <v>146</v>
      </c>
      <c r="N72" s="162">
        <v>1</v>
      </c>
      <c r="O72" s="162">
        <f t="shared" ref="O72" si="60">LARGE(_xlfn.VSTACK(O7,O9,O11,O13,O15,O17,O19,O21,O23,O25,O27,O29),2)</f>
        <v>8</v>
      </c>
      <c r="P72" s="162" t="e">
        <f t="shared" ref="P72:U73" si="61">LARGE(_xlfn.VSTACK(P30,P32,P34,P36,P38,P40,P42,P44,P46,P48,P50,P52,P54,P56),2)</f>
        <v>#NUM!</v>
      </c>
      <c r="Q72" s="162" t="e">
        <f t="shared" si="61"/>
        <v>#NUM!</v>
      </c>
      <c r="R72" s="162" t="e">
        <f t="shared" si="61"/>
        <v>#NUM!</v>
      </c>
      <c r="S72" s="162" t="e">
        <f t="shared" si="61"/>
        <v>#NUM!</v>
      </c>
      <c r="T72" s="162" t="e">
        <f t="shared" si="61"/>
        <v>#NUM!</v>
      </c>
      <c r="U72" s="162" t="e">
        <f t="shared" si="61"/>
        <v>#NUM!</v>
      </c>
    </row>
    <row r="73" spans="2:21" x14ac:dyDescent="0.15">
      <c r="C73" s="119" t="s">
        <v>409</v>
      </c>
      <c r="D73" s="162">
        <f t="shared" ref="D73" si="62">LARGE(_xlfn.VSTACK(D8,D10,D12,D14,D16,D18,D20,D22,D24,D26,D28,D30),2)</f>
        <v>75.766423357664237</v>
      </c>
      <c r="E73" s="162">
        <f t="shared" ref="E73:M73" si="63">LARGE(_xlfn.VSTACK(E8,E10,E12,E14,E16,E18,E20,E22,E24,E26,E28,E30),2)</f>
        <v>63.333333333333329</v>
      </c>
      <c r="F73" s="162">
        <f t="shared" si="63"/>
        <v>66.666666666666657</v>
      </c>
      <c r="G73" s="162">
        <f t="shared" si="63"/>
        <v>70.909090909090907</v>
      </c>
      <c r="H73" s="162">
        <f t="shared" si="63"/>
        <v>69.339622641509436</v>
      </c>
      <c r="I73" s="162">
        <f t="shared" si="63"/>
        <v>81.111111111111114</v>
      </c>
      <c r="J73" s="162">
        <f t="shared" si="63"/>
        <v>80</v>
      </c>
      <c r="K73" s="162">
        <f t="shared" si="63"/>
        <v>79.611650485436897</v>
      </c>
      <c r="L73" s="162">
        <f t="shared" si="63"/>
        <v>77.906976744186053</v>
      </c>
      <c r="M73" s="162">
        <f t="shared" si="63"/>
        <v>75.647668393782382</v>
      </c>
      <c r="N73" s="162">
        <v>1</v>
      </c>
      <c r="O73" s="162">
        <f t="shared" ref="O73" si="64">LARGE(_xlfn.VSTACK(O8,O10,O12,O14,O16,O18,O20,O22,O24,O26,O28,O30),2)</f>
        <v>80</v>
      </c>
      <c r="P73" s="162" t="e">
        <f t="shared" si="61"/>
        <v>#NUM!</v>
      </c>
      <c r="Q73" s="162" t="e">
        <f t="shared" si="61"/>
        <v>#NUM!</v>
      </c>
      <c r="R73" s="162" t="e">
        <f t="shared" si="61"/>
        <v>#NUM!</v>
      </c>
      <c r="S73" s="162" t="e">
        <f t="shared" si="61"/>
        <v>#NUM!</v>
      </c>
      <c r="T73" s="162" t="e">
        <f t="shared" si="61"/>
        <v>#NUM!</v>
      </c>
      <c r="U73" s="162" t="e">
        <f t="shared" si="61"/>
        <v>#NUM!</v>
      </c>
    </row>
    <row r="74" spans="2:21" x14ac:dyDescent="0.15">
      <c r="C74" s="119">
        <v>2</v>
      </c>
      <c r="D74" s="119">
        <v>3</v>
      </c>
      <c r="E74" s="119">
        <v>4</v>
      </c>
      <c r="F74" s="119">
        <v>5</v>
      </c>
      <c r="G74" s="119">
        <v>6</v>
      </c>
      <c r="H74" s="119">
        <v>7</v>
      </c>
      <c r="I74" s="119">
        <v>8</v>
      </c>
      <c r="J74" s="119">
        <v>9</v>
      </c>
      <c r="K74" s="119">
        <v>10</v>
      </c>
      <c r="L74" s="119">
        <v>11</v>
      </c>
      <c r="M74" s="119">
        <v>12</v>
      </c>
      <c r="N74" s="162">
        <v>1</v>
      </c>
      <c r="O74" s="119">
        <v>14</v>
      </c>
      <c r="P74" s="119">
        <v>15</v>
      </c>
      <c r="Q74" s="119">
        <v>16</v>
      </c>
      <c r="R74" s="119">
        <v>17</v>
      </c>
      <c r="S74" s="119">
        <v>18</v>
      </c>
    </row>
    <row r="75" spans="2:21" s="163" customFormat="1" x14ac:dyDescent="0.15">
      <c r="D75" s="163" t="s">
        <v>411</v>
      </c>
      <c r="E75" s="163" t="s">
        <v>20</v>
      </c>
      <c r="F75" s="163" t="s">
        <v>21</v>
      </c>
      <c r="G75" s="163" t="s">
        <v>22</v>
      </c>
      <c r="H75" s="163" t="s">
        <v>23</v>
      </c>
      <c r="I75" s="163" t="s">
        <v>24</v>
      </c>
      <c r="J75" s="163" t="s">
        <v>25</v>
      </c>
      <c r="K75" s="163" t="s">
        <v>26</v>
      </c>
      <c r="L75" s="163" t="s">
        <v>27</v>
      </c>
      <c r="M75" s="163" t="s">
        <v>28</v>
      </c>
      <c r="O75" s="163" t="s">
        <v>353</v>
      </c>
    </row>
    <row r="76" spans="2:21" x14ac:dyDescent="0.15">
      <c r="B76" s="119">
        <v>1</v>
      </c>
      <c r="C76" s="119" t="s">
        <v>412</v>
      </c>
      <c r="D76" s="119">
        <v>1370</v>
      </c>
      <c r="E76" s="119">
        <v>30</v>
      </c>
      <c r="F76" s="119">
        <v>90</v>
      </c>
      <c r="G76" s="119">
        <v>165</v>
      </c>
      <c r="H76" s="119">
        <v>212</v>
      </c>
      <c r="I76" s="119">
        <v>270</v>
      </c>
      <c r="J76" s="119">
        <v>125</v>
      </c>
      <c r="K76" s="119">
        <v>103</v>
      </c>
      <c r="L76" s="119">
        <v>172</v>
      </c>
      <c r="M76" s="119">
        <v>193</v>
      </c>
      <c r="O76" s="119">
        <v>10</v>
      </c>
    </row>
    <row r="77" spans="2:21" x14ac:dyDescent="0.15">
      <c r="B77" s="119">
        <v>2</v>
      </c>
      <c r="C77" s="119" t="s">
        <v>384</v>
      </c>
      <c r="D77" s="119">
        <v>1038</v>
      </c>
      <c r="E77" s="119">
        <v>23</v>
      </c>
      <c r="F77" s="119">
        <v>62</v>
      </c>
      <c r="G77" s="119">
        <v>118</v>
      </c>
      <c r="H77" s="119">
        <v>147</v>
      </c>
      <c r="I77" s="119">
        <v>219</v>
      </c>
      <c r="J77" s="119">
        <v>100</v>
      </c>
      <c r="K77" s="119">
        <v>82</v>
      </c>
      <c r="L77" s="119">
        <v>134</v>
      </c>
      <c r="M77" s="119">
        <v>146</v>
      </c>
      <c r="O77" s="119">
        <v>7</v>
      </c>
    </row>
    <row r="78" spans="2:21" x14ac:dyDescent="0.15">
      <c r="B78" s="119">
        <v>3</v>
      </c>
      <c r="C78" s="119" t="s">
        <v>385</v>
      </c>
      <c r="D78" s="119">
        <v>132</v>
      </c>
      <c r="E78" s="119">
        <v>4</v>
      </c>
      <c r="F78" s="119">
        <v>7</v>
      </c>
      <c r="G78" s="119">
        <v>7</v>
      </c>
      <c r="H78" s="119">
        <v>13</v>
      </c>
      <c r="I78" s="119">
        <v>21</v>
      </c>
      <c r="J78" s="119">
        <v>16</v>
      </c>
      <c r="K78" s="119">
        <v>14</v>
      </c>
      <c r="L78" s="119">
        <v>22</v>
      </c>
      <c r="M78" s="119">
        <v>25</v>
      </c>
      <c r="O78" s="119">
        <v>3</v>
      </c>
    </row>
    <row r="79" spans="2:21" x14ac:dyDescent="0.15">
      <c r="B79" s="119">
        <v>4</v>
      </c>
      <c r="C79" s="119" t="s">
        <v>386</v>
      </c>
      <c r="D79" s="119">
        <v>417</v>
      </c>
      <c r="E79" s="119">
        <v>10</v>
      </c>
      <c r="F79" s="119">
        <v>18</v>
      </c>
      <c r="G79" s="119">
        <v>29</v>
      </c>
      <c r="H79" s="119">
        <v>50</v>
      </c>
      <c r="I79" s="119">
        <v>73</v>
      </c>
      <c r="J79" s="119">
        <v>42</v>
      </c>
      <c r="K79" s="119">
        <v>38</v>
      </c>
      <c r="L79" s="119">
        <v>67</v>
      </c>
      <c r="M79" s="119">
        <v>83</v>
      </c>
      <c r="O79" s="119">
        <v>7</v>
      </c>
    </row>
    <row r="80" spans="2:21" x14ac:dyDescent="0.15">
      <c r="B80" s="119">
        <v>5</v>
      </c>
      <c r="C80" s="119" t="s">
        <v>266</v>
      </c>
      <c r="D80" s="119">
        <v>1149</v>
      </c>
      <c r="E80" s="119">
        <v>19</v>
      </c>
      <c r="F80" s="119">
        <v>60</v>
      </c>
      <c r="G80" s="119">
        <v>117</v>
      </c>
      <c r="H80" s="119">
        <v>163</v>
      </c>
      <c r="I80" s="119">
        <v>235</v>
      </c>
      <c r="J80" s="119">
        <v>111</v>
      </c>
      <c r="K80" s="119">
        <v>94</v>
      </c>
      <c r="L80" s="119">
        <v>161</v>
      </c>
      <c r="M80" s="119">
        <v>179</v>
      </c>
      <c r="O80" s="119">
        <v>10</v>
      </c>
    </row>
    <row r="81" spans="2:15" x14ac:dyDescent="0.15">
      <c r="B81" s="119">
        <v>6</v>
      </c>
      <c r="C81" s="119" t="s">
        <v>267</v>
      </c>
      <c r="D81" s="119">
        <v>806</v>
      </c>
      <c r="E81" s="119">
        <v>16</v>
      </c>
      <c r="F81" s="119">
        <v>50</v>
      </c>
      <c r="G81" s="119">
        <v>85</v>
      </c>
      <c r="H81" s="119">
        <v>109</v>
      </c>
      <c r="I81" s="119">
        <v>175</v>
      </c>
      <c r="J81" s="119">
        <v>63</v>
      </c>
      <c r="K81" s="119">
        <v>62</v>
      </c>
      <c r="L81" s="119">
        <v>111</v>
      </c>
      <c r="M81" s="119">
        <v>127</v>
      </c>
      <c r="O81" s="119">
        <v>8</v>
      </c>
    </row>
    <row r="82" spans="2:15" x14ac:dyDescent="0.15">
      <c r="B82" s="119">
        <v>7</v>
      </c>
      <c r="C82" s="119" t="s">
        <v>268</v>
      </c>
      <c r="D82" s="119">
        <v>181</v>
      </c>
      <c r="E82" s="119">
        <v>0</v>
      </c>
      <c r="F82" s="119">
        <v>6</v>
      </c>
      <c r="G82" s="119">
        <v>12</v>
      </c>
      <c r="H82" s="119">
        <v>27</v>
      </c>
      <c r="I82" s="119">
        <v>52</v>
      </c>
      <c r="J82" s="119">
        <v>18</v>
      </c>
      <c r="K82" s="119">
        <v>21</v>
      </c>
      <c r="L82" s="119">
        <v>24</v>
      </c>
      <c r="M82" s="119">
        <v>21</v>
      </c>
      <c r="O82" s="119">
        <v>0</v>
      </c>
    </row>
    <row r="83" spans="2:15" x14ac:dyDescent="0.15">
      <c r="B83" s="119">
        <v>8</v>
      </c>
      <c r="C83" s="119" t="s">
        <v>387</v>
      </c>
      <c r="D83" s="119">
        <v>67</v>
      </c>
      <c r="E83" s="119">
        <v>2</v>
      </c>
      <c r="F83" s="119">
        <v>1</v>
      </c>
      <c r="G83" s="119">
        <v>5</v>
      </c>
      <c r="H83" s="119">
        <v>10</v>
      </c>
      <c r="I83" s="119">
        <v>17</v>
      </c>
      <c r="J83" s="119">
        <v>4</v>
      </c>
      <c r="K83" s="119">
        <v>8</v>
      </c>
      <c r="L83" s="119">
        <v>7</v>
      </c>
      <c r="M83" s="119">
        <v>12</v>
      </c>
      <c r="O83" s="119">
        <v>1</v>
      </c>
    </row>
    <row r="84" spans="2:15" x14ac:dyDescent="0.15">
      <c r="B84" s="119">
        <v>9</v>
      </c>
      <c r="C84" s="119" t="s">
        <v>388</v>
      </c>
      <c r="D84" s="119">
        <v>728</v>
      </c>
      <c r="E84" s="119">
        <v>15</v>
      </c>
      <c r="F84" s="119">
        <v>36</v>
      </c>
      <c r="G84" s="119">
        <v>56</v>
      </c>
      <c r="H84" s="119">
        <v>83</v>
      </c>
      <c r="I84" s="119">
        <v>134</v>
      </c>
      <c r="J84" s="119">
        <v>73</v>
      </c>
      <c r="K84" s="119">
        <v>70</v>
      </c>
      <c r="L84" s="119">
        <v>119</v>
      </c>
      <c r="M84" s="119">
        <v>136</v>
      </c>
      <c r="O84" s="119">
        <v>6</v>
      </c>
    </row>
    <row r="85" spans="2:15" x14ac:dyDescent="0.15">
      <c r="B85" s="119">
        <v>10</v>
      </c>
      <c r="C85" s="119" t="s">
        <v>290</v>
      </c>
      <c r="D85" s="119">
        <v>716</v>
      </c>
      <c r="E85" s="119">
        <v>9</v>
      </c>
      <c r="F85" s="119">
        <v>25</v>
      </c>
      <c r="G85" s="119">
        <v>62</v>
      </c>
      <c r="H85" s="119">
        <v>101</v>
      </c>
      <c r="I85" s="119">
        <v>143</v>
      </c>
      <c r="J85" s="119">
        <v>67</v>
      </c>
      <c r="K85" s="119">
        <v>59</v>
      </c>
      <c r="L85" s="119">
        <v>111</v>
      </c>
      <c r="M85" s="119">
        <v>131</v>
      </c>
      <c r="O85" s="119">
        <v>8</v>
      </c>
    </row>
    <row r="86" spans="2:15" x14ac:dyDescent="0.15">
      <c r="B86" s="119">
        <v>11</v>
      </c>
      <c r="C86" s="119" t="s">
        <v>389</v>
      </c>
      <c r="D86" s="119">
        <v>60</v>
      </c>
      <c r="E86" s="119">
        <v>1</v>
      </c>
      <c r="F86" s="119">
        <v>2</v>
      </c>
      <c r="G86" s="119">
        <v>6</v>
      </c>
      <c r="H86" s="119">
        <v>8</v>
      </c>
      <c r="I86" s="119">
        <v>15</v>
      </c>
      <c r="J86" s="119">
        <v>7</v>
      </c>
      <c r="K86" s="119">
        <v>5</v>
      </c>
      <c r="L86" s="119">
        <v>8</v>
      </c>
      <c r="M86" s="119">
        <v>8</v>
      </c>
      <c r="O86" s="119">
        <v>0</v>
      </c>
    </row>
    <row r="87" spans="2:15" x14ac:dyDescent="0.15">
      <c r="B87" s="119">
        <v>12</v>
      </c>
      <c r="C87" s="119" t="s">
        <v>390</v>
      </c>
      <c r="D87" s="119">
        <v>380</v>
      </c>
      <c r="E87" s="119">
        <v>2</v>
      </c>
      <c r="F87" s="119">
        <v>13</v>
      </c>
      <c r="G87" s="119">
        <v>17</v>
      </c>
      <c r="H87" s="119">
        <v>29</v>
      </c>
      <c r="I87" s="119">
        <v>67</v>
      </c>
      <c r="J87" s="119">
        <v>49</v>
      </c>
      <c r="K87" s="119">
        <v>40</v>
      </c>
      <c r="L87" s="119">
        <v>73</v>
      </c>
      <c r="M87" s="119">
        <v>84</v>
      </c>
      <c r="O87" s="119">
        <v>6</v>
      </c>
    </row>
    <row r="88" spans="2:15" x14ac:dyDescent="0.15">
      <c r="B88" s="119">
        <v>13</v>
      </c>
      <c r="C88" s="119" t="s">
        <v>391</v>
      </c>
      <c r="D88" s="119">
        <v>13</v>
      </c>
      <c r="E88" s="119">
        <v>0</v>
      </c>
      <c r="F88" s="119">
        <v>2</v>
      </c>
      <c r="G88" s="119">
        <v>0</v>
      </c>
      <c r="H88" s="119">
        <v>0</v>
      </c>
      <c r="I88" s="119">
        <v>3</v>
      </c>
      <c r="J88" s="119">
        <v>1</v>
      </c>
      <c r="K88" s="119">
        <v>4</v>
      </c>
      <c r="L88" s="119">
        <v>2</v>
      </c>
      <c r="M88" s="119">
        <v>1</v>
      </c>
      <c r="O88" s="119">
        <v>0</v>
      </c>
    </row>
    <row r="89" spans="2:15" x14ac:dyDescent="0.15">
      <c r="B89" s="119">
        <v>14</v>
      </c>
      <c r="C89" s="119" t="s">
        <v>48</v>
      </c>
      <c r="D89" s="119">
        <v>8</v>
      </c>
      <c r="E89" s="119">
        <v>0</v>
      </c>
      <c r="F89" s="119">
        <v>0</v>
      </c>
      <c r="G89" s="119">
        <v>1</v>
      </c>
      <c r="H89" s="119">
        <v>2</v>
      </c>
      <c r="I89" s="119">
        <v>0</v>
      </c>
      <c r="J89" s="119">
        <v>1</v>
      </c>
      <c r="K89" s="119">
        <v>2</v>
      </c>
      <c r="L89" s="119">
        <v>1</v>
      </c>
      <c r="M89" s="119">
        <v>1</v>
      </c>
      <c r="O89" s="119">
        <v>0</v>
      </c>
    </row>
    <row r="90" spans="2:15" x14ac:dyDescent="0.15">
      <c r="B90" s="119">
        <v>15</v>
      </c>
      <c r="C90" s="119" t="s">
        <v>269</v>
      </c>
      <c r="D90" s="119">
        <v>34</v>
      </c>
      <c r="E90" s="119">
        <v>1</v>
      </c>
      <c r="F90" s="119">
        <v>3</v>
      </c>
      <c r="G90" s="119">
        <v>6</v>
      </c>
      <c r="H90" s="119">
        <v>10</v>
      </c>
      <c r="I90" s="119">
        <v>7</v>
      </c>
      <c r="J90" s="119">
        <v>2</v>
      </c>
      <c r="K90" s="119">
        <v>1</v>
      </c>
      <c r="L90" s="119">
        <v>1</v>
      </c>
      <c r="M90" s="119">
        <v>3</v>
      </c>
      <c r="O90" s="119">
        <v>0</v>
      </c>
    </row>
    <row r="91" spans="2:15" x14ac:dyDescent="0.15">
      <c r="B91" s="119">
        <v>16</v>
      </c>
      <c r="C91" s="119" t="s">
        <v>353</v>
      </c>
      <c r="D91" s="119">
        <v>25</v>
      </c>
      <c r="E91" s="119">
        <v>0</v>
      </c>
      <c r="F91" s="119">
        <v>4</v>
      </c>
      <c r="G91" s="119">
        <v>8</v>
      </c>
      <c r="H91" s="119">
        <v>3</v>
      </c>
      <c r="I91" s="119">
        <v>0</v>
      </c>
      <c r="J91" s="119">
        <v>3</v>
      </c>
      <c r="K91" s="119">
        <v>0</v>
      </c>
      <c r="L91" s="119">
        <v>3</v>
      </c>
      <c r="M91" s="119">
        <v>4</v>
      </c>
      <c r="O91" s="119">
        <v>0</v>
      </c>
    </row>
    <row r="92" spans="2:15" x14ac:dyDescent="0.15">
      <c r="B92" s="119">
        <v>17</v>
      </c>
    </row>
  </sheetData>
  <mergeCells count="16">
    <mergeCell ref="C5:C6"/>
    <mergeCell ref="C35:C36"/>
    <mergeCell ref="C7:C8"/>
    <mergeCell ref="C9:C10"/>
    <mergeCell ref="C11:C12"/>
    <mergeCell ref="C13:C14"/>
    <mergeCell ref="C15:C16"/>
    <mergeCell ref="C29:C30"/>
    <mergeCell ref="C31:C32"/>
    <mergeCell ref="C33:C34"/>
    <mergeCell ref="C17:C18"/>
    <mergeCell ref="C19:C20"/>
    <mergeCell ref="C21:C22"/>
    <mergeCell ref="C23:C24"/>
    <mergeCell ref="C25:C26"/>
    <mergeCell ref="C27:C28"/>
  </mergeCells>
  <phoneticPr fontId="9"/>
  <conditionalFormatting sqref="D7:O19 D20:N20 D21:O30">
    <cfRule type="cellIs" dxfId="3" priority="1" operator="equal">
      <formula>D$71</formula>
    </cfRule>
    <cfRule type="cellIs" dxfId="2" priority="2" operator="equal">
      <formula>D$70</formula>
    </cfRule>
    <cfRule type="cellIs" dxfId="1" priority="3" operator="equal">
      <formula>D$73</formula>
    </cfRule>
    <cfRule type="cellIs" dxfId="0" priority="4" operator="equal">
      <formula>D$72</formula>
    </cfRule>
  </conditionalFormatting>
  <pageMargins left="0.7" right="0.7" top="0.75" bottom="0.75" header="0.3" footer="0.3"/>
  <ignoredErrors>
    <ignoredError sqref="D8:M12 D14:M36 D13 E13:M1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M3:P11"/>
  <sheetViews>
    <sheetView zoomScaleNormal="100" zoomScaleSheetLayoutView="100" workbookViewId="0">
      <selection activeCell="M4" sqref="M4"/>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355</v>
      </c>
    </row>
    <row r="4" spans="13:16" ht="19.899999999999999" customHeight="1" x14ac:dyDescent="0.15">
      <c r="M4" s="14" t="s">
        <v>49</v>
      </c>
      <c r="N4" s="15" t="s">
        <v>278</v>
      </c>
      <c r="O4" s="16">
        <v>472</v>
      </c>
      <c r="P4" s="17">
        <f>O4/O$8*100</f>
        <v>34.45255474452555</v>
      </c>
    </row>
    <row r="5" spans="13:16" ht="19.899999999999999" customHeight="1" x14ac:dyDescent="0.15">
      <c r="M5" s="14" t="s">
        <v>30</v>
      </c>
      <c r="N5" s="21" t="s">
        <v>279</v>
      </c>
      <c r="O5" s="16">
        <v>804</v>
      </c>
      <c r="P5" s="17">
        <f t="shared" ref="P5:P8" si="0">O5/O$8*100</f>
        <v>58.686131386861319</v>
      </c>
    </row>
    <row r="6" spans="13:16" ht="19.899999999999999" customHeight="1" x14ac:dyDescent="0.15">
      <c r="M6" s="14" t="s">
        <v>31</v>
      </c>
      <c r="N6" s="15" t="s">
        <v>273</v>
      </c>
      <c r="O6" s="16">
        <v>80</v>
      </c>
      <c r="P6" s="17">
        <f t="shared" si="0"/>
        <v>5.8394160583941606</v>
      </c>
    </row>
    <row r="7" spans="13:16" ht="19.899999999999999" customHeight="1" x14ac:dyDescent="0.15">
      <c r="M7" s="14" t="s">
        <v>32</v>
      </c>
      <c r="N7" s="15" t="s">
        <v>5</v>
      </c>
      <c r="O7" s="16">
        <v>14</v>
      </c>
      <c r="P7" s="17">
        <f t="shared" si="0"/>
        <v>1.0218978102189782</v>
      </c>
    </row>
    <row r="8" spans="13:16" ht="19.899999999999999" customHeight="1" x14ac:dyDescent="0.15">
      <c r="M8" s="18"/>
      <c r="N8" s="19" t="s">
        <v>3</v>
      </c>
      <c r="O8" s="16">
        <v>1370</v>
      </c>
      <c r="P8" s="17">
        <f t="shared" si="0"/>
        <v>100</v>
      </c>
    </row>
    <row r="10" spans="13:16" ht="19.899999999999999" customHeight="1" x14ac:dyDescent="0.15">
      <c r="M10" s="12"/>
    </row>
    <row r="11" spans="13:16" ht="19.899999999999999" customHeight="1" x14ac:dyDescent="0.15">
      <c r="M11" s="12"/>
    </row>
  </sheetData>
  <phoneticPr fontId="9"/>
  <pageMargins left="0" right="0" top="0.39370078740157483"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5"/>
  <sheetViews>
    <sheetView zoomScaleNormal="100" zoomScaleSheetLayoutView="100" workbookViewId="0">
      <selection activeCell="X15" sqref="X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29" ht="19.899999999999999" customHeight="1" x14ac:dyDescent="0.15">
      <c r="A1" s="1"/>
    </row>
    <row r="2" spans="1:29" ht="19.899999999999999" customHeight="1" x14ac:dyDescent="0.15">
      <c r="Q2" s="2" t="s">
        <v>355</v>
      </c>
    </row>
    <row r="4" spans="1:29" ht="19.899999999999999" customHeight="1" x14ac:dyDescent="0.15">
      <c r="Q4" s="3"/>
      <c r="R4" s="4"/>
      <c r="S4" s="5" t="s">
        <v>0</v>
      </c>
      <c r="T4" s="6">
        <v>1</v>
      </c>
      <c r="U4" s="6">
        <v>1</v>
      </c>
      <c r="V4" s="6">
        <v>1</v>
      </c>
      <c r="W4" s="6">
        <v>1</v>
      </c>
    </row>
    <row r="5" spans="1:29" ht="19.899999999999999" customHeight="1" x14ac:dyDescent="0.15">
      <c r="Q5" s="3" t="s">
        <v>1</v>
      </c>
      <c r="R5" s="4" t="s">
        <v>3</v>
      </c>
      <c r="S5" s="3" t="s">
        <v>34</v>
      </c>
      <c r="T5" s="7" t="s">
        <v>278</v>
      </c>
      <c r="U5" s="7" t="s">
        <v>279</v>
      </c>
      <c r="V5" s="7" t="s">
        <v>273</v>
      </c>
      <c r="W5" s="15" t="s">
        <v>5</v>
      </c>
    </row>
    <row r="6" spans="1:29" ht="19.899999999999999" customHeight="1" x14ac:dyDescent="0.15">
      <c r="Q6" s="8" t="s">
        <v>20</v>
      </c>
      <c r="R6" s="8">
        <v>30</v>
      </c>
      <c r="S6" s="9" t="str">
        <f t="shared" ref="S6:S15" si="0">Q6&amp;"(n="&amp;R6&amp;")"</f>
        <v>16～19歳(n=30)</v>
      </c>
      <c r="T6" s="10">
        <v>33.333333333333329</v>
      </c>
      <c r="U6" s="10">
        <v>56.666666666666664</v>
      </c>
      <c r="V6" s="10">
        <v>10</v>
      </c>
      <c r="W6" s="10">
        <v>0</v>
      </c>
    </row>
    <row r="7" spans="1:29" ht="19.899999999999999" customHeight="1" x14ac:dyDescent="0.15">
      <c r="Q7" s="8" t="s">
        <v>21</v>
      </c>
      <c r="R7" s="8">
        <v>90</v>
      </c>
      <c r="S7" s="9" t="str">
        <f t="shared" si="0"/>
        <v>20～29歳(n=90)</v>
      </c>
      <c r="T7" s="10">
        <v>26.666666666666668</v>
      </c>
      <c r="U7" s="10">
        <v>60</v>
      </c>
      <c r="V7" s="10">
        <v>12.222222222222221</v>
      </c>
      <c r="W7" s="10">
        <v>1.1111111111111112</v>
      </c>
    </row>
    <row r="8" spans="1:29" ht="19.899999999999999" customHeight="1" x14ac:dyDescent="0.15">
      <c r="Q8" s="8" t="s">
        <v>22</v>
      </c>
      <c r="R8" s="8">
        <v>165</v>
      </c>
      <c r="S8" s="9" t="str">
        <f t="shared" si="0"/>
        <v>30～39歳(n=165)</v>
      </c>
      <c r="T8" s="10">
        <v>24.848484848484848</v>
      </c>
      <c r="U8" s="10">
        <v>70.303030303030297</v>
      </c>
      <c r="V8" s="10">
        <v>4.2424242424242431</v>
      </c>
      <c r="W8" s="10">
        <v>0.60606060606060608</v>
      </c>
    </row>
    <row r="9" spans="1:29" ht="19.899999999999999" customHeight="1" x14ac:dyDescent="0.15">
      <c r="Q9" s="8" t="s">
        <v>23</v>
      </c>
      <c r="R9" s="8">
        <v>212</v>
      </c>
      <c r="S9" s="9" t="str">
        <f t="shared" si="0"/>
        <v>40～49歳(n=212)</v>
      </c>
      <c r="T9" s="10">
        <v>27.830188679245282</v>
      </c>
      <c r="U9" s="10">
        <v>65.566037735849065</v>
      </c>
      <c r="V9" s="10">
        <v>6.6037735849056602</v>
      </c>
      <c r="W9" s="10">
        <v>0</v>
      </c>
    </row>
    <row r="10" spans="1:29" ht="19.899999999999999" customHeight="1" x14ac:dyDescent="0.15">
      <c r="Q10" s="8" t="s">
        <v>24</v>
      </c>
      <c r="R10" s="8">
        <v>270</v>
      </c>
      <c r="S10" s="9" t="str">
        <f t="shared" si="0"/>
        <v>50～59歳(n=270)</v>
      </c>
      <c r="T10" s="10">
        <v>27.037037037037038</v>
      </c>
      <c r="U10" s="10">
        <v>67.777777777777786</v>
      </c>
      <c r="V10" s="10">
        <v>4.8148148148148149</v>
      </c>
      <c r="W10" s="10">
        <v>0.37037037037037041</v>
      </c>
    </row>
    <row r="11" spans="1:29" ht="19.899999999999999" customHeight="1" x14ac:dyDescent="0.15">
      <c r="Q11" s="8" t="s">
        <v>25</v>
      </c>
      <c r="R11" s="8">
        <v>125</v>
      </c>
      <c r="S11" s="9" t="str">
        <f t="shared" si="0"/>
        <v>60～64歳(n=125)</v>
      </c>
      <c r="T11" s="10">
        <v>35.199999999999996</v>
      </c>
      <c r="U11" s="10">
        <v>56.000000000000007</v>
      </c>
      <c r="V11" s="10">
        <v>6.4</v>
      </c>
      <c r="W11" s="10">
        <v>2.4</v>
      </c>
    </row>
    <row r="12" spans="1:29" ht="19.899999999999999" customHeight="1" x14ac:dyDescent="0.15">
      <c r="Q12" s="8" t="s">
        <v>26</v>
      </c>
      <c r="R12" s="8">
        <v>103</v>
      </c>
      <c r="S12" s="9" t="str">
        <f t="shared" si="0"/>
        <v>65～69歳(n=103)</v>
      </c>
      <c r="T12" s="10">
        <v>43.689320388349515</v>
      </c>
      <c r="U12" s="10">
        <v>50.485436893203882</v>
      </c>
      <c r="V12" s="10">
        <v>5.825242718446602</v>
      </c>
      <c r="W12" s="10">
        <v>0</v>
      </c>
    </row>
    <row r="13" spans="1:29" ht="19.899999999999999" customHeight="1" x14ac:dyDescent="0.15">
      <c r="Q13" s="8" t="s">
        <v>27</v>
      </c>
      <c r="R13" s="8">
        <v>172</v>
      </c>
      <c r="S13" s="9" t="str">
        <f t="shared" si="0"/>
        <v>70～74歳(n=172)</v>
      </c>
      <c r="T13" s="10">
        <v>46.511627906976742</v>
      </c>
      <c r="U13" s="10">
        <v>47.674418604651166</v>
      </c>
      <c r="V13" s="10">
        <v>5.2325581395348841</v>
      </c>
      <c r="W13" s="10">
        <v>0.58139534883720934</v>
      </c>
    </row>
    <row r="14" spans="1:29" ht="19.899999999999999" customHeight="1" x14ac:dyDescent="0.15">
      <c r="Q14" s="8" t="s">
        <v>28</v>
      </c>
      <c r="R14" s="8">
        <v>193</v>
      </c>
      <c r="S14" s="9" t="str">
        <f t="shared" si="0"/>
        <v>75歳以上(n=193)</v>
      </c>
      <c r="T14" s="10">
        <v>46.632124352331608</v>
      </c>
      <c r="U14" s="10">
        <v>45.595854922279791</v>
      </c>
      <c r="V14" s="10">
        <v>4.6632124352331603</v>
      </c>
      <c r="W14" s="10">
        <v>3.1088082901554404</v>
      </c>
    </row>
    <row r="15" spans="1:29" ht="19.899999999999999" customHeight="1" x14ac:dyDescent="0.15">
      <c r="Q15" s="8" t="s">
        <v>5</v>
      </c>
      <c r="R15" s="8">
        <v>10</v>
      </c>
      <c r="S15" s="9" t="str">
        <f t="shared" si="0"/>
        <v>（無効回答）(n=10)</v>
      </c>
      <c r="T15" s="10">
        <v>60</v>
      </c>
      <c r="U15" s="10">
        <v>30</v>
      </c>
      <c r="V15" s="10">
        <v>0</v>
      </c>
      <c r="W15" s="10">
        <v>10</v>
      </c>
      <c r="X15" s="11"/>
      <c r="Y15" s="11"/>
      <c r="Z15" s="11"/>
      <c r="AA15" s="11"/>
      <c r="AB15" s="11"/>
      <c r="AC15" s="11"/>
    </row>
  </sheetData>
  <phoneticPr fontId="9"/>
  <pageMargins left="0" right="0" top="0.39370078740157483" bottom="0"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72</vt:i4>
      </vt:variant>
      <vt:variant>
        <vt:lpstr>名前付き一覧</vt:lpstr>
      </vt:variant>
      <vt:variant>
        <vt:i4>72</vt:i4>
      </vt:variant>
    </vt:vector>
  </HeadingPairs>
  <TitlesOfParts>
    <vt:vector size="144" baseType="lpstr">
      <vt:lpstr>問35</vt:lpstr>
      <vt:lpstr>問35経年</vt:lpstr>
      <vt:lpstr>問35年齢層</vt:lpstr>
      <vt:lpstr>問36</vt:lpstr>
      <vt:lpstr>問36年齢層</vt:lpstr>
      <vt:lpstr>問37</vt:lpstr>
      <vt:lpstr>問37年齢層</vt:lpstr>
      <vt:lpstr>問38</vt:lpstr>
      <vt:lpstr>問38年齢層</vt:lpstr>
      <vt:lpstr>問39</vt:lpstr>
      <vt:lpstr>問39年齢層</vt:lpstr>
      <vt:lpstr>問40</vt:lpstr>
      <vt:lpstr>問40経年</vt:lpstr>
      <vt:lpstr>問40年齢層</vt:lpstr>
      <vt:lpstr>問41</vt:lpstr>
      <vt:lpstr>問41年齢層表</vt:lpstr>
      <vt:lpstr>問42</vt:lpstr>
      <vt:lpstr>問42経年</vt:lpstr>
      <vt:lpstr>問42年齢層</vt:lpstr>
      <vt:lpstr>問42-1</vt:lpstr>
      <vt:lpstr>問42-1経年</vt:lpstr>
      <vt:lpstr>問42-1年齢層表</vt:lpstr>
      <vt:lpstr>問43</vt:lpstr>
      <vt:lpstr>問43経年</vt:lpstr>
      <vt:lpstr>問43年齢層</vt:lpstr>
      <vt:lpstr>問43地域</vt:lpstr>
      <vt:lpstr>問44</vt:lpstr>
      <vt:lpstr>問44経年</vt:lpstr>
      <vt:lpstr>問44年齢層</vt:lpstr>
      <vt:lpstr>問44-1</vt:lpstr>
      <vt:lpstr>問44-1年齢層表</vt:lpstr>
      <vt:lpstr>問45</vt:lpstr>
      <vt:lpstr>問45経年</vt:lpstr>
      <vt:lpstr>問45年齢層</vt:lpstr>
      <vt:lpstr>問46</vt:lpstr>
      <vt:lpstr>問46経年</vt:lpstr>
      <vt:lpstr>問46年齢層</vt:lpstr>
      <vt:lpstr>問47</vt:lpstr>
      <vt:lpstr>問47年齢層</vt:lpstr>
      <vt:lpstr>問47-1</vt:lpstr>
      <vt:lpstr>問47-1経年</vt:lpstr>
      <vt:lpstr>問47-1年齢層</vt:lpstr>
      <vt:lpstr>問47-1利用駅</vt:lpstr>
      <vt:lpstr>問48</vt:lpstr>
      <vt:lpstr>問48年齢層</vt:lpstr>
      <vt:lpstr>問48地域</vt:lpstr>
      <vt:lpstr>問48利用駅</vt:lpstr>
      <vt:lpstr>問49</vt:lpstr>
      <vt:lpstr>問49年齢層</vt:lpstr>
      <vt:lpstr>問49地域</vt:lpstr>
      <vt:lpstr>問49利用駅</vt:lpstr>
      <vt:lpstr>問50</vt:lpstr>
      <vt:lpstr>問50年齢層</vt:lpstr>
      <vt:lpstr>問51</vt:lpstr>
      <vt:lpstr>問51経年</vt:lpstr>
      <vt:lpstr>問51年齢層</vt:lpstr>
      <vt:lpstr>問51地域</vt:lpstr>
      <vt:lpstr>問51利用駅</vt:lpstr>
      <vt:lpstr>問52</vt:lpstr>
      <vt:lpstr>問52年齢層</vt:lpstr>
      <vt:lpstr>問53</vt:lpstr>
      <vt:lpstr>問53経年</vt:lpstr>
      <vt:lpstr>問53年齢層</vt:lpstr>
      <vt:lpstr>問53同居人</vt:lpstr>
      <vt:lpstr>問54</vt:lpstr>
      <vt:lpstr>問54年齢層表</vt:lpstr>
      <vt:lpstr>問55</vt:lpstr>
      <vt:lpstr>問55年齢層</vt:lpstr>
      <vt:lpstr>問55-1</vt:lpstr>
      <vt:lpstr>問55-1年齢層表</vt:lpstr>
      <vt:lpstr>問56</vt:lpstr>
      <vt:lpstr>問56年齢層表</vt:lpstr>
      <vt:lpstr>問35!Print_Area</vt:lpstr>
      <vt:lpstr>問35経年!Print_Area</vt:lpstr>
      <vt:lpstr>問35年齢層!Print_Area</vt:lpstr>
      <vt:lpstr>問36!Print_Area</vt:lpstr>
      <vt:lpstr>問36年齢層!Print_Area</vt:lpstr>
      <vt:lpstr>問37!Print_Area</vt:lpstr>
      <vt:lpstr>問37年齢層!Print_Area</vt:lpstr>
      <vt:lpstr>問38!Print_Area</vt:lpstr>
      <vt:lpstr>問38年齢層!Print_Area</vt:lpstr>
      <vt:lpstr>問39!Print_Area</vt:lpstr>
      <vt:lpstr>問39年齢層!Print_Area</vt:lpstr>
      <vt:lpstr>問40!Print_Area</vt:lpstr>
      <vt:lpstr>問40経年!Print_Area</vt:lpstr>
      <vt:lpstr>問40年齢層!Print_Area</vt:lpstr>
      <vt:lpstr>問41!Print_Area</vt:lpstr>
      <vt:lpstr>問41年齢層表!Print_Area</vt:lpstr>
      <vt:lpstr>問42!Print_Area</vt:lpstr>
      <vt:lpstr>'問42-1'!Print_Area</vt:lpstr>
      <vt:lpstr>'問42-1経年'!Print_Area</vt:lpstr>
      <vt:lpstr>'問42-1年齢層表'!Print_Area</vt:lpstr>
      <vt:lpstr>問42経年!Print_Area</vt:lpstr>
      <vt:lpstr>問42年齢層!Print_Area</vt:lpstr>
      <vt:lpstr>問43!Print_Area</vt:lpstr>
      <vt:lpstr>問43経年!Print_Area</vt:lpstr>
      <vt:lpstr>問43地域!Print_Area</vt:lpstr>
      <vt:lpstr>問43年齢層!Print_Area</vt:lpstr>
      <vt:lpstr>問44!Print_Area</vt:lpstr>
      <vt:lpstr>'問44-1'!Print_Area</vt:lpstr>
      <vt:lpstr>'問44-1年齢層表'!Print_Area</vt:lpstr>
      <vt:lpstr>問44経年!Print_Area</vt:lpstr>
      <vt:lpstr>問44年齢層!Print_Area</vt:lpstr>
      <vt:lpstr>問45!Print_Area</vt:lpstr>
      <vt:lpstr>問45経年!Print_Area</vt:lpstr>
      <vt:lpstr>問45年齢層!Print_Area</vt:lpstr>
      <vt:lpstr>問46!Print_Area</vt:lpstr>
      <vt:lpstr>問46経年!Print_Area</vt:lpstr>
      <vt:lpstr>問46年齢層!Print_Area</vt:lpstr>
      <vt:lpstr>問47!Print_Area</vt:lpstr>
      <vt:lpstr>'問47-1'!Print_Area</vt:lpstr>
      <vt:lpstr>'問47-1経年'!Print_Area</vt:lpstr>
      <vt:lpstr>'問47-1年齢層'!Print_Area</vt:lpstr>
      <vt:lpstr>'問47-1利用駅'!Print_Area</vt:lpstr>
      <vt:lpstr>問47年齢層!Print_Area</vt:lpstr>
      <vt:lpstr>問48!Print_Area</vt:lpstr>
      <vt:lpstr>問48地域!Print_Area</vt:lpstr>
      <vt:lpstr>問48年齢層!Print_Area</vt:lpstr>
      <vt:lpstr>問48利用駅!Print_Area</vt:lpstr>
      <vt:lpstr>問49!Print_Area</vt:lpstr>
      <vt:lpstr>問49地域!Print_Area</vt:lpstr>
      <vt:lpstr>問49年齢層!Print_Area</vt:lpstr>
      <vt:lpstr>問49利用駅!Print_Area</vt:lpstr>
      <vt:lpstr>問50!Print_Area</vt:lpstr>
      <vt:lpstr>問50年齢層!Print_Area</vt:lpstr>
      <vt:lpstr>問51!Print_Area</vt:lpstr>
      <vt:lpstr>問51経年!Print_Area</vt:lpstr>
      <vt:lpstr>問51地域!Print_Area</vt:lpstr>
      <vt:lpstr>問51年齢層!Print_Area</vt:lpstr>
      <vt:lpstr>問51利用駅!Print_Area</vt:lpstr>
      <vt:lpstr>問52!Print_Area</vt:lpstr>
      <vt:lpstr>問52年齢層!Print_Area</vt:lpstr>
      <vt:lpstr>問53!Print_Area</vt:lpstr>
      <vt:lpstr>問53経年!Print_Area</vt:lpstr>
      <vt:lpstr>問53同居人!Print_Area</vt:lpstr>
      <vt:lpstr>問53年齢層!Print_Area</vt:lpstr>
      <vt:lpstr>問54!Print_Area</vt:lpstr>
      <vt:lpstr>問54年齢層表!Print_Area</vt:lpstr>
      <vt:lpstr>問55!Print_Area</vt:lpstr>
      <vt:lpstr>'問55-1'!Print_Area</vt:lpstr>
      <vt:lpstr>'問55-1年齢層表'!Print_Area</vt:lpstr>
      <vt:lpstr>問55年齢層!Print_Area</vt:lpstr>
      <vt:lpstr>問56!Print_Area</vt:lpstr>
      <vt:lpstr>問56年齢層表!Print_Area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2023-02-17T09:05:38Z</cp:lastPrinted>
  <dcterms:created xsi:type="dcterms:W3CDTF">2022-04-03T12:44:31Z</dcterms:created>
  <dcterms:modified xsi:type="dcterms:W3CDTF">2026-05-21T07:30:48Z</dcterms:modified>
</cp:coreProperties>
</file>