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3.xml" ContentType="application/vnd.openxmlformats-officedocument.drawing+xml"/>
  <Override PartName="/xl/charts/chart46.xml" ContentType="application/vnd.openxmlformats-officedocument.drawingml.chart+xml"/>
  <Override PartName="/xl/drawings/drawing14.xml" ContentType="application/vnd.openxmlformats-officedocument.drawingml.chartshapes+xml"/>
  <Override PartName="/xl/charts/chart47.xml" ContentType="application/vnd.openxmlformats-officedocument.drawingml.chart+xml"/>
  <Override PartName="/xl/drawings/drawing15.xml" ContentType="application/vnd.openxmlformats-officedocument.drawingml.chartshapes+xml"/>
  <Override PartName="/xl/charts/chart48.xml" ContentType="application/vnd.openxmlformats-officedocument.drawingml.chart+xml"/>
  <Override PartName="/xl/drawings/drawing16.xml" ContentType="application/vnd.openxmlformats-officedocument.drawingml.chartshapes+xml"/>
  <Override PartName="/xl/charts/chart49.xml" ContentType="application/vnd.openxmlformats-officedocument.drawingml.chart+xml"/>
  <Override PartName="/xl/drawings/drawing17.xml" ContentType="application/vnd.openxmlformats-officedocument.drawingml.chartshapes+xml"/>
  <Override PartName="/xl/charts/chart50.xml" ContentType="application/vnd.openxmlformats-officedocument.drawingml.chart+xml"/>
  <Override PartName="/xl/drawings/drawing18.xml" ContentType="application/vnd.openxmlformats-officedocument.drawingml.chartshapes+xml"/>
  <Override PartName="/xl/charts/chart51.xml" ContentType="application/vnd.openxmlformats-officedocument.drawingml.chart+xml"/>
  <Override PartName="/xl/drawings/drawing19.xml" ContentType="application/vnd.openxmlformats-officedocument.drawingml.chartshapes+xml"/>
  <Override PartName="/xl/charts/chart52.xml" ContentType="application/vnd.openxmlformats-officedocument.drawingml.chart+xml"/>
  <Override PartName="/xl/drawings/drawing20.xml" ContentType="application/vnd.openxmlformats-officedocument.drawingml.chartshapes+xml"/>
  <Override PartName="/xl/charts/chart53.xml" ContentType="application/vnd.openxmlformats-officedocument.drawingml.chart+xml"/>
  <Override PartName="/xl/drawings/drawing21.xml" ContentType="application/vnd.openxmlformats-officedocument.drawingml.chartshapes+xml"/>
  <Override PartName="/xl/charts/chart5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5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6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6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6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6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6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6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6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6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7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7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7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7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7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7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7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7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7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7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8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8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8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8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8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8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8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8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8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9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91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92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93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9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9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9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9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98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99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100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101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102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103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10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105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106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4.xml" ContentType="application/vnd.openxmlformats-officedocument.drawing+xml"/>
  <Override PartName="/xl/charts/chart107.xml" ContentType="application/vnd.openxmlformats-officedocument.drawingml.chart+xml"/>
  <Override PartName="/xl/drawings/drawing25.xml" ContentType="application/vnd.openxmlformats-officedocument.drawing+xml"/>
  <Override PartName="/xl/charts/chart108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file-sv.w2.city.chofu.tokyo.jp\0102_企画経営課\内部\01　計画調整係\050計画（基本計画・推進委・主要事務事業）\市民意識調査\R7\19　オープンデータ\"/>
    </mc:Choice>
  </mc:AlternateContent>
  <xr:revisionPtr revIDLastSave="0" documentId="13_ncr:1_{6276A30A-AB25-4CCA-8D27-6D21E5B2048E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満足度" sheetId="26" r:id="rId1"/>
    <sheet name="優先度" sheetId="3" r:id="rId2"/>
    <sheet name="満足度スコア" sheetId="4" r:id="rId3"/>
    <sheet name="優先度スコア" sheetId="25" r:id="rId4"/>
    <sheet name="スコア散布図" sheetId="7" r:id="rId5"/>
    <sheet name="分野別満足度" sheetId="8" r:id="rId6"/>
    <sheet name="分野別優先度" sheetId="9" r:id="rId7"/>
    <sheet name="分野別スコア表" sheetId="10" r:id="rId8"/>
    <sheet name="分野別スコア図" sheetId="20" r:id="rId9"/>
    <sheet name="満足度経年" sheetId="21" r:id="rId10"/>
    <sheet name="問13-1" sheetId="5" r:id="rId11"/>
    <sheet name="問13-1経年" sheetId="24" r:id="rId12"/>
    <sheet name="問13-1年齢層表" sheetId="1" r:id="rId13"/>
  </sheets>
  <definedNames>
    <definedName name="_xlnm._FilterDatabase" localSheetId="2" hidden="1">満足度スコア!#REF!</definedName>
    <definedName name="_xlnm._FilterDatabase" localSheetId="12" hidden="1">'問13-1年齢層表'!$A$4:$O$112</definedName>
    <definedName name="_xlnm._FilterDatabase" localSheetId="3" hidden="1">優先度スコア!$C$4:$F$51</definedName>
    <definedName name="ｄｄｄｄ" localSheetId="0">満足度!クリア</definedName>
    <definedName name="ｄｄｄｄ">[0]!クリア</definedName>
    <definedName name="do中央値" localSheetId="0">満足度!do中央値</definedName>
    <definedName name="do中央値">[0]!do中央値</definedName>
    <definedName name="do平均値" localSheetId="0">満足度!do平均値</definedName>
    <definedName name="do平均値">[0]!do平均値</definedName>
    <definedName name="ｇｇｇｇｇ" localSheetId="0">満足度!do平均値</definedName>
    <definedName name="ｇｇｇｇｇ">[0]!do平均値</definedName>
    <definedName name="ｋｋｋｋ" localSheetId="0">満足度!do平均値</definedName>
    <definedName name="ｋｋｋｋ">[0]!do平均値</definedName>
    <definedName name="llll" localSheetId="0">満足度!do中央値</definedName>
    <definedName name="llll">[0]!do中央値</definedName>
    <definedName name="ｐｐｐｐ" localSheetId="0">満足度!クリア</definedName>
    <definedName name="ｐｐｐｐ">[0]!クリア</definedName>
    <definedName name="_xlnm.Print_Area" localSheetId="4">スコア散布図!$B$2:$R$69</definedName>
    <definedName name="_xlnm.Print_Area" localSheetId="8">分野別スコア図!$B$2:$J$235</definedName>
    <definedName name="_xlnm.Print_Area" localSheetId="7">分野別スコア表!$B$2:$E$71</definedName>
    <definedName name="_xlnm.Print_Area" localSheetId="5">分野別満足度!$B$2:$O$209</definedName>
    <definedName name="_xlnm.Print_Area" localSheetId="6">分野別優先度!$B$2:$O$211</definedName>
    <definedName name="_xlnm.Print_Area" localSheetId="0">満足度!$B$2:$O$116</definedName>
    <definedName name="_xlnm.Print_Area" localSheetId="2">満足度スコア!$B$3:$H$56</definedName>
    <definedName name="_xlnm.Print_Area" localSheetId="9">満足度経年!$B$2:$I$677</definedName>
    <definedName name="_xlnm.Print_Area" localSheetId="10">'問13-1'!$B$2:$U$60</definedName>
    <definedName name="_xlnm.Print_Area" localSheetId="11">'問13-1経年'!$B$2:$N$26</definedName>
    <definedName name="_xlnm.Print_Area" localSheetId="1">優先度!$B$2:$O$116</definedName>
    <definedName name="_xlnm.Print_Area" localSheetId="3">優先度スコア!$B$3:$H$56</definedName>
    <definedName name="いいいいい" localSheetId="0">満足度!do中央値</definedName>
    <definedName name="いいいいい">[0]!do中央値</definedName>
    <definedName name="クリア" localSheetId="0">満足度!クリア</definedName>
    <definedName name="クリア">満足度!クリア</definedName>
    <definedName name="問11" localSheetId="0">#REF!</definedName>
    <definedName name="問11">#REF!</definedName>
    <definedName name="問12" localSheetId="0">#REF!</definedName>
    <definedName name="問12">#REF!</definedName>
    <definedName name="問13">#REF!</definedName>
    <definedName name="問14">#REF!</definedName>
    <definedName name="問15">#REF!</definedName>
    <definedName name="問16">#REF!</definedName>
    <definedName name="問17">#REF!</definedName>
    <definedName name="問21">#REF!</definedName>
    <definedName name="問22">#REF!</definedName>
    <definedName name="問23">#REF!</definedName>
    <definedName name="問24">#REF!</definedName>
    <definedName name="問3">#REF!</definedName>
    <definedName name="問4">#REF!</definedName>
    <definedName name="問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1" i="1" l="1"/>
  <c r="M111" i="1"/>
  <c r="L111" i="1"/>
  <c r="K111" i="1"/>
  <c r="J111" i="1"/>
  <c r="I111" i="1"/>
  <c r="H111" i="1"/>
  <c r="G111" i="1"/>
  <c r="F111" i="1"/>
  <c r="E111" i="1"/>
  <c r="D111" i="1"/>
  <c r="C110" i="1"/>
  <c r="O109" i="1"/>
  <c r="M109" i="1"/>
  <c r="L109" i="1"/>
  <c r="K109" i="1"/>
  <c r="J109" i="1"/>
  <c r="I109" i="1"/>
  <c r="H109" i="1"/>
  <c r="G109" i="1"/>
  <c r="F109" i="1"/>
  <c r="E109" i="1"/>
  <c r="D109" i="1"/>
  <c r="C109" i="1"/>
  <c r="C108" i="1"/>
  <c r="O107" i="1"/>
  <c r="M107" i="1"/>
  <c r="L107" i="1"/>
  <c r="K107" i="1"/>
  <c r="J107" i="1"/>
  <c r="I107" i="1"/>
  <c r="H107" i="1"/>
  <c r="G107" i="1"/>
  <c r="F107" i="1"/>
  <c r="E107" i="1"/>
  <c r="D107" i="1"/>
  <c r="C107" i="1"/>
  <c r="C106" i="1"/>
  <c r="O105" i="1"/>
  <c r="M105" i="1"/>
  <c r="L105" i="1"/>
  <c r="K105" i="1"/>
  <c r="J105" i="1"/>
  <c r="I105" i="1"/>
  <c r="H105" i="1"/>
  <c r="G105" i="1"/>
  <c r="F105" i="1"/>
  <c r="E105" i="1"/>
  <c r="D105" i="1"/>
  <c r="C105" i="1"/>
  <c r="C104" i="1"/>
  <c r="O103" i="1"/>
  <c r="M103" i="1"/>
  <c r="L103" i="1"/>
  <c r="K103" i="1"/>
  <c r="J103" i="1"/>
  <c r="I103" i="1"/>
  <c r="H103" i="1"/>
  <c r="G103" i="1"/>
  <c r="F103" i="1"/>
  <c r="E103" i="1"/>
  <c r="D103" i="1"/>
  <c r="C103" i="1"/>
  <c r="C102" i="1"/>
  <c r="O101" i="1"/>
  <c r="M101" i="1"/>
  <c r="L101" i="1"/>
  <c r="K101" i="1"/>
  <c r="J101" i="1"/>
  <c r="I101" i="1"/>
  <c r="H101" i="1"/>
  <c r="G101" i="1"/>
  <c r="F101" i="1"/>
  <c r="E101" i="1"/>
  <c r="D101" i="1"/>
  <c r="C101" i="1"/>
  <c r="C100" i="1"/>
  <c r="O99" i="1"/>
  <c r="M99" i="1"/>
  <c r="L99" i="1"/>
  <c r="K99" i="1"/>
  <c r="J99" i="1"/>
  <c r="I99" i="1"/>
  <c r="H99" i="1"/>
  <c r="G99" i="1"/>
  <c r="F99" i="1"/>
  <c r="E99" i="1"/>
  <c r="D99" i="1"/>
  <c r="C99" i="1"/>
  <c r="C98" i="1"/>
  <c r="O97" i="1"/>
  <c r="M97" i="1"/>
  <c r="L97" i="1"/>
  <c r="K97" i="1"/>
  <c r="J97" i="1"/>
  <c r="I97" i="1"/>
  <c r="H97" i="1"/>
  <c r="G97" i="1"/>
  <c r="F97" i="1"/>
  <c r="E97" i="1"/>
  <c r="D97" i="1"/>
  <c r="C97" i="1"/>
  <c r="C96" i="1"/>
  <c r="O95" i="1"/>
  <c r="M95" i="1"/>
  <c r="L95" i="1"/>
  <c r="K95" i="1"/>
  <c r="J95" i="1"/>
  <c r="I95" i="1"/>
  <c r="H95" i="1"/>
  <c r="G95" i="1"/>
  <c r="F95" i="1"/>
  <c r="E95" i="1"/>
  <c r="D95" i="1"/>
  <c r="C95" i="1"/>
  <c r="C94" i="1"/>
  <c r="O93" i="1"/>
  <c r="M93" i="1"/>
  <c r="L93" i="1"/>
  <c r="K93" i="1"/>
  <c r="J93" i="1"/>
  <c r="I93" i="1"/>
  <c r="H93" i="1"/>
  <c r="G93" i="1"/>
  <c r="F93" i="1"/>
  <c r="E93" i="1"/>
  <c r="D93" i="1"/>
  <c r="C93" i="1"/>
  <c r="C92" i="1"/>
  <c r="O91" i="1"/>
  <c r="M91" i="1"/>
  <c r="L91" i="1"/>
  <c r="K91" i="1"/>
  <c r="J91" i="1"/>
  <c r="I91" i="1"/>
  <c r="H91" i="1"/>
  <c r="G91" i="1"/>
  <c r="F91" i="1"/>
  <c r="E91" i="1"/>
  <c r="D91" i="1"/>
  <c r="C91" i="1"/>
  <c r="C90" i="1"/>
  <c r="O89" i="1"/>
  <c r="M89" i="1"/>
  <c r="L89" i="1"/>
  <c r="K89" i="1"/>
  <c r="J89" i="1"/>
  <c r="I89" i="1"/>
  <c r="H89" i="1"/>
  <c r="G89" i="1"/>
  <c r="F89" i="1"/>
  <c r="E89" i="1"/>
  <c r="D89" i="1"/>
  <c r="C89" i="1"/>
  <c r="C88" i="1"/>
  <c r="O87" i="1"/>
  <c r="M87" i="1"/>
  <c r="L87" i="1"/>
  <c r="K87" i="1"/>
  <c r="J87" i="1"/>
  <c r="I87" i="1"/>
  <c r="H87" i="1"/>
  <c r="G87" i="1"/>
  <c r="F87" i="1"/>
  <c r="E87" i="1"/>
  <c r="D87" i="1"/>
  <c r="C87" i="1"/>
  <c r="C86" i="1"/>
  <c r="O85" i="1"/>
  <c r="M85" i="1"/>
  <c r="L85" i="1"/>
  <c r="K85" i="1"/>
  <c r="J85" i="1"/>
  <c r="I85" i="1"/>
  <c r="H85" i="1"/>
  <c r="G85" i="1"/>
  <c r="F85" i="1"/>
  <c r="E85" i="1"/>
  <c r="D85" i="1"/>
  <c r="C85" i="1"/>
  <c r="C84" i="1"/>
  <c r="O83" i="1"/>
  <c r="M83" i="1"/>
  <c r="L83" i="1"/>
  <c r="K83" i="1"/>
  <c r="J83" i="1"/>
  <c r="I83" i="1"/>
  <c r="H83" i="1"/>
  <c r="G83" i="1"/>
  <c r="F83" i="1"/>
  <c r="E83" i="1"/>
  <c r="D83" i="1"/>
  <c r="C83" i="1"/>
  <c r="C82" i="1"/>
  <c r="O81" i="1"/>
  <c r="M81" i="1"/>
  <c r="L81" i="1"/>
  <c r="K81" i="1"/>
  <c r="J81" i="1"/>
  <c r="I81" i="1"/>
  <c r="H81" i="1"/>
  <c r="G81" i="1"/>
  <c r="F81" i="1"/>
  <c r="E81" i="1"/>
  <c r="D81" i="1"/>
  <c r="C81" i="1"/>
  <c r="C80" i="1"/>
  <c r="O79" i="1"/>
  <c r="M79" i="1"/>
  <c r="L79" i="1"/>
  <c r="K79" i="1"/>
  <c r="J79" i="1"/>
  <c r="I79" i="1"/>
  <c r="H79" i="1"/>
  <c r="G79" i="1"/>
  <c r="F79" i="1"/>
  <c r="E79" i="1"/>
  <c r="D79" i="1"/>
  <c r="C79" i="1"/>
  <c r="C78" i="1"/>
  <c r="O77" i="1"/>
  <c r="M77" i="1"/>
  <c r="L77" i="1"/>
  <c r="K77" i="1"/>
  <c r="J77" i="1"/>
  <c r="I77" i="1"/>
  <c r="H77" i="1"/>
  <c r="G77" i="1"/>
  <c r="F77" i="1"/>
  <c r="E77" i="1"/>
  <c r="D77" i="1"/>
  <c r="C77" i="1"/>
  <c r="C76" i="1"/>
  <c r="O75" i="1"/>
  <c r="M75" i="1"/>
  <c r="L75" i="1"/>
  <c r="K75" i="1"/>
  <c r="J75" i="1"/>
  <c r="I75" i="1"/>
  <c r="H75" i="1"/>
  <c r="G75" i="1"/>
  <c r="F75" i="1"/>
  <c r="E75" i="1"/>
  <c r="D75" i="1"/>
  <c r="C75" i="1"/>
  <c r="C74" i="1"/>
  <c r="O73" i="1"/>
  <c r="M73" i="1"/>
  <c r="L73" i="1"/>
  <c r="K73" i="1"/>
  <c r="J73" i="1"/>
  <c r="I73" i="1"/>
  <c r="H73" i="1"/>
  <c r="G73" i="1"/>
  <c r="F73" i="1"/>
  <c r="E73" i="1"/>
  <c r="D73" i="1"/>
  <c r="C73" i="1"/>
  <c r="C72" i="1"/>
  <c r="O71" i="1"/>
  <c r="M71" i="1"/>
  <c r="L71" i="1"/>
  <c r="K71" i="1"/>
  <c r="J71" i="1"/>
  <c r="I71" i="1"/>
  <c r="H71" i="1"/>
  <c r="G71" i="1"/>
  <c r="F71" i="1"/>
  <c r="E71" i="1"/>
  <c r="D71" i="1"/>
  <c r="C71" i="1"/>
  <c r="C70" i="1"/>
  <c r="O69" i="1"/>
  <c r="M69" i="1"/>
  <c r="L69" i="1"/>
  <c r="K69" i="1"/>
  <c r="J69" i="1"/>
  <c r="I69" i="1"/>
  <c r="H69" i="1"/>
  <c r="G69" i="1"/>
  <c r="F69" i="1"/>
  <c r="E69" i="1"/>
  <c r="D69" i="1"/>
  <c r="C69" i="1"/>
  <c r="C68" i="1"/>
  <c r="O67" i="1"/>
  <c r="M67" i="1"/>
  <c r="L67" i="1"/>
  <c r="K67" i="1"/>
  <c r="J67" i="1"/>
  <c r="I67" i="1"/>
  <c r="H67" i="1"/>
  <c r="G67" i="1"/>
  <c r="F67" i="1"/>
  <c r="E67" i="1"/>
  <c r="D67" i="1"/>
  <c r="C67" i="1"/>
  <c r="C66" i="1"/>
  <c r="O65" i="1"/>
  <c r="M65" i="1"/>
  <c r="L65" i="1"/>
  <c r="K65" i="1"/>
  <c r="J65" i="1"/>
  <c r="I65" i="1"/>
  <c r="H65" i="1"/>
  <c r="G65" i="1"/>
  <c r="F65" i="1"/>
  <c r="E65" i="1"/>
  <c r="D65" i="1"/>
  <c r="C65" i="1"/>
  <c r="C64" i="1"/>
  <c r="O63" i="1"/>
  <c r="M63" i="1"/>
  <c r="L63" i="1"/>
  <c r="K63" i="1"/>
  <c r="J63" i="1"/>
  <c r="I63" i="1"/>
  <c r="H63" i="1"/>
  <c r="G63" i="1"/>
  <c r="F63" i="1"/>
  <c r="E63" i="1"/>
  <c r="D63" i="1"/>
  <c r="C63" i="1"/>
  <c r="C62" i="1"/>
  <c r="O61" i="1"/>
  <c r="M61" i="1"/>
  <c r="L61" i="1"/>
  <c r="K61" i="1"/>
  <c r="J61" i="1"/>
  <c r="I61" i="1"/>
  <c r="H61" i="1"/>
  <c r="G61" i="1"/>
  <c r="F61" i="1"/>
  <c r="E61" i="1"/>
  <c r="D61" i="1"/>
  <c r="C61" i="1"/>
  <c r="C60" i="1"/>
  <c r="O59" i="1"/>
  <c r="M59" i="1"/>
  <c r="L59" i="1"/>
  <c r="K59" i="1"/>
  <c r="J59" i="1"/>
  <c r="I59" i="1"/>
  <c r="H59" i="1"/>
  <c r="G59" i="1"/>
  <c r="F59" i="1"/>
  <c r="E59" i="1"/>
  <c r="D59" i="1"/>
  <c r="C59" i="1"/>
  <c r="C58" i="1"/>
  <c r="O57" i="1"/>
  <c r="M57" i="1"/>
  <c r="L57" i="1"/>
  <c r="K57" i="1"/>
  <c r="J57" i="1"/>
  <c r="I57" i="1"/>
  <c r="H57" i="1"/>
  <c r="G57" i="1"/>
  <c r="F57" i="1"/>
  <c r="E57" i="1"/>
  <c r="D57" i="1"/>
  <c r="C57" i="1"/>
  <c r="C56" i="1"/>
  <c r="O55" i="1"/>
  <c r="M55" i="1"/>
  <c r="L55" i="1"/>
  <c r="K55" i="1"/>
  <c r="J55" i="1"/>
  <c r="I55" i="1"/>
  <c r="H55" i="1"/>
  <c r="G55" i="1"/>
  <c r="F55" i="1"/>
  <c r="E55" i="1"/>
  <c r="D55" i="1"/>
  <c r="C55" i="1"/>
  <c r="C54" i="1"/>
  <c r="O53" i="1"/>
  <c r="M53" i="1"/>
  <c r="L53" i="1"/>
  <c r="K53" i="1"/>
  <c r="J53" i="1"/>
  <c r="I53" i="1"/>
  <c r="H53" i="1"/>
  <c r="G53" i="1"/>
  <c r="F53" i="1"/>
  <c r="E53" i="1"/>
  <c r="D53" i="1"/>
  <c r="C53" i="1"/>
  <c r="C52" i="1"/>
  <c r="O51" i="1"/>
  <c r="M51" i="1"/>
  <c r="L51" i="1"/>
  <c r="K51" i="1"/>
  <c r="J51" i="1"/>
  <c r="I51" i="1"/>
  <c r="H51" i="1"/>
  <c r="G51" i="1"/>
  <c r="F51" i="1"/>
  <c r="E51" i="1"/>
  <c r="D51" i="1"/>
  <c r="C51" i="1"/>
  <c r="C50" i="1"/>
  <c r="O49" i="1"/>
  <c r="M49" i="1"/>
  <c r="L49" i="1"/>
  <c r="K49" i="1"/>
  <c r="J49" i="1"/>
  <c r="I49" i="1"/>
  <c r="H49" i="1"/>
  <c r="G49" i="1"/>
  <c r="F49" i="1"/>
  <c r="E49" i="1"/>
  <c r="D49" i="1"/>
  <c r="C49" i="1"/>
  <c r="C48" i="1"/>
  <c r="O47" i="1"/>
  <c r="M47" i="1"/>
  <c r="L47" i="1"/>
  <c r="K47" i="1"/>
  <c r="J47" i="1"/>
  <c r="I47" i="1"/>
  <c r="H47" i="1"/>
  <c r="G47" i="1"/>
  <c r="F47" i="1"/>
  <c r="E47" i="1"/>
  <c r="D47" i="1"/>
  <c r="C47" i="1"/>
  <c r="C46" i="1"/>
  <c r="O45" i="1"/>
  <c r="M45" i="1"/>
  <c r="L45" i="1"/>
  <c r="K45" i="1"/>
  <c r="J45" i="1"/>
  <c r="I45" i="1"/>
  <c r="H45" i="1"/>
  <c r="G45" i="1"/>
  <c r="F45" i="1"/>
  <c r="E45" i="1"/>
  <c r="D45" i="1"/>
  <c r="C45" i="1"/>
  <c r="C44" i="1"/>
  <c r="O43" i="1"/>
  <c r="M43" i="1"/>
  <c r="L43" i="1"/>
  <c r="K43" i="1"/>
  <c r="J43" i="1"/>
  <c r="I43" i="1"/>
  <c r="H43" i="1"/>
  <c r="G43" i="1"/>
  <c r="F43" i="1"/>
  <c r="E43" i="1"/>
  <c r="D43" i="1"/>
  <c r="C43" i="1"/>
  <c r="C42" i="1"/>
  <c r="O41" i="1"/>
  <c r="M41" i="1"/>
  <c r="L41" i="1"/>
  <c r="K41" i="1"/>
  <c r="J41" i="1"/>
  <c r="I41" i="1"/>
  <c r="H41" i="1"/>
  <c r="G41" i="1"/>
  <c r="F41" i="1"/>
  <c r="E41" i="1"/>
  <c r="D41" i="1"/>
  <c r="C41" i="1"/>
  <c r="C40" i="1"/>
  <c r="O39" i="1"/>
  <c r="M39" i="1"/>
  <c r="L39" i="1"/>
  <c r="K39" i="1"/>
  <c r="J39" i="1"/>
  <c r="I39" i="1"/>
  <c r="H39" i="1"/>
  <c r="G39" i="1"/>
  <c r="F39" i="1"/>
  <c r="E39" i="1"/>
  <c r="D39" i="1"/>
  <c r="C39" i="1"/>
  <c r="C38" i="1"/>
  <c r="O37" i="1"/>
  <c r="M37" i="1"/>
  <c r="L37" i="1"/>
  <c r="K37" i="1"/>
  <c r="J37" i="1"/>
  <c r="I37" i="1"/>
  <c r="H37" i="1"/>
  <c r="G37" i="1"/>
  <c r="F37" i="1"/>
  <c r="E37" i="1"/>
  <c r="D37" i="1"/>
  <c r="C37" i="1"/>
  <c r="C36" i="1"/>
  <c r="O35" i="1"/>
  <c r="M35" i="1"/>
  <c r="L35" i="1"/>
  <c r="K35" i="1"/>
  <c r="J35" i="1"/>
  <c r="I35" i="1"/>
  <c r="H35" i="1"/>
  <c r="G35" i="1"/>
  <c r="F35" i="1"/>
  <c r="E35" i="1"/>
  <c r="D35" i="1"/>
  <c r="C35" i="1"/>
  <c r="C34" i="1"/>
  <c r="O33" i="1"/>
  <c r="M33" i="1"/>
  <c r="L33" i="1"/>
  <c r="K33" i="1"/>
  <c r="J33" i="1"/>
  <c r="I33" i="1"/>
  <c r="H33" i="1"/>
  <c r="G33" i="1"/>
  <c r="F33" i="1"/>
  <c r="E33" i="1"/>
  <c r="D33" i="1"/>
  <c r="C33" i="1"/>
  <c r="C32" i="1"/>
  <c r="O31" i="1"/>
  <c r="M31" i="1"/>
  <c r="L31" i="1"/>
  <c r="K31" i="1"/>
  <c r="J31" i="1"/>
  <c r="I31" i="1"/>
  <c r="H31" i="1"/>
  <c r="G31" i="1"/>
  <c r="F31" i="1"/>
  <c r="E31" i="1"/>
  <c r="D31" i="1"/>
  <c r="C31" i="1"/>
  <c r="C30" i="1"/>
  <c r="O29" i="1"/>
  <c r="M29" i="1"/>
  <c r="L29" i="1"/>
  <c r="K29" i="1"/>
  <c r="J29" i="1"/>
  <c r="I29" i="1"/>
  <c r="H29" i="1"/>
  <c r="G29" i="1"/>
  <c r="F29" i="1"/>
  <c r="E29" i="1"/>
  <c r="D29" i="1"/>
  <c r="C29" i="1"/>
  <c r="C28" i="1"/>
  <c r="O27" i="1"/>
  <c r="M27" i="1"/>
  <c r="L27" i="1"/>
  <c r="K27" i="1"/>
  <c r="J27" i="1"/>
  <c r="I27" i="1"/>
  <c r="H27" i="1"/>
  <c r="G27" i="1"/>
  <c r="F27" i="1"/>
  <c r="E27" i="1"/>
  <c r="D27" i="1"/>
  <c r="C27" i="1"/>
  <c r="C26" i="1"/>
  <c r="O25" i="1"/>
  <c r="M25" i="1"/>
  <c r="L25" i="1"/>
  <c r="K25" i="1"/>
  <c r="J25" i="1"/>
  <c r="I25" i="1"/>
  <c r="H25" i="1"/>
  <c r="G25" i="1"/>
  <c r="F25" i="1"/>
  <c r="E25" i="1"/>
  <c r="D25" i="1"/>
  <c r="C25" i="1"/>
  <c r="C24" i="1"/>
  <c r="O23" i="1"/>
  <c r="M23" i="1"/>
  <c r="L23" i="1"/>
  <c r="K23" i="1"/>
  <c r="J23" i="1"/>
  <c r="I23" i="1"/>
  <c r="H23" i="1"/>
  <c r="G23" i="1"/>
  <c r="F23" i="1"/>
  <c r="E23" i="1"/>
  <c r="D23" i="1"/>
  <c r="C23" i="1"/>
  <c r="C22" i="1"/>
  <c r="O21" i="1"/>
  <c r="M21" i="1"/>
  <c r="L21" i="1"/>
  <c r="K21" i="1"/>
  <c r="J21" i="1"/>
  <c r="I21" i="1"/>
  <c r="H21" i="1"/>
  <c r="G21" i="1"/>
  <c r="F21" i="1"/>
  <c r="E21" i="1"/>
  <c r="D21" i="1"/>
  <c r="C21" i="1"/>
  <c r="C20" i="1"/>
  <c r="O19" i="1"/>
  <c r="M19" i="1"/>
  <c r="L19" i="1"/>
  <c r="K19" i="1"/>
  <c r="J19" i="1"/>
  <c r="I19" i="1"/>
  <c r="H19" i="1"/>
  <c r="G19" i="1"/>
  <c r="F19" i="1"/>
  <c r="E19" i="1"/>
  <c r="D19" i="1"/>
  <c r="C19" i="1"/>
  <c r="C18" i="1"/>
  <c r="O17" i="1"/>
  <c r="M17" i="1"/>
  <c r="L17" i="1"/>
  <c r="K17" i="1"/>
  <c r="J17" i="1"/>
  <c r="I17" i="1"/>
  <c r="H17" i="1"/>
  <c r="G17" i="1"/>
  <c r="F17" i="1"/>
  <c r="E17" i="1"/>
  <c r="D17" i="1"/>
  <c r="C17" i="1"/>
  <c r="C16" i="1"/>
  <c r="O15" i="1"/>
  <c r="M15" i="1"/>
  <c r="L15" i="1"/>
  <c r="K15" i="1"/>
  <c r="J15" i="1"/>
  <c r="I15" i="1"/>
  <c r="H15" i="1"/>
  <c r="G15" i="1"/>
  <c r="F15" i="1"/>
  <c r="E15" i="1"/>
  <c r="D15" i="1"/>
  <c r="C15" i="1"/>
  <c r="C14" i="1"/>
  <c r="O13" i="1"/>
  <c r="M13" i="1"/>
  <c r="L13" i="1"/>
  <c r="K13" i="1"/>
  <c r="J13" i="1"/>
  <c r="I13" i="1"/>
  <c r="H13" i="1"/>
  <c r="G13" i="1"/>
  <c r="F13" i="1"/>
  <c r="E13" i="1"/>
  <c r="D13" i="1"/>
  <c r="C13" i="1"/>
  <c r="C12" i="1"/>
  <c r="O11" i="1"/>
  <c r="M11" i="1"/>
  <c r="L11" i="1"/>
  <c r="K11" i="1"/>
  <c r="J11" i="1"/>
  <c r="I11" i="1"/>
  <c r="H11" i="1"/>
  <c r="G11" i="1"/>
  <c r="F11" i="1"/>
  <c r="E11" i="1"/>
  <c r="D11" i="1"/>
  <c r="C11" i="1"/>
  <c r="C10" i="1"/>
  <c r="O9" i="1"/>
  <c r="M9" i="1"/>
  <c r="L9" i="1"/>
  <c r="K9" i="1"/>
  <c r="J9" i="1"/>
  <c r="I9" i="1"/>
  <c r="H9" i="1"/>
  <c r="G9" i="1"/>
  <c r="F9" i="1"/>
  <c r="E9" i="1"/>
  <c r="D9" i="1"/>
  <c r="C9" i="1"/>
  <c r="C8" i="1"/>
  <c r="C7" i="1"/>
  <c r="O7" i="1"/>
  <c r="M7" i="1"/>
  <c r="L7" i="1"/>
  <c r="K7" i="1"/>
  <c r="J7" i="1"/>
  <c r="I7" i="1"/>
  <c r="H7" i="1"/>
  <c r="G7" i="1"/>
  <c r="F7" i="1"/>
  <c r="E7" i="1"/>
  <c r="D7" i="1"/>
  <c r="O5" i="1"/>
  <c r="O108" i="1" s="1"/>
  <c r="M5" i="1"/>
  <c r="L5" i="1"/>
  <c r="K5" i="1"/>
  <c r="J5" i="1"/>
  <c r="I5" i="1"/>
  <c r="H5" i="1"/>
  <c r="G5" i="1"/>
  <c r="F5" i="1"/>
  <c r="E5" i="1"/>
  <c r="D5" i="1"/>
  <c r="U126" i="1"/>
  <c r="T126" i="1"/>
  <c r="S126" i="1"/>
  <c r="R126" i="1"/>
  <c r="Q126" i="1"/>
  <c r="P126" i="1"/>
  <c r="U125" i="1"/>
  <c r="T125" i="1"/>
  <c r="S125" i="1"/>
  <c r="R125" i="1"/>
  <c r="Q125" i="1"/>
  <c r="P125" i="1"/>
  <c r="U124" i="1"/>
  <c r="T124" i="1"/>
  <c r="S124" i="1"/>
  <c r="R124" i="1"/>
  <c r="Q124" i="1"/>
  <c r="P124" i="1"/>
  <c r="U123" i="1"/>
  <c r="S123" i="1"/>
  <c r="R123" i="1"/>
  <c r="Q123" i="1"/>
  <c r="P123" i="1"/>
  <c r="M125" i="1" l="1"/>
  <c r="M123" i="1"/>
  <c r="D28" i="1"/>
  <c r="L94" i="1"/>
  <c r="F104" i="1"/>
  <c r="I48" i="1"/>
  <c r="O80" i="1"/>
  <c r="G18" i="1"/>
  <c r="I22" i="1"/>
  <c r="F24" i="1"/>
  <c r="D38" i="1"/>
  <c r="O98" i="1"/>
  <c r="D8" i="1"/>
  <c r="F8" i="1"/>
  <c r="M16" i="1"/>
  <c r="I8" i="1"/>
  <c r="L14" i="1"/>
  <c r="E30" i="1"/>
  <c r="D44" i="1"/>
  <c r="D50" i="1"/>
  <c r="D90" i="1"/>
  <c r="F102" i="1"/>
  <c r="O110" i="1"/>
  <c r="D32" i="1"/>
  <c r="F44" i="1"/>
  <c r="D20" i="1"/>
  <c r="D26" i="1"/>
  <c r="K28" i="1"/>
  <c r="F38" i="1"/>
  <c r="M40" i="1"/>
  <c r="L22" i="1"/>
  <c r="F32" i="1"/>
  <c r="O40" i="1"/>
  <c r="L74" i="1"/>
  <c r="G14" i="1"/>
  <c r="D48" i="1"/>
  <c r="L62" i="1"/>
  <c r="H78" i="1"/>
  <c r="K96" i="1"/>
  <c r="O10" i="1"/>
  <c r="O68" i="1"/>
  <c r="K14" i="1"/>
  <c r="O8" i="1"/>
  <c r="G94" i="1"/>
  <c r="D16" i="1"/>
  <c r="H46" i="1"/>
  <c r="G34" i="1"/>
  <c r="D78" i="1"/>
  <c r="D72" i="1"/>
  <c r="O92" i="1"/>
  <c r="D112" i="1"/>
  <c r="D40" i="1"/>
  <c r="D42" i="1"/>
  <c r="D30" i="1"/>
  <c r="D12" i="1"/>
  <c r="F66" i="1"/>
  <c r="H74" i="1"/>
  <c r="O14" i="1"/>
  <c r="M56" i="1"/>
  <c r="D82" i="1"/>
  <c r="D18" i="1"/>
  <c r="I28" i="1"/>
  <c r="G54" i="1"/>
  <c r="D88" i="1"/>
  <c r="J92" i="1"/>
  <c r="D70" i="1"/>
  <c r="K72" i="1"/>
  <c r="K62" i="1"/>
  <c r="D64" i="1"/>
  <c r="E70" i="1"/>
  <c r="D60" i="1"/>
  <c r="D58" i="1"/>
  <c r="M8" i="1"/>
  <c r="D22" i="1"/>
  <c r="D52" i="1"/>
  <c r="E60" i="1"/>
  <c r="L42" i="1"/>
  <c r="F46" i="1"/>
  <c r="D10" i="1"/>
  <c r="D46" i="1"/>
  <c r="D36" i="1"/>
  <c r="H28" i="1"/>
  <c r="O30" i="1"/>
  <c r="I58" i="1"/>
  <c r="D68" i="1"/>
  <c r="D62" i="1"/>
  <c r="J22" i="1"/>
  <c r="H34" i="1"/>
  <c r="H40" i="1"/>
  <c r="E66" i="1"/>
  <c r="L68" i="1"/>
  <c r="K86" i="1"/>
  <c r="L92" i="1"/>
  <c r="E102" i="1"/>
  <c r="E50" i="1"/>
  <c r="E20" i="1"/>
  <c r="E26" i="1"/>
  <c r="G46" i="1"/>
  <c r="J54" i="1"/>
  <c r="F78" i="1"/>
  <c r="F84" i="1"/>
  <c r="H96" i="1"/>
  <c r="E8" i="1"/>
  <c r="E12" i="1"/>
  <c r="F20" i="1"/>
  <c r="K34" i="1"/>
  <c r="E38" i="1"/>
  <c r="K42" i="1"/>
  <c r="K54" i="1"/>
  <c r="H66" i="1"/>
  <c r="G78" i="1"/>
  <c r="G84" i="1"/>
  <c r="K108" i="1"/>
  <c r="J90" i="1"/>
  <c r="J26" i="1"/>
  <c r="I38" i="1"/>
  <c r="L46" i="1"/>
  <c r="H58" i="1"/>
  <c r="L72" i="1"/>
  <c r="F94" i="1"/>
  <c r="M96" i="1"/>
  <c r="K32" i="1"/>
  <c r="H44" i="1"/>
  <c r="J52" i="1"/>
  <c r="G64" i="1"/>
  <c r="F82" i="1"/>
  <c r="E10" i="1"/>
  <c r="M26" i="1"/>
  <c r="E36" i="1"/>
  <c r="K52" i="1"/>
  <c r="D56" i="1"/>
  <c r="I70" i="1"/>
  <c r="O78" i="1"/>
  <c r="F74" i="1"/>
  <c r="I64" i="1"/>
  <c r="I88" i="1"/>
  <c r="J106" i="1"/>
  <c r="D110" i="1"/>
  <c r="K66" i="1"/>
  <c r="M38" i="1"/>
  <c r="J12" i="1"/>
  <c r="K12" i="1"/>
  <c r="J100" i="1"/>
  <c r="H36" i="1"/>
  <c r="O52" i="1"/>
  <c r="G56" i="1"/>
  <c r="K64" i="1"/>
  <c r="D74" i="1"/>
  <c r="E112" i="1"/>
  <c r="K102" i="1"/>
  <c r="M86" i="1"/>
  <c r="G106" i="1"/>
  <c r="K38" i="1"/>
  <c r="O20" i="1"/>
  <c r="G36" i="1"/>
  <c r="E110" i="1"/>
  <c r="K24" i="1"/>
  <c r="L32" i="1"/>
  <c r="I36" i="1"/>
  <c r="E48" i="1"/>
  <c r="L64" i="1"/>
  <c r="F68" i="1"/>
  <c r="K76" i="1"/>
  <c r="D80" i="1"/>
  <c r="K82" i="1"/>
  <c r="F92" i="1"/>
  <c r="G96" i="1"/>
  <c r="H38" i="1"/>
  <c r="K90" i="1"/>
  <c r="H24" i="1"/>
  <c r="H16" i="1"/>
  <c r="F62" i="1"/>
  <c r="G68" i="1"/>
  <c r="O70" i="1"/>
  <c r="L76" i="1"/>
  <c r="L82" i="1"/>
  <c r="L8" i="1"/>
  <c r="E44" i="1"/>
  <c r="E18" i="1"/>
  <c r="F18" i="1"/>
  <c r="M46" i="1"/>
  <c r="F54" i="1"/>
  <c r="F64" i="1"/>
  <c r="E40" i="1"/>
  <c r="F30" i="1"/>
  <c r="M58" i="1"/>
  <c r="K94" i="1"/>
  <c r="K8" i="1"/>
  <c r="K10" i="1"/>
  <c r="D14" i="1"/>
  <c r="M24" i="1"/>
  <c r="G48" i="1"/>
  <c r="D54" i="1"/>
  <c r="G74" i="1"/>
  <c r="F80" i="1"/>
  <c r="O88" i="1"/>
  <c r="H98" i="1"/>
  <c r="O100" i="1"/>
  <c r="H104" i="1"/>
  <c r="G26" i="1"/>
  <c r="E58" i="1"/>
  <c r="K26" i="1"/>
  <c r="J38" i="1"/>
  <c r="O60" i="1"/>
  <c r="E76" i="1"/>
  <c r="F123" i="1"/>
  <c r="L52" i="1"/>
  <c r="K44" i="1"/>
  <c r="L125" i="1"/>
  <c r="L10" i="1"/>
  <c r="O24" i="1"/>
  <c r="F28" i="1"/>
  <c r="L36" i="1"/>
  <c r="H48" i="1"/>
  <c r="E54" i="1"/>
  <c r="I68" i="1"/>
  <c r="H86" i="1"/>
  <c r="I98" i="1"/>
  <c r="J110" i="1"/>
  <c r="F52" i="1"/>
  <c r="E24" i="1"/>
  <c r="J32" i="1"/>
  <c r="M66" i="1"/>
  <c r="L84" i="1"/>
  <c r="I18" i="1"/>
  <c r="J70" i="1"/>
  <c r="E16" i="1"/>
  <c r="K106" i="1"/>
  <c r="L12" i="1"/>
  <c r="E22" i="1"/>
  <c r="J36" i="1"/>
  <c r="D76" i="1"/>
  <c r="F14" i="1"/>
  <c r="K16" i="1"/>
  <c r="F34" i="1"/>
  <c r="M36" i="1"/>
  <c r="O50" i="1"/>
  <c r="L56" i="1"/>
  <c r="D108" i="1"/>
  <c r="G10" i="1"/>
  <c r="G16" i="1"/>
  <c r="H18" i="1"/>
  <c r="I24" i="1"/>
  <c r="I40" i="1"/>
  <c r="M42" i="1"/>
  <c r="G44" i="1"/>
  <c r="K46" i="1"/>
  <c r="O58" i="1"/>
  <c r="M72" i="1"/>
  <c r="H76" i="1"/>
  <c r="I78" i="1"/>
  <c r="I86" i="1"/>
  <c r="J88" i="1"/>
  <c r="L90" i="1"/>
  <c r="H94" i="1"/>
  <c r="L96" i="1"/>
  <c r="J10" i="1"/>
  <c r="O12" i="1"/>
  <c r="H14" i="1"/>
  <c r="L16" i="1"/>
  <c r="H22" i="1"/>
  <c r="O26" i="1"/>
  <c r="L40" i="1"/>
  <c r="J42" i="1"/>
  <c r="L44" i="1"/>
  <c r="F50" i="1"/>
  <c r="O54" i="1"/>
  <c r="G58" i="1"/>
  <c r="I66" i="1"/>
  <c r="J68" i="1"/>
  <c r="M70" i="1"/>
  <c r="F72" i="1"/>
  <c r="K74" i="1"/>
  <c r="M76" i="1"/>
  <c r="G82" i="1"/>
  <c r="J84" i="1"/>
  <c r="M88" i="1"/>
  <c r="K92" i="1"/>
  <c r="F100" i="1"/>
  <c r="I102" i="1"/>
  <c r="O106" i="1"/>
  <c r="G50" i="1"/>
  <c r="E62" i="1"/>
  <c r="J66" i="1"/>
  <c r="K68" i="1"/>
  <c r="J72" i="1"/>
  <c r="H82" i="1"/>
  <c r="E98" i="1"/>
  <c r="G100" i="1"/>
  <c r="M104" i="1"/>
  <c r="I82" i="1"/>
  <c r="O86" i="1"/>
  <c r="E90" i="1"/>
  <c r="E96" i="1"/>
  <c r="F98" i="1"/>
  <c r="H100" i="1"/>
  <c r="O104" i="1"/>
  <c r="D106" i="1"/>
  <c r="H108" i="1"/>
  <c r="M10" i="1"/>
  <c r="G20" i="1"/>
  <c r="E32" i="1"/>
  <c r="I34" i="1"/>
  <c r="L38" i="1"/>
  <c r="E46" i="1"/>
  <c r="F48" i="1"/>
  <c r="I50" i="1"/>
  <c r="M52" i="1"/>
  <c r="K56" i="1"/>
  <c r="G62" i="1"/>
  <c r="J64" i="1"/>
  <c r="M68" i="1"/>
  <c r="E78" i="1"/>
  <c r="G80" i="1"/>
  <c r="M84" i="1"/>
  <c r="D94" i="1"/>
  <c r="F96" i="1"/>
  <c r="I100" i="1"/>
  <c r="I108" i="1"/>
  <c r="H20" i="1"/>
  <c r="H80" i="1"/>
  <c r="O125" i="1"/>
  <c r="D86" i="1"/>
  <c r="G88" i="1"/>
  <c r="O90" i="1"/>
  <c r="E94" i="1"/>
  <c r="M102" i="1"/>
  <c r="H106" i="1"/>
  <c r="F112" i="1"/>
  <c r="G28" i="1"/>
  <c r="H56" i="1"/>
  <c r="J50" i="1"/>
  <c r="G8" i="1"/>
  <c r="I20" i="1"/>
  <c r="M22" i="1"/>
  <c r="G24" i="1"/>
  <c r="G32" i="1"/>
  <c r="O38" i="1"/>
  <c r="K50" i="1"/>
  <c r="I62" i="1"/>
  <c r="O66" i="1"/>
  <c r="F76" i="1"/>
  <c r="I80" i="1"/>
  <c r="G86" i="1"/>
  <c r="H88" i="1"/>
  <c r="K100" i="1"/>
  <c r="O102" i="1"/>
  <c r="G104" i="1"/>
  <c r="G112" i="1"/>
  <c r="J34" i="1"/>
  <c r="H54" i="1"/>
  <c r="H8" i="1"/>
  <c r="F16" i="1"/>
  <c r="J20" i="1"/>
  <c r="O22" i="1"/>
  <c r="L26" i="1"/>
  <c r="H32" i="1"/>
  <c r="O36" i="1"/>
  <c r="L50" i="1"/>
  <c r="L54" i="1"/>
  <c r="F60" i="1"/>
  <c r="M64" i="1"/>
  <c r="E74" i="1"/>
  <c r="M82" i="1"/>
  <c r="D92" i="1"/>
  <c r="I96" i="1"/>
  <c r="J98" i="1"/>
  <c r="L100" i="1"/>
  <c r="L106" i="1"/>
  <c r="H112" i="1"/>
  <c r="E14" i="1"/>
  <c r="K20" i="1"/>
  <c r="I32" i="1"/>
  <c r="M34" i="1"/>
  <c r="I46" i="1"/>
  <c r="J48" i="1"/>
  <c r="M50" i="1"/>
  <c r="G60" i="1"/>
  <c r="O64" i="1"/>
  <c r="D66" i="1"/>
  <c r="K80" i="1"/>
  <c r="O82" i="1"/>
  <c r="E92" i="1"/>
  <c r="J96" i="1"/>
  <c r="K98" i="1"/>
  <c r="M100" i="1"/>
  <c r="K104" i="1"/>
  <c r="M106" i="1"/>
  <c r="I112" i="1"/>
  <c r="L20" i="1"/>
  <c r="L24" i="1"/>
  <c r="O34" i="1"/>
  <c r="G38" i="1"/>
  <c r="J46" i="1"/>
  <c r="K48" i="1"/>
  <c r="H60" i="1"/>
  <c r="G66" i="1"/>
  <c r="H68" i="1"/>
  <c r="I76" i="1"/>
  <c r="J78" i="1"/>
  <c r="L80" i="1"/>
  <c r="H84" i="1"/>
  <c r="L86" i="1"/>
  <c r="I94" i="1"/>
  <c r="L98" i="1"/>
  <c r="J102" i="1"/>
  <c r="L104" i="1"/>
  <c r="F110" i="1"/>
  <c r="J112" i="1"/>
  <c r="J8" i="1"/>
  <c r="J125" i="1"/>
  <c r="M20" i="1"/>
  <c r="K22" i="1"/>
  <c r="G30" i="1"/>
  <c r="E42" i="1"/>
  <c r="I44" i="1"/>
  <c r="L48" i="1"/>
  <c r="E56" i="1"/>
  <c r="F58" i="1"/>
  <c r="I60" i="1"/>
  <c r="M62" i="1"/>
  <c r="E72" i="1"/>
  <c r="J76" i="1"/>
  <c r="K78" i="1"/>
  <c r="M80" i="1"/>
  <c r="K84" i="1"/>
  <c r="G92" i="1"/>
  <c r="J94" i="1"/>
  <c r="M98" i="1"/>
  <c r="G110" i="1"/>
  <c r="K112" i="1"/>
  <c r="J16" i="1"/>
  <c r="K18" i="1"/>
  <c r="E28" i="1"/>
  <c r="H30" i="1"/>
  <c r="F42" i="1"/>
  <c r="J44" i="1"/>
  <c r="M48" i="1"/>
  <c r="F56" i="1"/>
  <c r="J60" i="1"/>
  <c r="O62" i="1"/>
  <c r="I74" i="1"/>
  <c r="L78" i="1"/>
  <c r="J82" i="1"/>
  <c r="H92" i="1"/>
  <c r="D100" i="1"/>
  <c r="L102" i="1"/>
  <c r="E108" i="1"/>
  <c r="H110" i="1"/>
  <c r="L112" i="1"/>
  <c r="H50" i="1"/>
  <c r="I16" i="1"/>
  <c r="I14" i="1"/>
  <c r="L18" i="1"/>
  <c r="I30" i="1"/>
  <c r="K36" i="1"/>
  <c r="G42" i="1"/>
  <c r="O48" i="1"/>
  <c r="K60" i="1"/>
  <c r="H64" i="1"/>
  <c r="L66" i="1"/>
  <c r="G72" i="1"/>
  <c r="J74" i="1"/>
  <c r="M78" i="1"/>
  <c r="F90" i="1"/>
  <c r="I92" i="1"/>
  <c r="O96" i="1"/>
  <c r="E100" i="1"/>
  <c r="E106" i="1"/>
  <c r="F108" i="1"/>
  <c r="I110" i="1"/>
  <c r="M112" i="1"/>
  <c r="H26" i="1"/>
  <c r="F12" i="1"/>
  <c r="J123" i="1"/>
  <c r="M18" i="1"/>
  <c r="D24" i="1"/>
  <c r="F26" i="1"/>
  <c r="J30" i="1"/>
  <c r="O32" i="1"/>
  <c r="H42" i="1"/>
  <c r="O46" i="1"/>
  <c r="L60" i="1"/>
  <c r="H72" i="1"/>
  <c r="E88" i="1"/>
  <c r="G90" i="1"/>
  <c r="M94" i="1"/>
  <c r="D98" i="1"/>
  <c r="D104" i="1"/>
  <c r="F106" i="1"/>
  <c r="G108" i="1"/>
  <c r="O112" i="1"/>
  <c r="I125" i="1"/>
  <c r="M60" i="1"/>
  <c r="J62" i="1"/>
  <c r="F70" i="1"/>
  <c r="I72" i="1"/>
  <c r="O76" i="1"/>
  <c r="E80" i="1"/>
  <c r="E86" i="1"/>
  <c r="F88" i="1"/>
  <c r="H90" i="1"/>
  <c r="O94" i="1"/>
  <c r="D96" i="1"/>
  <c r="G98" i="1"/>
  <c r="E104" i="1"/>
  <c r="K110" i="1"/>
  <c r="H62" i="1"/>
  <c r="K30" i="1"/>
  <c r="M44" i="1"/>
  <c r="J58" i="1"/>
  <c r="H12" i="1"/>
  <c r="O16" i="1"/>
  <c r="L30" i="1"/>
  <c r="L34" i="1"/>
  <c r="F40" i="1"/>
  <c r="O44" i="1"/>
  <c r="J56" i="1"/>
  <c r="K58" i="1"/>
  <c r="G70" i="1"/>
  <c r="M74" i="1"/>
  <c r="J80" i="1"/>
  <c r="D84" i="1"/>
  <c r="F86" i="1"/>
  <c r="I90" i="1"/>
  <c r="L110" i="1"/>
  <c r="M32" i="1"/>
  <c r="G12" i="1"/>
  <c r="O18" i="1"/>
  <c r="I42" i="1"/>
  <c r="I56" i="1"/>
  <c r="I12" i="1"/>
  <c r="M14" i="1"/>
  <c r="I26" i="1"/>
  <c r="J28" i="1"/>
  <c r="M30" i="1"/>
  <c r="G40" i="1"/>
  <c r="E52" i="1"/>
  <c r="I54" i="1"/>
  <c r="L58" i="1"/>
  <c r="E68" i="1"/>
  <c r="H70" i="1"/>
  <c r="O74" i="1"/>
  <c r="E84" i="1"/>
  <c r="M92" i="1"/>
  <c r="D102" i="1"/>
  <c r="I106" i="1"/>
  <c r="J108" i="1"/>
  <c r="M110" i="1"/>
  <c r="G76" i="1"/>
  <c r="L28" i="1"/>
  <c r="G52" i="1"/>
  <c r="I104" i="1"/>
  <c r="L108" i="1"/>
  <c r="H10" i="1"/>
  <c r="F22" i="1"/>
  <c r="J24" i="1"/>
  <c r="M28" i="1"/>
  <c r="D34" i="1"/>
  <c r="F36" i="1"/>
  <c r="J40" i="1"/>
  <c r="O42" i="1"/>
  <c r="H52" i="1"/>
  <c r="O56" i="1"/>
  <c r="E64" i="1"/>
  <c r="K70" i="1"/>
  <c r="O72" i="1"/>
  <c r="E82" i="1"/>
  <c r="J86" i="1"/>
  <c r="K88" i="1"/>
  <c r="M90" i="1"/>
  <c r="G102" i="1"/>
  <c r="J104" i="1"/>
  <c r="M108" i="1"/>
  <c r="I10" i="1"/>
  <c r="M12" i="1"/>
  <c r="G22" i="1"/>
  <c r="O28" i="1"/>
  <c r="E34" i="1"/>
  <c r="K40" i="1"/>
  <c r="I52" i="1"/>
  <c r="M54" i="1"/>
  <c r="L70" i="1"/>
  <c r="I84" i="1"/>
  <c r="L88" i="1"/>
  <c r="H102" i="1"/>
  <c r="H125" i="1"/>
  <c r="J14" i="1"/>
  <c r="K125" i="1"/>
  <c r="O123" i="1"/>
  <c r="E125" i="1"/>
  <c r="O84" i="1"/>
  <c r="D123" i="1"/>
  <c r="J18" i="1"/>
  <c r="D125" i="1"/>
  <c r="K123" i="1"/>
  <c r="F10" i="1"/>
  <c r="H123" i="1"/>
  <c r="E123" i="1"/>
  <c r="F125" i="1"/>
  <c r="G125" i="1"/>
  <c r="L123" i="1"/>
  <c r="I123" i="1"/>
  <c r="G123" i="1"/>
  <c r="M126" i="1" l="1"/>
  <c r="M124" i="1"/>
  <c r="K126" i="1"/>
  <c r="G124" i="1"/>
  <c r="D124" i="1"/>
  <c r="L126" i="1"/>
  <c r="L124" i="1"/>
  <c r="E126" i="1"/>
  <c r="G126" i="1"/>
  <c r="H126" i="1"/>
  <c r="K124" i="1"/>
  <c r="E124" i="1"/>
  <c r="I126" i="1"/>
  <c r="F126" i="1"/>
  <c r="I124" i="1"/>
  <c r="H124" i="1"/>
  <c r="D126" i="1"/>
  <c r="J126" i="1"/>
  <c r="F124" i="1"/>
  <c r="O124" i="1"/>
  <c r="O126" i="1"/>
  <c r="J124" i="1"/>
  <c r="F4" i="4" l="1"/>
  <c r="R671" i="21"/>
  <c r="R658" i="21"/>
  <c r="R645" i="21"/>
  <c r="R632" i="21"/>
  <c r="R619" i="21"/>
  <c r="R606" i="21"/>
  <c r="R593" i="21"/>
  <c r="R580" i="21"/>
  <c r="R567" i="21"/>
  <c r="R554" i="21"/>
  <c r="R541" i="21"/>
  <c r="R528" i="21"/>
  <c r="R515" i="21"/>
  <c r="R502" i="21"/>
  <c r="R489" i="21"/>
  <c r="R476" i="21"/>
  <c r="R463" i="21"/>
  <c r="R450" i="21"/>
  <c r="R437" i="21"/>
  <c r="R424" i="21"/>
  <c r="R411" i="21"/>
  <c r="R398" i="21"/>
  <c r="R385" i="21"/>
  <c r="R372" i="21"/>
  <c r="R359" i="21"/>
  <c r="R346" i="21"/>
  <c r="R333" i="21"/>
  <c r="R320" i="21"/>
  <c r="R306" i="21"/>
  <c r="R293" i="21"/>
  <c r="R280" i="21"/>
  <c r="R267" i="21"/>
  <c r="R254" i="21"/>
  <c r="R241" i="21"/>
  <c r="R228" i="21"/>
  <c r="R215" i="21"/>
  <c r="R202" i="21"/>
  <c r="R189" i="21"/>
  <c r="R176" i="21"/>
  <c r="R163" i="21"/>
  <c r="R150" i="21"/>
  <c r="R137" i="21"/>
  <c r="R124" i="21"/>
  <c r="R111" i="21"/>
  <c r="R4" i="21" l="1"/>
  <c r="U4" i="21" s="1"/>
  <c r="X181" i="9" l="1"/>
  <c r="X182" i="9"/>
  <c r="X183" i="9"/>
  <c r="X184" i="9"/>
  <c r="X185" i="9"/>
  <c r="X186" i="9"/>
  <c r="X187" i="9"/>
  <c r="X188" i="9"/>
  <c r="X189" i="9"/>
  <c r="X180" i="9"/>
  <c r="W185" i="9"/>
  <c r="W186" i="9"/>
  <c r="W187" i="9"/>
  <c r="W188" i="9"/>
  <c r="W189" i="9"/>
  <c r="W184" i="9"/>
  <c r="W183" i="9"/>
  <c r="W182" i="9"/>
  <c r="W181" i="9"/>
  <c r="W180" i="9"/>
  <c r="W183" i="8"/>
  <c r="W184" i="8"/>
  <c r="W185" i="8"/>
  <c r="W186" i="8"/>
  <c r="W187" i="8"/>
  <c r="W182" i="8"/>
  <c r="W181" i="8"/>
  <c r="W180" i="8"/>
  <c r="W179" i="8"/>
  <c r="W178" i="8"/>
  <c r="W163" i="9"/>
  <c r="W162" i="9"/>
  <c r="W161" i="9"/>
  <c r="W160" i="9"/>
  <c r="W159" i="9"/>
  <c r="W161" i="8"/>
  <c r="W160" i="8"/>
  <c r="W159" i="8"/>
  <c r="W158" i="8"/>
  <c r="W157" i="8"/>
  <c r="W142" i="9"/>
  <c r="W141" i="9"/>
  <c r="W140" i="9"/>
  <c r="W139" i="9"/>
  <c r="W138" i="9"/>
  <c r="W140" i="8"/>
  <c r="W139" i="8"/>
  <c r="W138" i="8"/>
  <c r="W137" i="8"/>
  <c r="W136" i="8"/>
  <c r="X109" i="9"/>
  <c r="X110" i="9"/>
  <c r="X111" i="9"/>
  <c r="X112" i="9"/>
  <c r="X113" i="9"/>
  <c r="X114" i="9"/>
  <c r="X115" i="9"/>
  <c r="X108" i="9"/>
  <c r="W113" i="9"/>
  <c r="W114" i="9"/>
  <c r="W115" i="9"/>
  <c r="W112" i="9"/>
  <c r="W111" i="9"/>
  <c r="W110" i="9"/>
  <c r="W109" i="9"/>
  <c r="W108" i="9"/>
  <c r="W111" i="8"/>
  <c r="W112" i="8"/>
  <c r="W113" i="8"/>
  <c r="W110" i="8"/>
  <c r="W109" i="8"/>
  <c r="W108" i="8"/>
  <c r="W107" i="8"/>
  <c r="W106" i="8"/>
  <c r="W91" i="9"/>
  <c r="W90" i="9"/>
  <c r="W89" i="9"/>
  <c r="W88" i="9"/>
  <c r="W87" i="9"/>
  <c r="W89" i="8"/>
  <c r="W88" i="8"/>
  <c r="W87" i="8"/>
  <c r="W86" i="8"/>
  <c r="W85" i="8"/>
  <c r="W72" i="9"/>
  <c r="W71" i="9"/>
  <c r="W70" i="9"/>
  <c r="W69" i="9"/>
  <c r="W70" i="8"/>
  <c r="W69" i="8"/>
  <c r="W68" i="8"/>
  <c r="W67" i="8"/>
  <c r="W50" i="9"/>
  <c r="W49" i="9"/>
  <c r="W48" i="9"/>
  <c r="W47" i="9"/>
  <c r="W46" i="9"/>
  <c r="W45" i="9"/>
  <c r="W48" i="8"/>
  <c r="W47" i="8"/>
  <c r="W46" i="8"/>
  <c r="W45" i="8"/>
  <c r="W44" i="8"/>
  <c r="W43" i="8"/>
  <c r="W28" i="9"/>
  <c r="W27" i="9"/>
  <c r="W26" i="9"/>
  <c r="W25" i="9"/>
  <c r="W24" i="9"/>
  <c r="W7" i="9"/>
  <c r="W8" i="9"/>
  <c r="W9" i="9"/>
  <c r="W6" i="9"/>
  <c r="W26" i="8"/>
  <c r="W25" i="8"/>
  <c r="W24" i="8"/>
  <c r="W23" i="8"/>
  <c r="W22" i="8"/>
  <c r="W7" i="8"/>
  <c r="W8" i="8"/>
  <c r="W9" i="8"/>
  <c r="W6" i="8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8" i="3"/>
  <c r="Z91" i="26"/>
  <c r="Z66" i="26"/>
  <c r="Z90" i="26"/>
  <c r="Z89" i="26"/>
  <c r="Z88" i="26"/>
  <c r="Z87" i="26"/>
  <c r="Z86" i="26"/>
  <c r="Z85" i="26"/>
  <c r="Z84" i="26"/>
  <c r="Z83" i="26"/>
  <c r="Z82" i="26"/>
  <c r="Z81" i="26"/>
  <c r="Z80" i="26"/>
  <c r="Z79" i="26"/>
  <c r="Z78" i="26"/>
  <c r="Z77" i="26"/>
  <c r="Z76" i="26"/>
  <c r="Z75" i="26"/>
  <c r="Z74" i="26"/>
  <c r="Z73" i="26"/>
  <c r="Z72" i="26"/>
  <c r="Z71" i="26"/>
  <c r="Z70" i="26"/>
  <c r="Z69" i="26"/>
  <c r="Z68" i="26"/>
  <c r="Z67" i="26"/>
  <c r="Z9" i="26"/>
  <c r="Z10" i="26"/>
  <c r="Z11" i="26"/>
  <c r="Z12" i="26"/>
  <c r="Z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8" i="26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4" i="5"/>
  <c r="X8" i="26" l="1"/>
  <c r="F4" i="25"/>
  <c r="X91" i="26"/>
  <c r="X90" i="26"/>
  <c r="X89" i="26"/>
  <c r="X88" i="26"/>
  <c r="X87" i="26"/>
  <c r="X86" i="26"/>
  <c r="X85" i="26"/>
  <c r="X84" i="26"/>
  <c r="X83" i="26"/>
  <c r="X82" i="26"/>
  <c r="X81" i="26"/>
  <c r="X80" i="26"/>
  <c r="X79" i="26"/>
  <c r="X78" i="26"/>
  <c r="X77" i="26"/>
  <c r="X76" i="26"/>
  <c r="X75" i="26"/>
  <c r="X74" i="26"/>
  <c r="X73" i="26"/>
  <c r="X72" i="26"/>
  <c r="X71" i="26"/>
  <c r="X70" i="26"/>
  <c r="X69" i="26"/>
  <c r="X68" i="26"/>
  <c r="X67" i="26"/>
  <c r="X66" i="26"/>
  <c r="X33" i="26"/>
  <c r="X32" i="26"/>
  <c r="X31" i="26"/>
  <c r="X30" i="26"/>
  <c r="X29" i="26"/>
  <c r="X28" i="26"/>
  <c r="X27" i="26"/>
  <c r="X26" i="26"/>
  <c r="X25" i="26"/>
  <c r="X24" i="26"/>
  <c r="X23" i="26"/>
  <c r="X22" i="26"/>
  <c r="X21" i="26"/>
  <c r="X20" i="26"/>
  <c r="X19" i="26"/>
  <c r="X18" i="26"/>
  <c r="X17" i="26"/>
  <c r="X16" i="26"/>
  <c r="X15" i="26"/>
  <c r="X14" i="26"/>
  <c r="X13" i="26"/>
  <c r="X12" i="26"/>
  <c r="X11" i="26"/>
  <c r="X10" i="26"/>
  <c r="X9" i="26"/>
  <c r="R43" i="21" l="1"/>
  <c r="U43" i="21" s="1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V55" i="7"/>
  <c r="U55" i="7"/>
  <c r="G4" i="4" l="1"/>
  <c r="G8" i="4"/>
  <c r="G10" i="25"/>
  <c r="G24" i="25"/>
  <c r="G16" i="25"/>
  <c r="G30" i="25"/>
  <c r="G44" i="25"/>
  <c r="G31" i="25"/>
  <c r="G18" i="25"/>
  <c r="G32" i="25"/>
  <c r="G46" i="25"/>
  <c r="G19" i="25"/>
  <c r="G47" i="25"/>
  <c r="G6" i="25"/>
  <c r="G34" i="25"/>
  <c r="G48" i="25"/>
  <c r="G7" i="25"/>
  <c r="G21" i="25"/>
  <c r="G35" i="25"/>
  <c r="G49" i="25"/>
  <c r="G52" i="25"/>
  <c r="G11" i="25"/>
  <c r="G39" i="25"/>
  <c r="G12" i="25"/>
  <c r="G40" i="25"/>
  <c r="G13" i="25"/>
  <c r="G41" i="25"/>
  <c r="G14" i="25"/>
  <c r="G42" i="25"/>
  <c r="G29" i="25"/>
  <c r="G17" i="25"/>
  <c r="G5" i="25"/>
  <c r="G8" i="25"/>
  <c r="G36" i="25"/>
  <c r="G50" i="25"/>
  <c r="G38" i="25"/>
  <c r="G25" i="25"/>
  <c r="G53" i="25"/>
  <c r="G26" i="25"/>
  <c r="G54" i="25"/>
  <c r="G27" i="25"/>
  <c r="G55" i="25"/>
  <c r="G28" i="25"/>
  <c r="G15" i="25"/>
  <c r="G43" i="25"/>
  <c r="G45" i="25"/>
  <c r="G33" i="25"/>
  <c r="G20" i="25"/>
  <c r="G22" i="25"/>
  <c r="G9" i="25"/>
  <c r="G23" i="25"/>
  <c r="G37" i="25"/>
  <c r="G51" i="25"/>
  <c r="G4" i="25"/>
  <c r="G46" i="4"/>
  <c r="G47" i="4"/>
  <c r="G48" i="4"/>
  <c r="G13" i="4"/>
  <c r="G25" i="4"/>
  <c r="G37" i="4"/>
  <c r="G49" i="4"/>
  <c r="G10" i="4"/>
  <c r="G11" i="4"/>
  <c r="G35" i="4"/>
  <c r="G36" i="4"/>
  <c r="G14" i="4"/>
  <c r="G26" i="4"/>
  <c r="G38" i="4"/>
  <c r="G50" i="4"/>
  <c r="G23" i="4"/>
  <c r="G24" i="4"/>
  <c r="G15" i="4"/>
  <c r="G27" i="4"/>
  <c r="G39" i="4"/>
  <c r="G51" i="4"/>
  <c r="G34" i="4"/>
  <c r="G12" i="4"/>
  <c r="G16" i="4"/>
  <c r="G28" i="4"/>
  <c r="G40" i="4"/>
  <c r="G52" i="4"/>
  <c r="G22" i="4"/>
  <c r="G17" i="4"/>
  <c r="G41" i="4"/>
  <c r="G53" i="4"/>
  <c r="G6" i="4"/>
  <c r="G18" i="4"/>
  <c r="G30" i="4"/>
  <c r="G42" i="4"/>
  <c r="G54" i="4"/>
  <c r="G5" i="4"/>
  <c r="G29" i="4"/>
  <c r="G7" i="4"/>
  <c r="G19" i="4"/>
  <c r="G31" i="4"/>
  <c r="G43" i="4"/>
  <c r="G55" i="4"/>
  <c r="G20" i="4"/>
  <c r="G32" i="4"/>
  <c r="G44" i="4"/>
  <c r="G9" i="4"/>
  <c r="G21" i="4"/>
  <c r="G33" i="4"/>
  <c r="G45" i="4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3" i="7"/>
  <c r="V56" i="7"/>
  <c r="V57" i="7"/>
  <c r="U57" i="7"/>
  <c r="U56" i="7"/>
  <c r="W66" i="7" l="1"/>
  <c r="W69" i="7"/>
  <c r="W67" i="7"/>
  <c r="W68" i="7"/>
  <c r="R173" i="21" l="1"/>
  <c r="U173" i="21" s="1"/>
  <c r="R668" i="21"/>
  <c r="U668" i="21" s="1"/>
  <c r="R655" i="21"/>
  <c r="U655" i="21" s="1"/>
  <c r="R642" i="21"/>
  <c r="U642" i="21" s="1"/>
  <c r="R629" i="21"/>
  <c r="U629" i="21" s="1"/>
  <c r="R616" i="21"/>
  <c r="U616" i="21" s="1"/>
  <c r="R603" i="21"/>
  <c r="U603" i="21" s="1"/>
  <c r="R590" i="21"/>
  <c r="U590" i="21" s="1"/>
  <c r="R577" i="21"/>
  <c r="U577" i="21" s="1"/>
  <c r="R564" i="21"/>
  <c r="U564" i="21" s="1"/>
  <c r="R551" i="21"/>
  <c r="U551" i="21" s="1"/>
  <c r="R290" i="21"/>
  <c r="U290" i="21" s="1"/>
  <c r="R277" i="21"/>
  <c r="U277" i="21" s="1"/>
  <c r="R264" i="21"/>
  <c r="U264" i="21" s="1"/>
  <c r="R303" i="21"/>
  <c r="U303" i="21" s="1"/>
  <c r="R538" i="21"/>
  <c r="U538" i="21" s="1"/>
  <c r="R525" i="21"/>
  <c r="U525" i="21" s="1"/>
  <c r="R512" i="21"/>
  <c r="U512" i="21" s="1"/>
  <c r="R499" i="21"/>
  <c r="U499" i="21" s="1"/>
  <c r="R486" i="21"/>
  <c r="U486" i="21" s="1"/>
  <c r="R473" i="21"/>
  <c r="U473" i="21" s="1"/>
  <c r="R460" i="21"/>
  <c r="U460" i="21" s="1"/>
  <c r="R447" i="21"/>
  <c r="U447" i="21" s="1"/>
  <c r="R434" i="21"/>
  <c r="U434" i="21" s="1"/>
  <c r="R421" i="21"/>
  <c r="U421" i="21" s="1"/>
  <c r="R408" i="21"/>
  <c r="U408" i="21" s="1"/>
  <c r="R395" i="21"/>
  <c r="U395" i="21" s="1"/>
  <c r="R382" i="21"/>
  <c r="U382" i="21" s="1"/>
  <c r="R369" i="21"/>
  <c r="U369" i="21" s="1"/>
  <c r="R356" i="21"/>
  <c r="U356" i="21" s="1"/>
  <c r="R343" i="21"/>
  <c r="U343" i="21" s="1"/>
  <c r="R330" i="21"/>
  <c r="U330" i="21" s="1"/>
  <c r="R317" i="21"/>
  <c r="U317" i="21" s="1"/>
  <c r="R251" i="21"/>
  <c r="U251" i="21" s="1"/>
  <c r="R238" i="21"/>
  <c r="U238" i="21" s="1"/>
  <c r="R225" i="21"/>
  <c r="U225" i="21" s="1"/>
  <c r="R212" i="21"/>
  <c r="U212" i="21" s="1"/>
  <c r="R199" i="21"/>
  <c r="U199" i="21" s="1"/>
  <c r="R186" i="21"/>
  <c r="U186" i="21" s="1"/>
  <c r="R160" i="21"/>
  <c r="U160" i="21" s="1"/>
  <c r="R147" i="21"/>
  <c r="U147" i="21" s="1"/>
  <c r="R134" i="21"/>
  <c r="U134" i="21" s="1"/>
  <c r="R121" i="21"/>
  <c r="U121" i="21" s="1"/>
  <c r="R108" i="21"/>
  <c r="U108" i="21" s="1"/>
  <c r="R95" i="21"/>
  <c r="U95" i="21" s="1"/>
  <c r="R82" i="21"/>
  <c r="U82" i="21" s="1"/>
  <c r="R69" i="21"/>
  <c r="U69" i="21" s="1"/>
  <c r="R56" i="21"/>
  <c r="U56" i="21" s="1"/>
  <c r="R30" i="21"/>
  <c r="U30" i="21" s="1"/>
  <c r="R17" i="21"/>
  <c r="U17" i="21" s="1"/>
  <c r="V62" i="7" l="1"/>
  <c r="V63" i="7" s="1"/>
  <c r="U60" i="7"/>
  <c r="U61" i="7" s="1"/>
  <c r="W70" i="7" l="1"/>
  <c r="X66" i="3" l="1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</calcChain>
</file>

<file path=xl/sharedStrings.xml><?xml version="1.0" encoding="utf-8"?>
<sst xmlns="http://schemas.openxmlformats.org/spreadsheetml/2006/main" count="2273" uniqueCount="476">
  <si>
    <t>選択肢</t>
    <rPh sb="0" eb="3">
      <t>センタクシ</t>
    </rPh>
    <phoneticPr fontId="3"/>
  </si>
  <si>
    <t>合計</t>
  </si>
  <si>
    <t>16～19歳</t>
  </si>
  <si>
    <t>20～29歳</t>
  </si>
  <si>
    <t>30～39歳</t>
  </si>
  <si>
    <t>40～49歳</t>
  </si>
  <si>
    <t>50～59歳</t>
  </si>
  <si>
    <t>60～64歳</t>
  </si>
  <si>
    <t>65～69歳</t>
  </si>
  <si>
    <t>70～74歳</t>
  </si>
  <si>
    <t>（無効回答）</t>
  </si>
  <si>
    <t>全体</t>
  </si>
  <si>
    <t>地震への災害対策</t>
  </si>
  <si>
    <t>風水害などへの災害対策</t>
  </si>
  <si>
    <t>高齢者の福祉</t>
  </si>
  <si>
    <t>子育て支援サービス</t>
  </si>
  <si>
    <t>医療体制の充実</t>
  </si>
  <si>
    <t>道路の整備（新設，拡幅を伴う改良）</t>
  </si>
  <si>
    <t>防犯対策</t>
  </si>
  <si>
    <t>小・中学校の教育</t>
  </si>
  <si>
    <t>緑や自然環境の保全</t>
  </si>
  <si>
    <t>既設道路の維持管理（損傷した部分の補修，清掃，点検等）</t>
  </si>
  <si>
    <t>行政サービスのデジタル化の取組</t>
  </si>
  <si>
    <t>公園や遊び場</t>
  </si>
  <si>
    <t>ごみ処理</t>
  </si>
  <si>
    <t>街並み・景観</t>
  </si>
  <si>
    <t>自宅周辺の居住環境（バリアフリーや耐震化など，ハード面の整備）</t>
  </si>
  <si>
    <t>障害者の福祉</t>
  </si>
  <si>
    <t>ひとり親家庭への生活・経済面の支援</t>
  </si>
  <si>
    <t>火災などへの消防対策</t>
  </si>
  <si>
    <t>日常の買い物の便利さ</t>
  </si>
  <si>
    <t>中心市街地（調布・布田・国領駅周辺）の活気・にぎわい</t>
  </si>
  <si>
    <t>健康診断などの保健サービス</t>
  </si>
  <si>
    <t>職員数の見直しや職員給与の適正化の取組</t>
  </si>
  <si>
    <t>支出の節減，収入の確保，受益者負担の適正化など</t>
  </si>
  <si>
    <t>図書館</t>
  </si>
  <si>
    <t>ホームページの見やすさ</t>
  </si>
  <si>
    <t>市内工業・商業などの活力</t>
  </si>
  <si>
    <t>生活環境（騒音・悪臭・野焼きなどへの対策）</t>
  </si>
  <si>
    <t>青少年の非行防止や健全育成対策</t>
  </si>
  <si>
    <t>窓口・電話における職員の対応</t>
  </si>
  <si>
    <t>女性の社会参加・参画</t>
  </si>
  <si>
    <t>市内中小企業に対する支援</t>
  </si>
  <si>
    <t>市報，ホームページ，フェイスブック，調布エフエムなどを活用した市政情報の発信</t>
  </si>
  <si>
    <t>2050年ゼロカーボンシティの実現に向けた取組</t>
  </si>
  <si>
    <t>多様な性（性的マイノリティなど）の理解への取組</t>
  </si>
  <si>
    <t>民間活力の活用の推進など簡素で効率的な組織づくりの取組</t>
  </si>
  <si>
    <t>公共施設等の総合的なマネジメントに関する取組</t>
  </si>
  <si>
    <t>労働セミナーや就職面接会の開催など，雇用・就職に向けた取組</t>
  </si>
  <si>
    <t>たづくりを中心とした生涯学習</t>
  </si>
  <si>
    <t>深大寺地域などの観光振興</t>
  </si>
  <si>
    <t>グリーンホール・たづくり・せんがわ劇場などを中心とした芸術・文化活動</t>
  </si>
  <si>
    <t>行政評価の取組</t>
  </si>
  <si>
    <t>歴史・文化財の保存や継承</t>
  </si>
  <si>
    <t>人権に関する啓発・相談</t>
  </si>
  <si>
    <t>平和・国際交流の取組</t>
  </si>
  <si>
    <t>スポーツ振興</t>
  </si>
  <si>
    <t>「映画のまち調布（映画・映像を“つくる・楽しむ・学ぶ”まち）」を進める取組</t>
  </si>
  <si>
    <t>市民参加と協働の取組</t>
  </si>
  <si>
    <t>地域コミュニティ（自治会・地区協議会など）の活動支援</t>
  </si>
  <si>
    <t>公民館</t>
  </si>
  <si>
    <t>共生社会の充実・パラハートちょうふの取組</t>
  </si>
  <si>
    <t>（上段：実数（人），下段：構成比）</t>
    <rPh sb="1" eb="3">
      <t>ジョウダン</t>
    </rPh>
    <rPh sb="4" eb="6">
      <t>ジッスウ</t>
    </rPh>
    <rPh sb="7" eb="8">
      <t>ニン</t>
    </rPh>
    <rPh sb="10" eb="12">
      <t>ゲダン</t>
    </rPh>
    <rPh sb="13" eb="16">
      <t>コウセイヒ</t>
    </rPh>
    <phoneticPr fontId="5"/>
  </si>
  <si>
    <t>回答割合が最も高い：</t>
    <rPh sb="0" eb="2">
      <t>カイトウ</t>
    </rPh>
    <rPh sb="2" eb="4">
      <t>ワリアイ</t>
    </rPh>
    <rPh sb="5" eb="6">
      <t>モット</t>
    </rPh>
    <rPh sb="7" eb="8">
      <t>タカ</t>
    </rPh>
    <phoneticPr fontId="5"/>
  </si>
  <si>
    <t>回答割合が２番目に高い：</t>
    <rPh sb="0" eb="2">
      <t>カイトウ</t>
    </rPh>
    <rPh sb="2" eb="4">
      <t>ワリアイ</t>
    </rPh>
    <rPh sb="6" eb="8">
      <t>バンメ</t>
    </rPh>
    <rPh sb="9" eb="10">
      <t>タカ</t>
    </rPh>
    <phoneticPr fontId="5"/>
  </si>
  <si>
    <t>市報，ホームページ，フェイスブック，調布
エフエムなどを活用した市政情報の発信</t>
    <phoneticPr fontId="3"/>
  </si>
  <si>
    <t>不満である</t>
  </si>
  <si>
    <t>どちらかといえば
不満である</t>
    <phoneticPr fontId="3"/>
  </si>
  <si>
    <t>どちらかといえば
満足している</t>
    <phoneticPr fontId="3"/>
  </si>
  <si>
    <t>満足している</t>
  </si>
  <si>
    <t>表側＼表頭</t>
    <rPh sb="0" eb="2">
      <t>ヒョウソク</t>
    </rPh>
    <rPh sb="3" eb="5">
      <t>ヒョウトウ</t>
    </rPh>
    <phoneticPr fontId="3"/>
  </si>
  <si>
    <t>凡例</t>
    <rPh sb="0" eb="2">
      <t>ハンレイ</t>
    </rPh>
    <phoneticPr fontId="6"/>
  </si>
  <si>
    <t>最優先かつ重点的に取り組むべきである</t>
  </si>
  <si>
    <t>優先して取り組むべきである</t>
  </si>
  <si>
    <t>現状の取組を維持すればよい</t>
  </si>
  <si>
    <t>他の取組を優先すべきである</t>
  </si>
  <si>
    <t>現状の取組を
維持すればよい</t>
    <phoneticPr fontId="3"/>
  </si>
  <si>
    <t>他の取組を優先
すべきである</t>
    <phoneticPr fontId="3"/>
  </si>
  <si>
    <t>優先して取り組む
べきである</t>
    <phoneticPr fontId="3"/>
  </si>
  <si>
    <t>最優先かつ重点的に
取り組むべきである</t>
    <phoneticPr fontId="3"/>
  </si>
  <si>
    <t>「映画のまち調布（映画・映像を“つくる・
楽しむ・学ぶ”まち）」を進める取組</t>
    <phoneticPr fontId="3"/>
  </si>
  <si>
    <t>労働セミナーや就職面接会の開催
など，雇用・就職に向けた取組</t>
    <phoneticPr fontId="3"/>
  </si>
  <si>
    <t>公共施設等の総合的な
マネジメントに関する取組</t>
    <phoneticPr fontId="3"/>
  </si>
  <si>
    <t>支出の節減，収入の確保，
受益者負担の適正化など</t>
    <phoneticPr fontId="3"/>
  </si>
  <si>
    <t>自宅周辺の居住環境（バリアフリー
や耐震化など，ハード面の整備）</t>
    <phoneticPr fontId="3"/>
  </si>
  <si>
    <t>既設道路の維持管理（損傷した
部分の補修，清掃，点検等）</t>
    <phoneticPr fontId="3"/>
  </si>
  <si>
    <t>「満足している」＋「どちらかといえば満足している」</t>
    <rPh sb="1" eb="3">
      <t>マンゾク</t>
    </rPh>
    <rPh sb="18" eb="20">
      <t>マンゾク</t>
    </rPh>
    <phoneticPr fontId="3"/>
  </si>
  <si>
    <t>「最優先かつ重点的に取り組むべきである」＋「優先して取り組むべきである」</t>
    <phoneticPr fontId="3"/>
  </si>
  <si>
    <t>第８節</t>
    <phoneticPr fontId="3"/>
  </si>
  <si>
    <t>第７節</t>
    <phoneticPr fontId="3"/>
  </si>
  <si>
    <t>「映画のまち調布」を進める取組</t>
    <phoneticPr fontId="3"/>
  </si>
  <si>
    <t>第６節</t>
    <phoneticPr fontId="3"/>
  </si>
  <si>
    <t>第５節</t>
    <phoneticPr fontId="3"/>
  </si>
  <si>
    <t>第４節</t>
    <phoneticPr fontId="3"/>
  </si>
  <si>
    <t>第３節</t>
    <phoneticPr fontId="3"/>
  </si>
  <si>
    <t>第２節</t>
    <phoneticPr fontId="3"/>
  </si>
  <si>
    <t>第１節</t>
    <rPh sb="0" eb="1">
      <t>ダイ</t>
    </rPh>
    <rPh sb="2" eb="3">
      <t>セツ</t>
    </rPh>
    <phoneticPr fontId="3"/>
  </si>
  <si>
    <t>分野別計画</t>
    <rPh sb="0" eb="3">
      <t>ブンヤベツ</t>
    </rPh>
    <rPh sb="3" eb="5">
      <t>ケイカク</t>
    </rPh>
    <phoneticPr fontId="3"/>
  </si>
  <si>
    <t>（スコア / 順位）</t>
    <rPh sb="7" eb="9">
      <t>ジュンイ</t>
    </rPh>
    <phoneticPr fontId="3"/>
  </si>
  <si>
    <t>満足度スコア</t>
    <phoneticPr fontId="3"/>
  </si>
  <si>
    <t>自宅周辺の居住環境</t>
    <phoneticPr fontId="3"/>
  </si>
  <si>
    <t>市報，ホームページなどを活用した市政情報の発信</t>
    <phoneticPr fontId="3"/>
  </si>
  <si>
    <t>取組項目オリジナル</t>
    <rPh sb="0" eb="2">
      <t>トリクミ</t>
    </rPh>
    <rPh sb="2" eb="4">
      <t>コウモク</t>
    </rPh>
    <phoneticPr fontId="3"/>
  </si>
  <si>
    <t>回答者数</t>
  </si>
  <si>
    <t>53.</t>
  </si>
  <si>
    <t>優先度スコア</t>
    <rPh sb="0" eb="3">
      <t>ユウセンド</t>
    </rPh>
    <phoneticPr fontId="3"/>
  </si>
  <si>
    <t>（スコア／順位）</t>
    <rPh sb="5" eb="7">
      <t>ジュンイ</t>
    </rPh>
    <phoneticPr fontId="3"/>
  </si>
  <si>
    <t>合計</t>
    <rPh sb="0" eb="2">
      <t>ゴウケイ</t>
    </rPh>
    <phoneticPr fontId="3"/>
  </si>
  <si>
    <t>どちらかといえば満足している</t>
  </si>
  <si>
    <t>どちらかといえば不満である</t>
  </si>
  <si>
    <t>無効回答</t>
  </si>
  <si>
    <t>満足度</t>
    <rPh sb="0" eb="3">
      <t>マンゾクド</t>
    </rPh>
    <phoneticPr fontId="17"/>
  </si>
  <si>
    <t>優先度</t>
    <rPh sb="0" eb="3">
      <t>ユウセンド</t>
    </rPh>
    <phoneticPr fontId="17"/>
  </si>
  <si>
    <t>4.防犯対策</t>
  </si>
  <si>
    <t>5.子育て支援サービス</t>
  </si>
  <si>
    <t>7.小・中学校の教育</t>
  </si>
  <si>
    <t>8.青少年の健全育成対策</t>
    <phoneticPr fontId="3"/>
  </si>
  <si>
    <t>12.雇用・就職</t>
    <phoneticPr fontId="3"/>
  </si>
  <si>
    <t>16.図書館</t>
  </si>
  <si>
    <t>平均</t>
    <rPh sb="0" eb="2">
      <t>ヘイキン</t>
    </rPh>
    <phoneticPr fontId="3"/>
  </si>
  <si>
    <t>平均用座標</t>
    <rPh sb="0" eb="3">
      <t>ヘイキンヨウ</t>
    </rPh>
    <rPh sb="3" eb="5">
      <t>ザヒョウ</t>
    </rPh>
    <phoneticPr fontId="3"/>
  </si>
  <si>
    <t>X座標</t>
    <rPh sb="1" eb="3">
      <t>ザヒョウ</t>
    </rPh>
    <phoneticPr fontId="3"/>
  </si>
  <si>
    <t>Y座標</t>
    <rPh sb="1" eb="3">
      <t>ザヒョウ</t>
    </rPh>
    <phoneticPr fontId="3"/>
  </si>
  <si>
    <t>満足度開始</t>
    <rPh sb="0" eb="3">
      <t>マンゾクド</t>
    </rPh>
    <rPh sb="3" eb="5">
      <t>カイシ</t>
    </rPh>
    <phoneticPr fontId="3"/>
  </si>
  <si>
    <t>満足度終了</t>
    <rPh sb="0" eb="3">
      <t>マンゾクド</t>
    </rPh>
    <rPh sb="3" eb="5">
      <t>シュウリョウ</t>
    </rPh>
    <phoneticPr fontId="3"/>
  </si>
  <si>
    <t>優先度開始</t>
    <rPh sb="0" eb="3">
      <t>ユウセンド</t>
    </rPh>
    <rPh sb="3" eb="5">
      <t>カイシ</t>
    </rPh>
    <phoneticPr fontId="3"/>
  </si>
  <si>
    <t>優先度終了</t>
    <rPh sb="0" eb="3">
      <t>ユウセンド</t>
    </rPh>
    <rPh sb="3" eb="5">
      <t>シュウリョウ</t>
    </rPh>
    <phoneticPr fontId="3"/>
  </si>
  <si>
    <t>10.高齢者の福祉</t>
  </si>
  <si>
    <t>11.障害者の福祉</t>
  </si>
  <si>
    <t>18.スポーツ振興</t>
  </si>
  <si>
    <t>19.公民館</t>
  </si>
  <si>
    <t>45.ホームページの見やすさ</t>
  </si>
  <si>
    <t>1.地震対策</t>
    <phoneticPr fontId="3"/>
  </si>
  <si>
    <t>2.風水害対策</t>
    <phoneticPr fontId="3"/>
  </si>
  <si>
    <t>3.消防対策</t>
    <phoneticPr fontId="3"/>
  </si>
  <si>
    <t>6.ひとり親家庭への支援</t>
    <phoneticPr fontId="3"/>
  </si>
  <si>
    <t>13.保健サービス</t>
    <phoneticPr fontId="3"/>
  </si>
  <si>
    <t>17.生涯学習</t>
    <phoneticPr fontId="3"/>
  </si>
  <si>
    <t>20.地域コミュニティ</t>
    <phoneticPr fontId="3"/>
  </si>
  <si>
    <t>43.市民参加と協働</t>
    <phoneticPr fontId="3"/>
  </si>
  <si>
    <t>44.市政情報の発信</t>
    <phoneticPr fontId="3"/>
  </si>
  <si>
    <t>46.簡素で効率的な組織づくり</t>
    <phoneticPr fontId="3"/>
  </si>
  <si>
    <t>49.行政サービスのデジタル化</t>
    <phoneticPr fontId="3"/>
  </si>
  <si>
    <t>50.公共施設等マネジメント</t>
    <phoneticPr fontId="3"/>
  </si>
  <si>
    <t>51.行政評価</t>
    <phoneticPr fontId="3"/>
  </si>
  <si>
    <t>52.支出の節減，収入の確保</t>
    <phoneticPr fontId="3"/>
  </si>
  <si>
    <t>重点維持分野</t>
    <rPh sb="0" eb="2">
      <t>ジュウテン</t>
    </rPh>
    <rPh sb="2" eb="6">
      <t>イジブンヤ</t>
    </rPh>
    <phoneticPr fontId="3"/>
  </si>
  <si>
    <t>維持分野</t>
    <rPh sb="0" eb="4">
      <t>イジブンヤ</t>
    </rPh>
    <phoneticPr fontId="3"/>
  </si>
  <si>
    <t>重点改善分野</t>
    <rPh sb="0" eb="6">
      <t>ジュウテンカイゼンブンヤ</t>
    </rPh>
    <phoneticPr fontId="3"/>
  </si>
  <si>
    <t>改善分野</t>
    <rPh sb="0" eb="4">
      <t>カイゼンブンヤ</t>
    </rPh>
    <phoneticPr fontId="3"/>
  </si>
  <si>
    <t>項目数</t>
    <rPh sb="0" eb="3">
      <t>コウモクスウ</t>
    </rPh>
    <phoneticPr fontId="3"/>
  </si>
  <si>
    <t>基本目標１</t>
  </si>
  <si>
    <t>基本目標２</t>
  </si>
  <si>
    <t>基本目標３</t>
  </si>
  <si>
    <t>基本目標４</t>
  </si>
  <si>
    <t>基本目標５</t>
  </si>
  <si>
    <t>基本目標６</t>
  </si>
  <si>
    <t>基本目標７</t>
  </si>
  <si>
    <t>基本目標８</t>
  </si>
  <si>
    <t>共生社会の充実・
パラハートちょうふの取組</t>
    <phoneticPr fontId="3"/>
  </si>
  <si>
    <t>2050年ゼロカーボンシティの
実現に向けた取組</t>
    <phoneticPr fontId="3"/>
  </si>
  <si>
    <t>生活環境（騒音・悪臭・
野焼きなどへの対策）</t>
    <phoneticPr fontId="3"/>
  </si>
  <si>
    <t>民間活力の活用の推進など簡素で
効率的な組織づくりの取組</t>
    <phoneticPr fontId="3"/>
  </si>
  <si>
    <t>職員数の見直しや職員
給与の適正化の取組</t>
    <phoneticPr fontId="3"/>
  </si>
  <si>
    <t>最優先かつ重点的に
取り組むべきである</t>
  </si>
  <si>
    <t>優先して取り組む
べきである</t>
  </si>
  <si>
    <t>現状の取組を
維持すればよい</t>
  </si>
  <si>
    <t>他の取組を優先
すべきである</t>
  </si>
  <si>
    <t>取組項目</t>
    <rPh sb="0" eb="4">
      <t>トリクミコウモク</t>
    </rPh>
    <phoneticPr fontId="3"/>
  </si>
  <si>
    <t>満足度</t>
    <rPh sb="0" eb="3">
      <t>マンゾクド</t>
    </rPh>
    <phoneticPr fontId="23"/>
  </si>
  <si>
    <t>優先度</t>
    <rPh sb="0" eb="3">
      <t>ユウセンド</t>
    </rPh>
    <phoneticPr fontId="23"/>
  </si>
  <si>
    <t>取組項目</t>
    <rPh sb="0" eb="2">
      <t>トリクミ</t>
    </rPh>
    <rPh sb="2" eb="3">
      <t>コウ</t>
    </rPh>
    <rPh sb="3" eb="4">
      <t>モク</t>
    </rPh>
    <phoneticPr fontId="19"/>
  </si>
  <si>
    <t>X軸</t>
    <rPh sb="1" eb="2">
      <t>ジク</t>
    </rPh>
    <phoneticPr fontId="19"/>
  </si>
  <si>
    <t>Y軸</t>
    <rPh sb="1" eb="2">
      <t>ジク</t>
    </rPh>
    <phoneticPr fontId="19"/>
  </si>
  <si>
    <t>行革プラン２０１９</t>
    <phoneticPr fontId="3"/>
  </si>
  <si>
    <t>満足度「満足している」＋「どちらかといえば満足している」経年変化</t>
    <rPh sb="0" eb="2">
      <t>マンゾクド</t>
    </rPh>
    <rPh sb="27" eb="31">
      <t>ケイネンヘンカ</t>
    </rPh>
    <phoneticPr fontId="3"/>
  </si>
  <si>
    <t>H27</t>
  </si>
  <si>
    <t>H28</t>
  </si>
  <si>
    <t>H29</t>
  </si>
  <si>
    <t>H30</t>
  </si>
  <si>
    <t>過去平均値</t>
    <rPh sb="0" eb="2">
      <t>カコ</t>
    </rPh>
    <rPh sb="2" eb="5">
      <t>ヘイキンチ</t>
    </rPh>
    <phoneticPr fontId="3"/>
  </si>
  <si>
    <t xml:space="preserve">H26 </t>
  </si>
  <si>
    <t>R1</t>
  </si>
  <si>
    <t>R2</t>
  </si>
  <si>
    <t>※1</t>
    <phoneticPr fontId="3"/>
  </si>
  <si>
    <t>①地震への災害対策</t>
    <phoneticPr fontId="3"/>
  </si>
  <si>
    <t>R3</t>
  </si>
  <si>
    <t>R1</t>
    <phoneticPr fontId="3"/>
  </si>
  <si>
    <t>R3</t>
    <phoneticPr fontId="3"/>
  </si>
  <si>
    <t>14.医療体制</t>
  </si>
  <si>
    <t>14.医療体制</t>
    <phoneticPr fontId="3"/>
  </si>
  <si>
    <t>15.共生社会</t>
  </si>
  <si>
    <t>15.共生社会</t>
    <phoneticPr fontId="3"/>
  </si>
  <si>
    <t>47.職員の対応</t>
  </si>
  <si>
    <t>47.職員の対応</t>
    <phoneticPr fontId="3"/>
  </si>
  <si>
    <t>48.職員数見直し・給与適正化</t>
    <phoneticPr fontId="3"/>
  </si>
  <si>
    <t>グラフ表示内容</t>
    <rPh sb="3" eb="5">
      <t>ヒョウジ</t>
    </rPh>
    <rPh sb="5" eb="7">
      <t>ナイヨウ</t>
    </rPh>
    <phoneticPr fontId="19"/>
  </si>
  <si>
    <t>43.市民参加協働</t>
  </si>
  <si>
    <t>44.市政情報の発信</t>
  </si>
  <si>
    <t>51.行政評価</t>
  </si>
  <si>
    <t>45.ホーム
ページの
見やすさ</t>
    <phoneticPr fontId="3"/>
  </si>
  <si>
    <t>48.職員数見直し・
給与適正化</t>
    <phoneticPr fontId="3"/>
  </si>
  <si>
    <t>52.支出の節減，
収入の確保</t>
    <phoneticPr fontId="3"/>
  </si>
  <si>
    <t>1.地震対策</t>
  </si>
  <si>
    <t>2.風水害対策</t>
  </si>
  <si>
    <t>3.消防対策</t>
  </si>
  <si>
    <t>10.高齢者福祉</t>
  </si>
  <si>
    <t>11.障害者福祉</t>
  </si>
  <si>
    <t>12.雇用・就職</t>
  </si>
  <si>
    <t>13.保健サービス</t>
  </si>
  <si>
    <t>17.生涯学習</t>
  </si>
  <si>
    <t>20.地域コミュニティ</t>
  </si>
  <si>
    <t>5.子育て支援
サービス</t>
    <phoneticPr fontId="3"/>
  </si>
  <si>
    <t>6.ひとり親
家庭への支援</t>
    <phoneticPr fontId="3"/>
  </si>
  <si>
    <t>基本目標１ 共に助け合い，安全・安心に暮らすために</t>
  </si>
  <si>
    <t>基本目標２ 次代を担う子どもたちを安心して育てるために</t>
    <phoneticPr fontId="3"/>
  </si>
  <si>
    <t>基本目標３ だれもが安心して，いきいきと暮らすために</t>
    <phoneticPr fontId="3"/>
  </si>
  <si>
    <t>基本目標４ 身近な学びと交流のあるまちをつくるために</t>
    <phoneticPr fontId="3"/>
  </si>
  <si>
    <t>基本目標５ 地域のつながりの中で，ぬくもりのある暮らしをおくるために</t>
    <phoneticPr fontId="3"/>
  </si>
  <si>
    <t>基本目標６ 地域資源を生かした活力あるまちをつくるために</t>
    <phoneticPr fontId="3"/>
  </si>
  <si>
    <t>基本目標７ 快適でより便利なまちをつくるために</t>
    <phoneticPr fontId="3"/>
  </si>
  <si>
    <t>基本目標８ 環境にやさしく，自然と共生するために</t>
  </si>
  <si>
    <t>公共施設等の総合的なマネジメントに関する取組</t>
    <phoneticPr fontId="3"/>
  </si>
  <si>
    <t>民間活力の活用の推進など簡素で効率的な組織づくりの取組</t>
    <phoneticPr fontId="3"/>
  </si>
  <si>
    <t>ホームページの見やすさ</t>
    <phoneticPr fontId="3"/>
  </si>
  <si>
    <t>市報，ホームページ，フェイスブック，調布エフエムなどを活用した市政情報の発信</t>
    <phoneticPr fontId="3"/>
  </si>
  <si>
    <t>緑や自然環境の保全</t>
    <phoneticPr fontId="3"/>
  </si>
  <si>
    <t>既設道路の維持管理（損傷した部分の補修，清掃，点検等）</t>
    <phoneticPr fontId="3"/>
  </si>
  <si>
    <t>道路の整備（新設，拡幅を伴う改良）</t>
    <phoneticPr fontId="3"/>
  </si>
  <si>
    <t>自宅周辺の居住環境（バリアフリーや耐震化など，ハード面の整備）</t>
    <phoneticPr fontId="3"/>
  </si>
  <si>
    <t>市内中小企業に対する支援</t>
    <phoneticPr fontId="3"/>
  </si>
  <si>
    <t>医療体制の充実</t>
    <phoneticPr fontId="3"/>
  </si>
  <si>
    <t>風水害などへの災害対策</t>
    <phoneticPr fontId="3"/>
  </si>
  <si>
    <t>地震への災害対策</t>
    <phoneticPr fontId="3"/>
  </si>
  <si>
    <t>公園や遊び場</t>
    <phoneticPr fontId="3"/>
  </si>
  <si>
    <t>火災などへの消防対策</t>
    <phoneticPr fontId="3"/>
  </si>
  <si>
    <t>多様な性（性的マイノリティなど）の理解への取組</t>
    <phoneticPr fontId="3"/>
  </si>
  <si>
    <t>2050年ゼロカーボンシティの実現に向けた取組</t>
    <phoneticPr fontId="3"/>
  </si>
  <si>
    <t>共生社会の充実・パラハートちょうふの取組</t>
    <phoneticPr fontId="3"/>
  </si>
  <si>
    <t>行政サービスのデジタル化の取組</t>
    <phoneticPr fontId="3"/>
  </si>
  <si>
    <t>R4</t>
  </si>
  <si>
    <t>④高齢者の福祉</t>
    <phoneticPr fontId="3"/>
  </si>
  <si>
    <t>満足度・優先度スコア散布図</t>
    <rPh sb="0" eb="3">
      <t>マンゾクド</t>
    </rPh>
    <rPh sb="4" eb="7">
      <t>ユウセンド</t>
    </rPh>
    <rPh sb="10" eb="13">
      <t>サンプズ</t>
    </rPh>
    <phoneticPr fontId="3"/>
  </si>
  <si>
    <t>最大</t>
    <rPh sb="0" eb="2">
      <t>サイダイ</t>
    </rPh>
    <phoneticPr fontId="3"/>
  </si>
  <si>
    <t>最小</t>
    <rPh sb="0" eb="2">
      <t>サイショウ</t>
    </rPh>
    <phoneticPr fontId="3"/>
  </si>
  <si>
    <t>分野ﾁｪｯｸ</t>
    <rPh sb="0" eb="2">
      <t>ブンヤ</t>
    </rPh>
    <phoneticPr fontId="3"/>
  </si>
  <si>
    <t>46.簡素で効率的な
組織づくり</t>
    <phoneticPr fontId="3"/>
  </si>
  <si>
    <t>50.公共施設
マネジメント</t>
    <phoneticPr fontId="3"/>
  </si>
  <si>
    <t>2023/05/15　地震への災害対策のスコア、白抜き文字に変更</t>
    <phoneticPr fontId="3"/>
  </si>
  <si>
    <t>参考：令和元年度までの項目</t>
    <rPh sb="0" eb="2">
      <t>サンコウ</t>
    </rPh>
    <rPh sb="3" eb="5">
      <t>レイワ</t>
    </rPh>
    <rPh sb="5" eb="7">
      <t>ガンネン</t>
    </rPh>
    <rPh sb="7" eb="8">
      <t>ド</t>
    </rPh>
    <rPh sb="11" eb="13">
      <t>コウモク</t>
    </rPh>
    <phoneticPr fontId="3"/>
  </si>
  <si>
    <t>※1　平成30年度までは「地震などの災害対策」，令和元年度は「地震，風水害などへの災害対策」</t>
    <rPh sb="3" eb="5">
      <t>ヘイセイ</t>
    </rPh>
    <rPh sb="7" eb="9">
      <t>ネンド</t>
    </rPh>
    <rPh sb="13" eb="15">
      <t>ジシン</t>
    </rPh>
    <rPh sb="18" eb="22">
      <t>サイガイタイサク</t>
    </rPh>
    <rPh sb="24" eb="26">
      <t>レイワ</t>
    </rPh>
    <rPh sb="26" eb="27">
      <t>ガン</t>
    </rPh>
    <rPh sb="27" eb="29">
      <t>ネンド</t>
    </rPh>
    <phoneticPr fontId="3"/>
  </si>
  <si>
    <t>⑥（参考）地震，風水害などへの災害対策</t>
    <rPh sb="2" eb="4">
      <t>サンコウ</t>
    </rPh>
    <rPh sb="5" eb="7">
      <t>ジシン</t>
    </rPh>
    <rPh sb="8" eb="11">
      <t>フウスイガイ</t>
    </rPh>
    <rPh sb="15" eb="17">
      <t>サイガイ</t>
    </rPh>
    <rPh sb="17" eb="19">
      <t>タイサク</t>
    </rPh>
    <phoneticPr fontId="5"/>
  </si>
  <si>
    <t>社会生活を営む上で困難をかかえる子ども・若者への支援</t>
    <phoneticPr fontId="3"/>
  </si>
  <si>
    <t>R5</t>
    <phoneticPr fontId="3"/>
  </si>
  <si>
    <t>調布花火</t>
  </si>
  <si>
    <t>調布花火</t>
    <phoneticPr fontId="3"/>
  </si>
  <si>
    <t>中心市街地（調布・布田・国領駅
周辺）の活気・にぎわい</t>
    <phoneticPr fontId="3"/>
  </si>
  <si>
    <t>社会生活を営む上で困難をかかえる
子ども・若者への支援</t>
    <phoneticPr fontId="3"/>
  </si>
  <si>
    <t>問13 普段のくらしの中で感じている「①満足度」をうかがいます。（１つ回答）</t>
    <phoneticPr fontId="3"/>
  </si>
  <si>
    <t>問13 普段のくらしの中で感じている「②優先度」をうかがいます。（１つ回答）</t>
    <rPh sb="20" eb="23">
      <t>ユウセンド</t>
    </rPh>
    <phoneticPr fontId="3"/>
  </si>
  <si>
    <t>社会生活を営む上で困難をかかえる子ども・若者への支援</t>
  </si>
  <si>
    <t>n=1211</t>
    <phoneticPr fontId="3"/>
  </si>
  <si>
    <t>社会生活を営む上で困難をかかえる
子ども・若者への支援</t>
    <phoneticPr fontId="3"/>
  </si>
  <si>
    <t>地域コミュニティ（自治会・地区
協議会など）の活動支援</t>
    <phoneticPr fontId="3"/>
  </si>
  <si>
    <t>多様な性（性的マイノリティなど）
の理解への取組</t>
    <phoneticPr fontId="3"/>
  </si>
  <si>
    <t>行革プラン２０２３</t>
    <phoneticPr fontId="3"/>
  </si>
  <si>
    <t>行革プラン２０２３</t>
    <phoneticPr fontId="3"/>
  </si>
  <si>
    <t>※過去6年間</t>
    <rPh sb="0" eb="2">
      <t>カコ</t>
    </rPh>
    <rPh sb="4" eb="6">
      <t>ネンカン</t>
    </rPh>
    <phoneticPr fontId="3"/>
  </si>
  <si>
    <t>R5項目</t>
    <rPh sb="2" eb="4">
      <t>コウモク</t>
    </rPh>
    <phoneticPr fontId="3"/>
  </si>
  <si>
    <t>小・中学校の教育</t>
    <phoneticPr fontId="3"/>
  </si>
  <si>
    <t>ひとり親家庭への生活・経済面の支援</t>
    <phoneticPr fontId="3"/>
  </si>
  <si>
    <t>緑の保全・創出や自然環境の保護</t>
  </si>
  <si>
    <t>深大寺などの地域資源を生かした観光振興</t>
  </si>
  <si>
    <t>9.子ども・若者への支援</t>
    <phoneticPr fontId="3"/>
  </si>
  <si>
    <t>21.人権に関する啓発・相談</t>
    <phoneticPr fontId="3"/>
  </si>
  <si>
    <t>22.女性の社会参加・参画</t>
    <phoneticPr fontId="3"/>
  </si>
  <si>
    <t>23.多様な性の理解</t>
    <phoneticPr fontId="3"/>
  </si>
  <si>
    <t>24.平和・国際交流</t>
    <phoneticPr fontId="3"/>
  </si>
  <si>
    <t>25.日常の買い物</t>
    <phoneticPr fontId="3"/>
  </si>
  <si>
    <t>26.市内工業・商業</t>
    <phoneticPr fontId="3"/>
  </si>
  <si>
    <t>27.市内中小企業支援</t>
    <phoneticPr fontId="3"/>
  </si>
  <si>
    <t>28.観光振興</t>
    <phoneticPr fontId="3"/>
  </si>
  <si>
    <t>29.調布花火</t>
    <phoneticPr fontId="3"/>
  </si>
  <si>
    <t>30.「映画のまち調布」</t>
    <phoneticPr fontId="3"/>
  </si>
  <si>
    <t>32.歴史・文化財</t>
    <phoneticPr fontId="3"/>
  </si>
  <si>
    <t>33.街並み・景観</t>
    <phoneticPr fontId="3"/>
  </si>
  <si>
    <t>35.居住環境</t>
    <phoneticPr fontId="3"/>
  </si>
  <si>
    <t>36.道路整備</t>
    <phoneticPr fontId="3"/>
  </si>
  <si>
    <t>37.既設道路の維持管理</t>
    <phoneticPr fontId="3"/>
  </si>
  <si>
    <t>38.自然環境</t>
    <phoneticPr fontId="3"/>
  </si>
  <si>
    <t>39.ゼロカーボンシティ</t>
    <phoneticPr fontId="3"/>
  </si>
  <si>
    <t>40.公園や遊び場</t>
    <phoneticPr fontId="3"/>
  </si>
  <si>
    <t>41.ごみ処理</t>
    <phoneticPr fontId="3"/>
  </si>
  <si>
    <t>42.生活環境対策</t>
    <phoneticPr fontId="3"/>
  </si>
  <si>
    <t>基本目標１</t>
    <phoneticPr fontId="3"/>
  </si>
  <si>
    <t>基本目標２</t>
    <phoneticPr fontId="3"/>
  </si>
  <si>
    <t>基本目標３</t>
    <phoneticPr fontId="3"/>
  </si>
  <si>
    <t>基本目標４</t>
    <phoneticPr fontId="3"/>
  </si>
  <si>
    <t>基本目標５</t>
    <phoneticPr fontId="3"/>
  </si>
  <si>
    <t>基本目標６</t>
    <phoneticPr fontId="3"/>
  </si>
  <si>
    <t>基本目標７</t>
    <phoneticPr fontId="3"/>
  </si>
  <si>
    <t>基本目標８</t>
    <phoneticPr fontId="3"/>
  </si>
  <si>
    <t>9.子ども・若者
への支援</t>
    <phoneticPr fontId="3"/>
  </si>
  <si>
    <t>23.多様な性の理解</t>
    <phoneticPr fontId="3"/>
  </si>
  <si>
    <t>24.平和・国際交流</t>
    <phoneticPr fontId="3"/>
  </si>
  <si>
    <t>38.自然環境</t>
    <phoneticPr fontId="3"/>
  </si>
  <si>
    <t>39.ゼロカーボンシティ</t>
    <phoneticPr fontId="3"/>
  </si>
  <si>
    <t>40.公園や遊び場</t>
    <phoneticPr fontId="3"/>
  </si>
  <si>
    <t>41.ごみ処理</t>
    <phoneticPr fontId="3"/>
  </si>
  <si>
    <t>42.生活環境対策</t>
    <phoneticPr fontId="3"/>
  </si>
  <si>
    <t>33.街並み・景観</t>
    <phoneticPr fontId="3"/>
  </si>
  <si>
    <t>34.中心市街地</t>
    <phoneticPr fontId="3"/>
  </si>
  <si>
    <t>35.居住環境</t>
    <phoneticPr fontId="3"/>
  </si>
  <si>
    <t>36.道路整備</t>
    <phoneticPr fontId="3"/>
  </si>
  <si>
    <t>37.既設道路の
維持管理</t>
    <phoneticPr fontId="3"/>
  </si>
  <si>
    <t>25.日常の買い物</t>
    <phoneticPr fontId="3"/>
  </si>
  <si>
    <t>26.市内工業・商業</t>
    <phoneticPr fontId="3"/>
  </si>
  <si>
    <t>28.観光振興</t>
    <phoneticPr fontId="3"/>
  </si>
  <si>
    <t>30.「映画のまち調布」</t>
    <phoneticPr fontId="3"/>
  </si>
  <si>
    <t>31.芸術・文化活動</t>
    <phoneticPr fontId="3"/>
  </si>
  <si>
    <t>22.女性の社会
参加・参画</t>
    <phoneticPr fontId="3"/>
  </si>
  <si>
    <t>問13-1 あなたは，問13のNo.1～No.52までの取組項目の中で，今後，市がもっと力を入れるべきだと思う取組はどれですか。（５つまで回答）</t>
    <phoneticPr fontId="3"/>
  </si>
  <si>
    <t>問13-1 あなたは，問13のNo.1～No.52までの取組項目の中で，今後，市がもっと力を入れるべきだと思う取組はどれですか。（５つまで回答）</t>
    <phoneticPr fontId="3"/>
  </si>
  <si>
    <t>R6</t>
  </si>
  <si>
    <t>ごみ処理やリサイクル</t>
  </si>
  <si>
    <t>どちらかと
いえば
満足している</t>
    <phoneticPr fontId="3"/>
  </si>
  <si>
    <t>どちらかと
いえば
不満である</t>
    <phoneticPr fontId="3"/>
  </si>
  <si>
    <t>優先して
取り組む
べきである</t>
    <phoneticPr fontId="3"/>
  </si>
  <si>
    <t>最優先かつ重
点的に取り組
むべきである</t>
    <phoneticPr fontId="3"/>
  </si>
  <si>
    <t>n=1210</t>
    <phoneticPr fontId="3"/>
  </si>
  <si>
    <t>グリーンホールなどを中心とした文化芸術活動</t>
    <phoneticPr fontId="3"/>
  </si>
  <si>
    <t>⑤子育て支援サービス</t>
    <phoneticPr fontId="3"/>
  </si>
  <si>
    <t>全体</t>
    <phoneticPr fontId="3"/>
  </si>
  <si>
    <t>高齢者の福祉</t>
    <phoneticPr fontId="3"/>
  </si>
  <si>
    <t>子育て支援サービス</t>
    <phoneticPr fontId="3"/>
  </si>
  <si>
    <t>日常の買い物の便利さ</t>
    <phoneticPr fontId="3"/>
  </si>
  <si>
    <t>緑の保全・創出や自然環境の保護</t>
    <phoneticPr fontId="3"/>
  </si>
  <si>
    <t>健康診断などの保健サービス</t>
    <phoneticPr fontId="3"/>
  </si>
  <si>
    <t>街並み・景観</t>
    <phoneticPr fontId="3"/>
  </si>
  <si>
    <t>ごみ処理やリサイクル</t>
    <phoneticPr fontId="3"/>
  </si>
  <si>
    <t>障害者の福祉</t>
    <phoneticPr fontId="3"/>
  </si>
  <si>
    <t>図書館</t>
    <phoneticPr fontId="3"/>
  </si>
  <si>
    <t>中心市街地（調布・布田・国領駅周辺）の活気・にぎわい</t>
    <phoneticPr fontId="3"/>
  </si>
  <si>
    <t>青少年の非行防止や健全育成対策</t>
    <phoneticPr fontId="3"/>
  </si>
  <si>
    <t>市内工業・商業などの活力</t>
    <phoneticPr fontId="3"/>
  </si>
  <si>
    <t>支出の節減，収入の確保，受益者負担の適正化など</t>
    <phoneticPr fontId="3"/>
  </si>
  <si>
    <t>深大寺などの地域資源を生かした観光振興</t>
    <phoneticPr fontId="3"/>
  </si>
  <si>
    <t>職員数の見直しや職員給与の適正化の取組</t>
    <phoneticPr fontId="3"/>
  </si>
  <si>
    <t>女性の社会参加・参画</t>
    <phoneticPr fontId="3"/>
  </si>
  <si>
    <t>生活環境（騒音・悪臭・野焼きなどへの対策）</t>
    <phoneticPr fontId="3"/>
  </si>
  <si>
    <t>地域コミュニティ（自治会・地区協議会など）の活動支援</t>
    <phoneticPr fontId="3"/>
  </si>
  <si>
    <t>スポーツ振興</t>
    <phoneticPr fontId="3"/>
  </si>
  <si>
    <t>「映画のまち調布（映画・映像を“つくる・楽しむ・学ぶ”まち）」を進める取組</t>
    <phoneticPr fontId="3"/>
  </si>
  <si>
    <t>グリーンホール・たづくり・せんがわ劇場などを中心とした文化芸術活動</t>
    <phoneticPr fontId="3"/>
  </si>
  <si>
    <t>歴史・文化財の保存や継承</t>
    <phoneticPr fontId="3"/>
  </si>
  <si>
    <t>たづくりを中心とした生涯学習</t>
    <phoneticPr fontId="3"/>
  </si>
  <si>
    <t>窓口・電話における職員の対応</t>
    <phoneticPr fontId="3"/>
  </si>
  <si>
    <t>人権に関する啓発・相談</t>
    <phoneticPr fontId="3"/>
  </si>
  <si>
    <t>労働セミナーや就職面接会の開催など，雇用・就職に向けた取組</t>
    <phoneticPr fontId="3"/>
  </si>
  <si>
    <t>行政評価の取組</t>
    <phoneticPr fontId="3"/>
  </si>
  <si>
    <t>市民参加と協働の取組</t>
    <phoneticPr fontId="3"/>
  </si>
  <si>
    <t>平和・国際交流の取組</t>
    <phoneticPr fontId="3"/>
  </si>
  <si>
    <t>公民館</t>
    <phoneticPr fontId="3"/>
  </si>
  <si>
    <t>（無効回答）</t>
    <phoneticPr fontId="3"/>
  </si>
  <si>
    <t>75歳
以上</t>
    <phoneticPr fontId="3"/>
  </si>
  <si>
    <t>グリーンホール・たづくり・せんがわ劇場などを中心とした芸術・文化活動</t>
    <phoneticPr fontId="3"/>
  </si>
  <si>
    <t>49.行政
サービスの
デジタル化</t>
    <phoneticPr fontId="3"/>
  </si>
  <si>
    <t>27.市内中小
企業支援</t>
    <phoneticPr fontId="3"/>
  </si>
  <si>
    <t>深大寺地域などの観光振興</t>
    <phoneticPr fontId="3"/>
  </si>
  <si>
    <t>ごみ処理</t>
    <phoneticPr fontId="3"/>
  </si>
  <si>
    <t>行革
プラン2023</t>
    <phoneticPr fontId="3"/>
  </si>
  <si>
    <t>グリーンホール・たづくり・せんがわ
劇場などを中心とした文化芸術活動</t>
    <phoneticPr fontId="3"/>
  </si>
  <si>
    <t>深大寺などの地域資源を
生かした観光振興</t>
    <rPh sb="6" eb="10">
      <t>チイキシゲン</t>
    </rPh>
    <rPh sb="12" eb="13">
      <t>イ</t>
    </rPh>
    <phoneticPr fontId="3"/>
  </si>
  <si>
    <t>緑の保全・創出や自然環境の保全</t>
  </si>
  <si>
    <t>緑の保全・創出や自然環境の保全</t>
    <rPh sb="2" eb="4">
      <t>ホゼン</t>
    </rPh>
    <rPh sb="5" eb="7">
      <t>ソウシュツ</t>
    </rPh>
    <phoneticPr fontId="3"/>
  </si>
  <si>
    <t>緑の保全・創出や自然環境の保全</t>
    <phoneticPr fontId="3"/>
  </si>
  <si>
    <t>グリーンホールなどを中心とした文化芸術活動</t>
  </si>
  <si>
    <t>31.文化芸術活動</t>
    <phoneticPr fontId="3"/>
  </si>
  <si>
    <t>グリーンホール・たづくり・せんがわ劇場などを中心とした文化芸術活動</t>
  </si>
  <si>
    <t>回答数</t>
    <rPh sb="0" eb="2">
      <t>カイトウ</t>
    </rPh>
    <phoneticPr fontId="9"/>
  </si>
  <si>
    <t xml:space="preserve">(1) </t>
  </si>
  <si>
    <t xml:space="preserve">(2) </t>
  </si>
  <si>
    <t xml:space="preserve">(3) </t>
  </si>
  <si>
    <t xml:space="preserve">(4) </t>
  </si>
  <si>
    <t xml:space="preserve">(5) </t>
  </si>
  <si>
    <t xml:space="preserve">(6) </t>
  </si>
  <si>
    <t xml:space="preserve">(7) </t>
  </si>
  <si>
    <t xml:space="preserve">(8) </t>
  </si>
  <si>
    <t xml:space="preserve">(9) </t>
  </si>
  <si>
    <t xml:space="preserve">(10) </t>
  </si>
  <si>
    <t xml:space="preserve">(11) </t>
  </si>
  <si>
    <t xml:space="preserve">(12) </t>
  </si>
  <si>
    <t xml:space="preserve">(13) </t>
  </si>
  <si>
    <t xml:space="preserve">(14) </t>
  </si>
  <si>
    <t xml:space="preserve">(15) </t>
  </si>
  <si>
    <t xml:space="preserve">(16) </t>
  </si>
  <si>
    <t xml:space="preserve">(17) </t>
  </si>
  <si>
    <t xml:space="preserve">(18) </t>
  </si>
  <si>
    <t xml:space="preserve">(19) </t>
  </si>
  <si>
    <t xml:space="preserve">(20) </t>
  </si>
  <si>
    <t xml:space="preserve">(21) </t>
  </si>
  <si>
    <t xml:space="preserve">(22) </t>
  </si>
  <si>
    <t xml:space="preserve">(23) </t>
  </si>
  <si>
    <t xml:space="preserve"> 多様な性（性的マイノリティなど）の理解への取組</t>
  </si>
  <si>
    <t xml:space="preserve">(24) </t>
  </si>
  <si>
    <t xml:space="preserve">(25) </t>
  </si>
  <si>
    <t xml:space="preserve">(26) </t>
  </si>
  <si>
    <t xml:space="preserve">(27) </t>
  </si>
  <si>
    <t xml:space="preserve">(28) </t>
  </si>
  <si>
    <t xml:space="preserve">(29) </t>
  </si>
  <si>
    <t xml:space="preserve">(30) </t>
  </si>
  <si>
    <t xml:space="preserve"> 「映画のまち調布（映画・映像を“つくる・楽しむ・学ぶ”まち）」を進める取組</t>
  </si>
  <si>
    <t xml:space="preserve">(31) </t>
  </si>
  <si>
    <t xml:space="preserve">(32) </t>
  </si>
  <si>
    <t xml:space="preserve">(33) </t>
  </si>
  <si>
    <t xml:space="preserve">(34) </t>
  </si>
  <si>
    <t xml:space="preserve">(35) </t>
  </si>
  <si>
    <t xml:space="preserve">(36) </t>
  </si>
  <si>
    <t xml:space="preserve">(37) </t>
  </si>
  <si>
    <t xml:space="preserve">(38) </t>
  </si>
  <si>
    <t xml:space="preserve">(39) </t>
  </si>
  <si>
    <t xml:space="preserve">(40) </t>
  </si>
  <si>
    <t xml:space="preserve">(41) </t>
  </si>
  <si>
    <t xml:space="preserve">(42) </t>
  </si>
  <si>
    <t xml:space="preserve">(43) </t>
  </si>
  <si>
    <t xml:space="preserve">(44) </t>
  </si>
  <si>
    <t>(45)</t>
  </si>
  <si>
    <t>(46)</t>
  </si>
  <si>
    <t>(47)</t>
  </si>
  <si>
    <t>(48)</t>
  </si>
  <si>
    <t>(49)</t>
  </si>
  <si>
    <t>(50)</t>
  </si>
  <si>
    <t>(51)</t>
  </si>
  <si>
    <t>(52)</t>
  </si>
  <si>
    <t/>
  </si>
  <si>
    <t>無回答</t>
  </si>
  <si>
    <t>　計</t>
  </si>
  <si>
    <t>グリーンホール・たづくり・せんがわ劇場
などを中心とした文化芸術活動</t>
    <phoneticPr fontId="3"/>
  </si>
  <si>
    <t>自宅周辺の居住環境（バリアフリーや
耐震化など，ハード面の整備）</t>
    <phoneticPr fontId="3"/>
  </si>
  <si>
    <t>共生社会の充実・パラハート
ちょうふの取組</t>
    <phoneticPr fontId="3"/>
  </si>
  <si>
    <t>「不満である」+「どちらかといえば不満である」</t>
    <phoneticPr fontId="3"/>
  </si>
  <si>
    <t>「最優先かつ重点的に取り組むべきである」＋「優先して取り組むべきである」降順（２図に分割）、n=1,370</t>
    <rPh sb="36" eb="38">
      <t>コウジュン</t>
    </rPh>
    <rPh sb="40" eb="41">
      <t>ズ</t>
    </rPh>
    <rPh sb="42" eb="44">
      <t>ブンカツ</t>
    </rPh>
    <phoneticPr fontId="3"/>
  </si>
  <si>
    <t>他の取組を優先すべきである</t>
    <phoneticPr fontId="3"/>
  </si>
  <si>
    <t>現状の取組を維持すればよい</t>
    <phoneticPr fontId="3"/>
  </si>
  <si>
    <t>自宅周辺の居住環境
（バリアフリーや耐震化など，ハード面の整備）</t>
    <phoneticPr fontId="3"/>
  </si>
  <si>
    <t>労働セミナーや就職面接会の開催など，
雇用・就職に向けた取組</t>
    <phoneticPr fontId="3"/>
  </si>
  <si>
    <t>2050年ゼロカーボンシティの実現に
向けた取組：満足度</t>
    <phoneticPr fontId="3"/>
  </si>
  <si>
    <t>民間活力の活用の推進など簡素で効率的な
組織づくりの取組</t>
    <phoneticPr fontId="3"/>
  </si>
  <si>
    <t>グリーンホール・たづくり・せんがわ劇場などを
中心とした文化芸術活動</t>
    <phoneticPr fontId="3"/>
  </si>
  <si>
    <t>市報，ホームページ，フェイスブック，
調布エフエムなどを活用した市政情報の発信</t>
    <phoneticPr fontId="3"/>
  </si>
  <si>
    <t>地域コミュニティ（自治会・地区協議会など）
の活動支援</t>
    <phoneticPr fontId="3"/>
  </si>
  <si>
    <t>「現状の取組を維持すればよい」+「他の取組を優先すべきである」</t>
    <phoneticPr fontId="3"/>
  </si>
  <si>
    <t>満足している＋どちらかと言えば満足している</t>
    <rPh sb="0" eb="2">
      <t>マンゾク</t>
    </rPh>
    <rPh sb="12" eb="13">
      <t>イ</t>
    </rPh>
    <rPh sb="15" eb="17">
      <t>マンゾク</t>
    </rPh>
    <phoneticPr fontId="3"/>
  </si>
  <si>
    <t>「最優先かつ重点的に取り組むべきである」+「優先して取り組むべきである」</t>
    <phoneticPr fontId="3"/>
  </si>
  <si>
    <t>R7</t>
    <phoneticPr fontId="3"/>
  </si>
  <si>
    <t>②風水害などへの災害対策</t>
    <phoneticPr fontId="3"/>
  </si>
  <si>
    <t>③防犯対策</t>
    <phoneticPr fontId="3"/>
  </si>
  <si>
    <t>R5</t>
  </si>
  <si>
    <t>R7</t>
  </si>
  <si>
    <t>平均との差</t>
    <rPh sb="0" eb="2">
      <t>ヘイキン</t>
    </rPh>
    <rPh sb="4" eb="5">
      <t>サ</t>
    </rPh>
    <phoneticPr fontId="3"/>
  </si>
  <si>
    <t>満足度(R2)</t>
    <rPh sb="0" eb="3">
      <t>マンゾクド</t>
    </rPh>
    <phoneticPr fontId="19"/>
  </si>
  <si>
    <t>満足度(R7)</t>
    <rPh sb="0" eb="3">
      <t>マンゾクド</t>
    </rPh>
    <phoneticPr fontId="19"/>
  </si>
  <si>
    <t>優先度(R2)</t>
    <rPh sb="0" eb="3">
      <t>ユウセンド</t>
    </rPh>
    <phoneticPr fontId="19"/>
  </si>
  <si>
    <t>優先度(R7)</t>
    <rPh sb="0" eb="3">
      <t>ユウセンド</t>
    </rPh>
    <phoneticPr fontId="19"/>
  </si>
  <si>
    <t xml:space="preserve"> 「映画のまち調布（映画・映像を”つくる・楽しむ・学ぶ”）」を進める取組</t>
    <rPh sb="10" eb="12">
      <t>エイガ</t>
    </rPh>
    <rPh sb="13" eb="15">
      <t>エイゾウ</t>
    </rPh>
    <rPh sb="21" eb="22">
      <t>タノ</t>
    </rPh>
    <rPh sb="25" eb="26">
      <t>マナ</t>
    </rPh>
    <phoneticPr fontId="3"/>
  </si>
  <si>
    <t>自宅周辺の居住環境（バリアフリーや耐震化など，ハード面の整備）</t>
    <rPh sb="17" eb="20">
      <t>タイシンカ</t>
    </rPh>
    <rPh sb="26" eb="27">
      <t>メン</t>
    </rPh>
    <rPh sb="28" eb="30">
      <t>セイビ</t>
    </rPh>
    <phoneticPr fontId="3"/>
  </si>
  <si>
    <t>18.スポーツ振興</t>
    <phoneticPr fontId="3"/>
  </si>
  <si>
    <t>21.人権に関する
啓発・相談</t>
    <phoneticPr fontId="3"/>
  </si>
  <si>
    <t>１位</t>
    <rPh sb="1" eb="2">
      <t>イ</t>
    </rPh>
    <phoneticPr fontId="3"/>
  </si>
  <si>
    <t>割合</t>
    <rPh sb="0" eb="2">
      <t>ワリアイ</t>
    </rPh>
    <phoneticPr fontId="3"/>
  </si>
  <si>
    <t>２位</t>
    <rPh sb="1" eb="2">
      <t>イ</t>
    </rPh>
    <phoneticPr fontId="3"/>
  </si>
  <si>
    <t>全体</t>
    <rPh sb="0" eb="2">
      <t>ゼンタイ</t>
    </rPh>
    <phoneticPr fontId="6"/>
  </si>
  <si>
    <t>75歳以上</t>
  </si>
  <si>
    <t>回答者数</t>
    <rPh sb="0" eb="3">
      <t>カイトウシャ</t>
    </rPh>
    <rPh sb="3" eb="4">
      <t>スウ</t>
    </rPh>
    <phoneticPr fontId="4"/>
  </si>
  <si>
    <t>無回答</t>
    <rPh sb="0" eb="3">
      <t>ムカイトウ</t>
    </rPh>
    <phoneticPr fontId="3"/>
  </si>
  <si>
    <t>「満足している」＋「どちらかといえば満足している」降順（２図に分割）、n=1370</t>
    <rPh sb="25" eb="27">
      <t>コウジュン</t>
    </rPh>
    <rPh sb="29" eb="30">
      <t>ズ</t>
    </rPh>
    <rPh sb="31" eb="33">
      <t>ブンカツ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</si>
</sst>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&quot;△ &quot;#,##0"/>
    <numFmt numFmtId="177" formatCode="0.0&quot;%&quot;"/>
    <numFmt numFmtId="178" formatCode="0.0%"/>
    <numFmt numFmtId="179" formatCode="0.0"/>
    <numFmt numFmtId="180" formatCode="0.000"/>
    <numFmt numFmtId="181" formatCode="#,##0_ "/>
    <numFmt numFmtId="182" formatCode="0.00_ "/>
    <numFmt numFmtId="183" formatCode="0.000_ "/>
    <numFmt numFmtId="184" formatCode="0.0_ "/>
    <numFmt numFmtId="185" formatCode="#,##0.0;[Red]\-#,##0.0"/>
  </numFmts>
  <fonts count="37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2"/>
      <charset val="128"/>
    </font>
    <font>
      <sz val="12"/>
      <color theme="1"/>
      <name val="BIZ UDPゴシック"/>
      <family val="3"/>
      <charset val="128"/>
    </font>
    <font>
      <sz val="9"/>
      <name val="ＭＳ Ｐゴシック"/>
      <family val="3"/>
      <charset val="128"/>
    </font>
    <font>
      <sz val="12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游ゴシック"/>
      <family val="3"/>
      <charset val="128"/>
    </font>
    <font>
      <sz val="9"/>
      <color theme="1"/>
      <name val="ＭＳ Ｐゴシック"/>
      <family val="2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color rgb="FF9C0006"/>
      <name val="ＭＳ ゴシック"/>
      <family val="2"/>
      <charset val="128"/>
    </font>
    <font>
      <b/>
      <sz val="12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BIZ UDP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2"/>
      <color rgb="FF3333CC"/>
      <name val="BIZ UDPゴシック"/>
      <family val="3"/>
      <charset val="128"/>
    </font>
    <font>
      <b/>
      <sz val="12"/>
      <color rgb="FF3333FF"/>
      <name val="BIZ UDPゴシック"/>
      <family val="3"/>
      <charset val="128"/>
    </font>
    <font>
      <b/>
      <sz val="12"/>
      <color rgb="FFFFFF0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color rgb="FFC00000"/>
      <name val="BIZ UDPゴシック"/>
      <family val="3"/>
      <charset val="128"/>
    </font>
    <font>
      <b/>
      <sz val="12"/>
      <color rgb="FFC00000"/>
      <name val="BIZ UDPゴシック"/>
      <family val="3"/>
      <charset val="128"/>
    </font>
    <font>
      <sz val="12"/>
      <color rgb="FF3333FF"/>
      <name val="BIZ UDPゴシック"/>
      <family val="3"/>
      <charset val="128"/>
    </font>
    <font>
      <sz val="11"/>
      <color theme="1"/>
      <name val="ＭＳ ゴシック"/>
      <family val="2"/>
      <charset val="128"/>
    </font>
    <font>
      <sz val="12"/>
      <color theme="0"/>
      <name val="BIZ UDPゴシック"/>
      <family val="3"/>
      <charset val="128"/>
    </font>
    <font>
      <sz val="11.5"/>
      <color theme="1"/>
      <name val="BIZ UDP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0">
    <xf numFmtId="0" fontId="0" fillId="0" borderId="0">
      <alignment vertical="center"/>
    </xf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0" borderId="0">
      <alignment vertical="center"/>
    </xf>
    <xf numFmtId="0" fontId="24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1" applyFont="1">
      <alignment vertical="center"/>
    </xf>
    <xf numFmtId="179" fontId="10" fillId="6" borderId="18" xfId="2" applyNumberFormat="1" applyFont="1" applyFill="1" applyBorder="1" applyAlignment="1">
      <alignment vertical="center"/>
    </xf>
    <xf numFmtId="0" fontId="11" fillId="7" borderId="18" xfId="1" applyFont="1" applyFill="1" applyBorder="1" applyAlignment="1">
      <alignment vertical="center" wrapText="1" shrinkToFit="1"/>
    </xf>
    <xf numFmtId="177" fontId="8" fillId="0" borderId="0" xfId="1" applyNumberFormat="1" applyFont="1">
      <alignment vertical="center"/>
    </xf>
    <xf numFmtId="0" fontId="11" fillId="6" borderId="18" xfId="1" applyFont="1" applyFill="1" applyBorder="1" applyAlignment="1">
      <alignment vertical="center" wrapText="1"/>
    </xf>
    <xf numFmtId="0" fontId="8" fillId="7" borderId="18" xfId="1" applyFont="1" applyFill="1" applyBorder="1" applyAlignment="1">
      <alignment horizontal="center" vertical="center" shrinkToFit="1"/>
    </xf>
    <xf numFmtId="0" fontId="11" fillId="7" borderId="18" xfId="1" applyFont="1" applyFill="1" applyBorder="1">
      <alignment vertical="center"/>
    </xf>
    <xf numFmtId="0" fontId="8" fillId="7" borderId="18" xfId="1" applyFont="1" applyFill="1" applyBorder="1" applyAlignment="1">
      <alignment horizontal="center" vertical="center" wrapText="1"/>
    </xf>
    <xf numFmtId="179" fontId="12" fillId="0" borderId="0" xfId="1" applyNumberFormat="1" applyFont="1">
      <alignment vertical="center"/>
    </xf>
    <xf numFmtId="177" fontId="12" fillId="0" borderId="0" xfId="1" applyNumberFormat="1" applyFont="1">
      <alignment vertical="center"/>
    </xf>
    <xf numFmtId="0" fontId="12" fillId="0" borderId="0" xfId="1" applyFont="1">
      <alignment vertical="center"/>
    </xf>
    <xf numFmtId="0" fontId="13" fillId="0" borderId="0" xfId="0" applyFont="1">
      <alignment vertical="center"/>
    </xf>
    <xf numFmtId="177" fontId="10" fillId="6" borderId="18" xfId="1" applyNumberFormat="1" applyFont="1" applyFill="1" applyBorder="1" applyAlignment="1">
      <alignment vertical="center" shrinkToFit="1"/>
    </xf>
    <xf numFmtId="181" fontId="10" fillId="6" borderId="18" xfId="3" applyNumberFormat="1" applyFont="1" applyFill="1" applyBorder="1" applyAlignment="1">
      <alignment horizontal="right" vertical="center" shrinkToFit="1"/>
    </xf>
    <xf numFmtId="0" fontId="10" fillId="6" borderId="18" xfId="3" applyFont="1" applyFill="1" applyBorder="1" applyAlignment="1">
      <alignment vertical="center" shrinkToFit="1"/>
    </xf>
    <xf numFmtId="0" fontId="10" fillId="8" borderId="18" xfId="3" applyFont="1" applyFill="1" applyBorder="1">
      <alignment vertical="center"/>
    </xf>
    <xf numFmtId="0" fontId="10" fillId="6" borderId="18" xfId="1" quotePrefix="1" applyFont="1" applyFill="1" applyBorder="1" applyAlignment="1">
      <alignment vertical="center" shrinkToFit="1"/>
    </xf>
    <xf numFmtId="0" fontId="10" fillId="8" borderId="18" xfId="3" quotePrefix="1" applyFont="1" applyFill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8" fillId="0" borderId="0" xfId="0" applyFont="1">
      <alignment vertical="center"/>
    </xf>
    <xf numFmtId="49" fontId="10" fillId="0" borderId="0" xfId="4" applyNumberFormat="1" applyFont="1" applyAlignment="1">
      <alignment vertical="top" wrapText="1"/>
    </xf>
    <xf numFmtId="0" fontId="10" fillId="0" borderId="0" xfId="4" applyFont="1" applyAlignment="1"/>
    <xf numFmtId="2" fontId="10" fillId="6" borderId="18" xfId="4" applyNumberFormat="1" applyFont="1" applyFill="1" applyBorder="1" applyAlignment="1"/>
    <xf numFmtId="0" fontId="8" fillId="8" borderId="18" xfId="0" applyFont="1" applyFill="1" applyBorder="1">
      <alignment vertical="center"/>
    </xf>
    <xf numFmtId="0" fontId="8" fillId="8" borderId="18" xfId="0" applyFont="1" applyFill="1" applyBorder="1" applyAlignment="1">
      <alignment horizontal="center" vertical="center"/>
    </xf>
    <xf numFmtId="49" fontId="10" fillId="8" borderId="18" xfId="4" applyNumberFormat="1" applyFont="1" applyFill="1" applyBorder="1" applyAlignment="1">
      <alignment vertical="top" wrapText="1"/>
    </xf>
    <xf numFmtId="49" fontId="10" fillId="8" borderId="18" xfId="4" applyNumberFormat="1" applyFont="1" applyFill="1" applyBorder="1" applyAlignment="1">
      <alignment horizontal="center" wrapText="1"/>
    </xf>
    <xf numFmtId="0" fontId="10" fillId="8" borderId="18" xfId="5" applyFont="1" applyFill="1" applyBorder="1">
      <alignment vertical="center"/>
    </xf>
    <xf numFmtId="2" fontId="10" fillId="8" borderId="18" xfId="4" applyNumberFormat="1" applyFont="1" applyFill="1" applyBorder="1" applyAlignment="1"/>
    <xf numFmtId="182" fontId="8" fillId="6" borderId="18" xfId="0" applyNumberFormat="1" applyFont="1" applyFill="1" applyBorder="1">
      <alignment vertical="center"/>
    </xf>
    <xf numFmtId="0" fontId="8" fillId="6" borderId="18" xfId="0" applyFont="1" applyFill="1" applyBorder="1">
      <alignment vertical="center"/>
    </xf>
    <xf numFmtId="0" fontId="12" fillId="0" borderId="0" xfId="0" applyFont="1">
      <alignment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10" fillId="0" borderId="0" xfId="6" applyFont="1">
      <alignment vertical="center"/>
    </xf>
    <xf numFmtId="0" fontId="10" fillId="0" borderId="0" xfId="5" applyFont="1">
      <alignment vertical="center"/>
    </xf>
    <xf numFmtId="0" fontId="10" fillId="10" borderId="32" xfId="5" applyFont="1" applyFill="1" applyBorder="1" applyAlignment="1">
      <alignment horizontal="centerContinuous" vertical="center"/>
    </xf>
    <xf numFmtId="0" fontId="10" fillId="10" borderId="33" xfId="5" applyFont="1" applyFill="1" applyBorder="1" applyAlignment="1">
      <alignment horizontal="centerContinuous" vertical="center"/>
    </xf>
    <xf numFmtId="0" fontId="10" fillId="6" borderId="18" xfId="5" applyFont="1" applyFill="1" applyBorder="1">
      <alignment vertical="center"/>
    </xf>
    <xf numFmtId="183" fontId="10" fillId="6" borderId="18" xfId="5" applyNumberFormat="1" applyFont="1" applyFill="1" applyBorder="1">
      <alignment vertical="center"/>
    </xf>
    <xf numFmtId="0" fontId="4" fillId="0" borderId="0" xfId="8" applyFont="1">
      <alignment vertical="center"/>
    </xf>
    <xf numFmtId="0" fontId="4" fillId="0" borderId="16" xfId="8" applyFont="1" applyBorder="1">
      <alignment vertical="center"/>
    </xf>
    <xf numFmtId="0" fontId="20" fillId="0" borderId="0" xfId="0" applyFont="1" applyAlignment="1">
      <alignment horizontal="left" vertical="center"/>
    </xf>
    <xf numFmtId="0" fontId="10" fillId="0" borderId="0" xfId="0" quotePrefix="1" applyFont="1">
      <alignment vertical="center"/>
    </xf>
    <xf numFmtId="0" fontId="20" fillId="0" borderId="0" xfId="0" applyFont="1" applyAlignment="1">
      <alignment vertical="top" wrapText="1"/>
    </xf>
    <xf numFmtId="0" fontId="8" fillId="10" borderId="18" xfId="0" applyFont="1" applyFill="1" applyBorder="1">
      <alignment vertical="center"/>
    </xf>
    <xf numFmtId="0" fontId="8" fillId="10" borderId="18" xfId="0" applyFont="1" applyFill="1" applyBorder="1" applyAlignment="1">
      <alignment horizontal="center" vertical="center"/>
    </xf>
    <xf numFmtId="0" fontId="10" fillId="10" borderId="18" xfId="0" applyFont="1" applyFill="1" applyBorder="1">
      <alignment vertical="center"/>
    </xf>
    <xf numFmtId="177" fontId="10" fillId="6" borderId="18" xfId="0" applyNumberFormat="1" applyFont="1" applyFill="1" applyBorder="1">
      <alignment vertical="center"/>
    </xf>
    <xf numFmtId="0" fontId="2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10" borderId="18" xfId="5" applyFont="1" applyFill="1" applyBorder="1" applyAlignment="1">
      <alignment horizontal="center" vertical="center"/>
    </xf>
    <xf numFmtId="0" fontId="10" fillId="6" borderId="18" xfId="5" applyFont="1" applyFill="1" applyBorder="1" applyAlignment="1">
      <alignment vertical="center" wrapText="1"/>
    </xf>
    <xf numFmtId="0" fontId="10" fillId="11" borderId="18" xfId="5" quotePrefix="1" applyFont="1" applyFill="1" applyBorder="1">
      <alignment vertical="center"/>
    </xf>
    <xf numFmtId="0" fontId="8" fillId="0" borderId="0" xfId="0" applyFont="1" applyAlignment="1">
      <alignment vertical="center" shrinkToFit="1"/>
    </xf>
    <xf numFmtId="0" fontId="10" fillId="11" borderId="18" xfId="5" applyFont="1" applyFill="1" applyBorder="1" applyAlignment="1">
      <alignment vertical="center" shrinkToFit="1"/>
    </xf>
    <xf numFmtId="0" fontId="10" fillId="0" borderId="0" xfId="5" applyFont="1" applyAlignment="1">
      <alignment vertical="center" shrinkToFit="1"/>
    </xf>
    <xf numFmtId="0" fontId="20" fillId="0" borderId="0" xfId="0" applyFont="1">
      <alignment vertical="center"/>
    </xf>
    <xf numFmtId="0" fontId="27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28" fillId="0" borderId="0" xfId="0" applyFont="1">
      <alignment vertical="center"/>
    </xf>
    <xf numFmtId="0" fontId="28" fillId="0" borderId="0" xfId="5" applyFont="1">
      <alignment vertical="center"/>
    </xf>
    <xf numFmtId="0" fontId="29" fillId="0" borderId="0" xfId="0" applyFont="1">
      <alignment vertical="center"/>
    </xf>
    <xf numFmtId="0" fontId="4" fillId="3" borderId="0" xfId="0" applyFont="1" applyFill="1">
      <alignment vertical="center"/>
    </xf>
    <xf numFmtId="0" fontId="10" fillId="0" borderId="0" xfId="0" applyFont="1">
      <alignment vertical="center"/>
    </xf>
    <xf numFmtId="0" fontId="10" fillId="10" borderId="18" xfId="0" applyFont="1" applyFill="1" applyBorder="1" applyAlignment="1">
      <alignment horizontal="center" vertical="center"/>
    </xf>
    <xf numFmtId="0" fontId="30" fillId="10" borderId="18" xfId="0" applyFont="1" applyFill="1" applyBorder="1" applyAlignment="1">
      <alignment horizontal="center" vertical="center"/>
    </xf>
    <xf numFmtId="0" fontId="32" fillId="0" borderId="0" xfId="5" applyFont="1">
      <alignment vertical="center"/>
    </xf>
    <xf numFmtId="0" fontId="31" fillId="0" borderId="0" xfId="0" applyFont="1">
      <alignment vertical="center"/>
    </xf>
    <xf numFmtId="0" fontId="8" fillId="0" borderId="18" xfId="1" applyFont="1" applyBorder="1">
      <alignment vertical="center"/>
    </xf>
    <xf numFmtId="177" fontId="8" fillId="8" borderId="18" xfId="1" applyNumberFormat="1" applyFont="1" applyFill="1" applyBorder="1">
      <alignment vertical="center"/>
    </xf>
    <xf numFmtId="0" fontId="8" fillId="8" borderId="18" xfId="1" applyFont="1" applyFill="1" applyBorder="1">
      <alignment vertical="center"/>
    </xf>
    <xf numFmtId="2" fontId="10" fillId="8" borderId="0" xfId="4" applyNumberFormat="1" applyFont="1" applyFill="1" applyAlignment="1"/>
    <xf numFmtId="0" fontId="8" fillId="8" borderId="0" xfId="0" applyFont="1" applyFill="1" applyAlignment="1">
      <alignment horizontal="center" vertical="center"/>
    </xf>
    <xf numFmtId="182" fontId="8" fillId="6" borderId="0" xfId="0" applyNumberFormat="1" applyFont="1" applyFill="1">
      <alignment vertical="center"/>
    </xf>
    <xf numFmtId="0" fontId="10" fillId="6" borderId="18" xfId="4" applyFont="1" applyFill="1" applyBorder="1" applyAlignment="1"/>
    <xf numFmtId="0" fontId="8" fillId="0" borderId="18" xfId="0" applyFont="1" applyBorder="1">
      <alignment vertical="center"/>
    </xf>
    <xf numFmtId="0" fontId="20" fillId="0" borderId="0" xfId="0" quotePrefix="1" applyFont="1">
      <alignment vertical="center"/>
    </xf>
    <xf numFmtId="0" fontId="4" fillId="0" borderId="0" xfId="12" applyFont="1">
      <alignment vertical="center"/>
    </xf>
    <xf numFmtId="0" fontId="4" fillId="0" borderId="13" xfId="12" applyFont="1" applyBorder="1">
      <alignment vertical="center"/>
    </xf>
    <xf numFmtId="0" fontId="32" fillId="0" borderId="0" xfId="13" applyFont="1">
      <alignment vertical="center"/>
    </xf>
    <xf numFmtId="0" fontId="26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179" fontId="8" fillId="0" borderId="0" xfId="1" applyNumberFormat="1" applyFont="1">
      <alignment vertical="center"/>
    </xf>
    <xf numFmtId="0" fontId="8" fillId="3" borderId="22" xfId="0" applyFont="1" applyFill="1" applyBorder="1" applyAlignment="1">
      <alignment horizontal="right" vertical="center"/>
    </xf>
    <xf numFmtId="180" fontId="8" fillId="3" borderId="22" xfId="0" applyNumberFormat="1" applyFont="1" applyFill="1" applyBorder="1">
      <alignment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right" vertical="center"/>
    </xf>
    <xf numFmtId="180" fontId="8" fillId="3" borderId="24" xfId="0" applyNumberFormat="1" applyFont="1" applyFill="1" applyBorder="1">
      <alignment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right" vertical="center"/>
    </xf>
    <xf numFmtId="180" fontId="8" fillId="3" borderId="10" xfId="0" applyNumberFormat="1" applyFont="1" applyFill="1" applyBorder="1">
      <alignment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  <xf numFmtId="180" fontId="8" fillId="3" borderId="1" xfId="0" applyNumberFormat="1" applyFont="1" applyFill="1" applyBorder="1">
      <alignment vertical="center"/>
    </xf>
    <xf numFmtId="0" fontId="8" fillId="3" borderId="27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right" vertical="center"/>
    </xf>
    <xf numFmtId="180" fontId="21" fillId="3" borderId="1" xfId="0" applyNumberFormat="1" applyFont="1" applyFill="1" applyBorder="1">
      <alignment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right" vertical="center"/>
    </xf>
    <xf numFmtId="180" fontId="21" fillId="3" borderId="24" xfId="0" applyNumberFormat="1" applyFont="1" applyFill="1" applyBorder="1">
      <alignment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right" vertical="center"/>
    </xf>
    <xf numFmtId="180" fontId="21" fillId="3" borderId="10" xfId="0" applyNumberFormat="1" applyFont="1" applyFill="1" applyBorder="1">
      <alignment vertical="center"/>
    </xf>
    <xf numFmtId="0" fontId="21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right" vertical="center"/>
    </xf>
    <xf numFmtId="180" fontId="8" fillId="3" borderId="28" xfId="0" applyNumberFormat="1" applyFont="1" applyFill="1" applyBorder="1">
      <alignment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right" vertical="center"/>
    </xf>
    <xf numFmtId="0" fontId="8" fillId="0" borderId="0" xfId="12" applyFont="1">
      <alignment vertical="center"/>
    </xf>
    <xf numFmtId="0" fontId="21" fillId="3" borderId="22" xfId="0" applyFont="1" applyFill="1" applyBorder="1" applyAlignment="1">
      <alignment horizontal="right" vertical="center"/>
    </xf>
    <xf numFmtId="180" fontId="25" fillId="3" borderId="22" xfId="12" applyNumberFormat="1" applyFont="1" applyFill="1" applyBorder="1">
      <alignment vertical="center"/>
    </xf>
    <xf numFmtId="180" fontId="21" fillId="3" borderId="24" xfId="12" applyNumberFormat="1" applyFont="1" applyFill="1" applyBorder="1">
      <alignment vertical="center"/>
    </xf>
    <xf numFmtId="0" fontId="21" fillId="3" borderId="25" xfId="12" applyFont="1" applyFill="1" applyBorder="1" applyAlignment="1">
      <alignment horizontal="center" vertical="center"/>
    </xf>
    <xf numFmtId="180" fontId="8" fillId="3" borderId="24" xfId="12" applyNumberFormat="1" applyFont="1" applyFill="1" applyBorder="1">
      <alignment vertical="center"/>
    </xf>
    <xf numFmtId="0" fontId="8" fillId="3" borderId="25" xfId="12" applyFont="1" applyFill="1" applyBorder="1" applyAlignment="1">
      <alignment horizontal="center" vertical="center"/>
    </xf>
    <xf numFmtId="180" fontId="8" fillId="3" borderId="10" xfId="12" applyNumberFormat="1" applyFont="1" applyFill="1" applyBorder="1">
      <alignment vertical="center"/>
    </xf>
    <xf numFmtId="0" fontId="8" fillId="3" borderId="26" xfId="12" applyFont="1" applyFill="1" applyBorder="1" applyAlignment="1">
      <alignment horizontal="center" vertical="center"/>
    </xf>
    <xf numFmtId="180" fontId="8" fillId="3" borderId="1" xfId="12" applyNumberFormat="1" applyFont="1" applyFill="1" applyBorder="1">
      <alignment vertical="center"/>
    </xf>
    <xf numFmtId="0" fontId="8" fillId="3" borderId="27" xfId="12" applyFont="1" applyFill="1" applyBorder="1" applyAlignment="1">
      <alignment horizontal="center" vertical="center"/>
    </xf>
    <xf numFmtId="180" fontId="21" fillId="3" borderId="10" xfId="12" applyNumberFormat="1" applyFont="1" applyFill="1" applyBorder="1">
      <alignment vertical="center"/>
    </xf>
    <xf numFmtId="0" fontId="21" fillId="3" borderId="26" xfId="12" applyFont="1" applyFill="1" applyBorder="1" applyAlignment="1">
      <alignment horizontal="center" vertical="center"/>
    </xf>
    <xf numFmtId="180" fontId="8" fillId="3" borderId="28" xfId="12" applyNumberFormat="1" applyFont="1" applyFill="1" applyBorder="1">
      <alignment vertical="center"/>
    </xf>
    <xf numFmtId="0" fontId="8" fillId="3" borderId="29" xfId="12" applyFont="1" applyFill="1" applyBorder="1" applyAlignment="1">
      <alignment horizontal="center" vertical="center"/>
    </xf>
    <xf numFmtId="0" fontId="20" fillId="0" borderId="0" xfId="12" applyFont="1">
      <alignment vertical="center"/>
    </xf>
    <xf numFmtId="0" fontId="12" fillId="0" borderId="0" xfId="12" applyFont="1">
      <alignment vertical="center"/>
    </xf>
    <xf numFmtId="0" fontId="21" fillId="3" borderId="23" xfId="0" applyFont="1" applyFill="1" applyBorder="1" applyAlignment="1">
      <alignment horizontal="center" vertical="center"/>
    </xf>
    <xf numFmtId="0" fontId="8" fillId="3" borderId="0" xfId="12" applyFont="1" applyFill="1">
      <alignment vertical="center"/>
    </xf>
    <xf numFmtId="0" fontId="8" fillId="3" borderId="0" xfId="12" applyFont="1" applyFill="1" applyAlignment="1">
      <alignment horizontal="right" vertical="center"/>
    </xf>
    <xf numFmtId="0" fontId="8" fillId="2" borderId="13" xfId="10" applyFont="1" applyFill="1" applyBorder="1" applyAlignment="1">
      <alignment horizontal="center" vertical="center"/>
    </xf>
    <xf numFmtId="0" fontId="8" fillId="0" borderId="0" xfId="8" applyFont="1">
      <alignment vertical="center"/>
    </xf>
    <xf numFmtId="0" fontId="8" fillId="0" borderId="13" xfId="10" applyFont="1" applyBorder="1">
      <alignment vertical="center"/>
    </xf>
    <xf numFmtId="177" fontId="8" fillId="0" borderId="13" xfId="10" applyNumberFormat="1" applyFont="1" applyBorder="1" applyAlignment="1">
      <alignment horizontal="center" vertical="center"/>
    </xf>
    <xf numFmtId="177" fontId="8" fillId="0" borderId="13" xfId="11" applyNumberFormat="1" applyFont="1" applyBorder="1">
      <alignment vertical="center"/>
    </xf>
    <xf numFmtId="177" fontId="8" fillId="0" borderId="13" xfId="10" applyNumberFormat="1" applyFont="1" applyBorder="1">
      <alignment vertical="center"/>
    </xf>
    <xf numFmtId="0" fontId="8" fillId="0" borderId="38" xfId="10" applyFont="1" applyBorder="1">
      <alignment vertical="center"/>
    </xf>
    <xf numFmtId="177" fontId="8" fillId="0" borderId="38" xfId="10" applyNumberFormat="1" applyFont="1" applyBorder="1">
      <alignment vertical="center"/>
    </xf>
    <xf numFmtId="177" fontId="8" fillId="0" borderId="0" xfId="11" applyNumberFormat="1" applyFont="1">
      <alignment vertical="center"/>
    </xf>
    <xf numFmtId="177" fontId="8" fillId="0" borderId="0" xfId="1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/>
    </xf>
    <xf numFmtId="176" fontId="10" fillId="0" borderId="5" xfId="0" applyNumberFormat="1" applyFont="1" applyBorder="1">
      <alignment vertical="center"/>
    </xf>
    <xf numFmtId="176" fontId="10" fillId="0" borderId="6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12" xfId="0" applyNumberFormat="1" applyFont="1" applyBorder="1">
      <alignment vertical="center"/>
    </xf>
    <xf numFmtId="176" fontId="10" fillId="0" borderId="10" xfId="0" applyNumberFormat="1" applyFont="1" applyBorder="1">
      <alignment vertical="center"/>
    </xf>
    <xf numFmtId="177" fontId="10" fillId="0" borderId="14" xfId="0" applyNumberFormat="1" applyFont="1" applyBorder="1" applyAlignment="1">
      <alignment horizontal="right" vertical="center"/>
    </xf>
    <xf numFmtId="177" fontId="10" fillId="0" borderId="15" xfId="0" applyNumberFormat="1" applyFont="1" applyBorder="1" applyAlignment="1">
      <alignment horizontal="right" vertical="center"/>
    </xf>
    <xf numFmtId="177" fontId="10" fillId="0" borderId="13" xfId="0" applyNumberFormat="1" applyFont="1" applyBorder="1" applyAlignment="1">
      <alignment horizontal="right" vertical="center"/>
    </xf>
    <xf numFmtId="176" fontId="10" fillId="0" borderId="14" xfId="0" applyNumberFormat="1" applyFont="1" applyBorder="1">
      <alignment vertical="center"/>
    </xf>
    <xf numFmtId="176" fontId="10" fillId="0" borderId="15" xfId="0" applyNumberFormat="1" applyFont="1" applyBorder="1">
      <alignment vertical="center"/>
    </xf>
    <xf numFmtId="176" fontId="10" fillId="0" borderId="13" xfId="0" applyNumberFormat="1" applyFont="1" applyBorder="1">
      <alignment vertical="center"/>
    </xf>
    <xf numFmtId="177" fontId="10" fillId="0" borderId="8" xfId="0" applyNumberFormat="1" applyFont="1" applyBorder="1" applyAlignment="1">
      <alignment horizontal="right" vertical="center" shrinkToFit="1"/>
    </xf>
    <xf numFmtId="177" fontId="10" fillId="0" borderId="9" xfId="0" applyNumberFormat="1" applyFont="1" applyBorder="1" applyAlignment="1">
      <alignment horizontal="right" vertical="center" shrinkToFit="1"/>
    </xf>
    <xf numFmtId="177" fontId="10" fillId="0" borderId="7" xfId="0" applyNumberFormat="1" applyFont="1" applyBorder="1" applyAlignment="1">
      <alignment horizontal="right" vertical="center" shrinkToFit="1"/>
    </xf>
    <xf numFmtId="0" fontId="10" fillId="2" borderId="3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10" fillId="3" borderId="0" xfId="0" applyFont="1" applyFill="1">
      <alignment vertical="center"/>
    </xf>
    <xf numFmtId="177" fontId="10" fillId="3" borderId="0" xfId="0" applyNumberFormat="1" applyFont="1" applyFill="1">
      <alignment vertical="center"/>
    </xf>
    <xf numFmtId="177" fontId="10" fillId="3" borderId="16" xfId="0" applyNumberFormat="1" applyFont="1" applyFill="1" applyBorder="1">
      <alignment vertical="center"/>
    </xf>
    <xf numFmtId="177" fontId="10" fillId="3" borderId="16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178" fontId="35" fillId="4" borderId="17" xfId="0" applyNumberFormat="1" applyFont="1" applyFill="1" applyBorder="1" applyAlignment="1">
      <alignment horizontal="center" vertical="center"/>
    </xf>
    <xf numFmtId="178" fontId="10" fillId="5" borderId="17" xfId="0" applyNumberFormat="1" applyFont="1" applyFill="1" applyBorder="1" applyAlignment="1">
      <alignment horizontal="center" vertical="center"/>
    </xf>
    <xf numFmtId="0" fontId="8" fillId="5" borderId="13" xfId="0" applyFont="1" applyFill="1" applyBorder="1">
      <alignment vertical="center"/>
    </xf>
    <xf numFmtId="0" fontId="8" fillId="5" borderId="13" xfId="0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vertical="center" wrapText="1"/>
    </xf>
    <xf numFmtId="182" fontId="8" fillId="0" borderId="13" xfId="1" applyNumberFormat="1" applyFont="1" applyBorder="1">
      <alignment vertical="center"/>
    </xf>
    <xf numFmtId="0" fontId="8" fillId="11" borderId="18" xfId="5" applyFont="1" applyFill="1" applyBorder="1" applyAlignment="1">
      <alignment vertical="center" shrinkToFit="1"/>
    </xf>
    <xf numFmtId="183" fontId="10" fillId="0" borderId="0" xfId="0" applyNumberFormat="1" applyFont="1">
      <alignment vertical="center"/>
    </xf>
    <xf numFmtId="11" fontId="8" fillId="0" borderId="0" xfId="0" applyNumberFormat="1" applyFont="1">
      <alignment vertical="center"/>
    </xf>
    <xf numFmtId="180" fontId="8" fillId="3" borderId="39" xfId="0" applyNumberFormat="1" applyFont="1" applyFill="1" applyBorder="1">
      <alignment vertical="center"/>
    </xf>
    <xf numFmtId="0" fontId="33" fillId="0" borderId="0" xfId="1" applyFont="1">
      <alignment vertical="center"/>
    </xf>
    <xf numFmtId="184" fontId="33" fillId="0" borderId="0" xfId="1" applyNumberFormat="1" applyFont="1">
      <alignment vertical="center"/>
    </xf>
    <xf numFmtId="185" fontId="8" fillId="0" borderId="13" xfId="14" applyNumberFormat="1" applyFont="1" applyBorder="1">
      <alignment vertical="center"/>
    </xf>
    <xf numFmtId="0" fontId="8" fillId="0" borderId="13" xfId="1" applyFont="1" applyBorder="1" applyAlignment="1">
      <alignment vertical="center" shrinkToFit="1"/>
    </xf>
    <xf numFmtId="0" fontId="8" fillId="3" borderId="24" xfId="0" applyFont="1" applyFill="1" applyBorder="1" applyAlignment="1">
      <alignment horizontal="right" vertical="center" shrinkToFit="1"/>
    </xf>
    <xf numFmtId="176" fontId="8" fillId="0" borderId="0" xfId="12" applyNumberFormat="1" applyFont="1">
      <alignment vertical="center"/>
    </xf>
    <xf numFmtId="0" fontId="8" fillId="12" borderId="0" xfId="12" applyFont="1" applyFill="1">
      <alignment vertical="center"/>
    </xf>
    <xf numFmtId="0" fontId="15" fillId="9" borderId="1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textRotation="255"/>
    </xf>
    <xf numFmtId="0" fontId="8" fillId="3" borderId="20" xfId="0" applyFont="1" applyFill="1" applyBorder="1" applyAlignment="1">
      <alignment horizontal="center" vertical="center" textRotation="255"/>
    </xf>
    <xf numFmtId="0" fontId="8" fillId="3" borderId="2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5" fillId="9" borderId="13" xfId="12" applyFont="1" applyFill="1" applyBorder="1" applyAlignment="1">
      <alignment horizontal="center" vertical="center" wrapText="1"/>
    </xf>
    <xf numFmtId="0" fontId="8" fillId="10" borderId="34" xfId="0" applyFont="1" applyFill="1" applyBorder="1" applyAlignment="1">
      <alignment horizontal="center" vertical="center"/>
    </xf>
    <xf numFmtId="0" fontId="8" fillId="10" borderId="37" xfId="0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horizontal="center" vertical="center"/>
    </xf>
    <xf numFmtId="0" fontId="8" fillId="11" borderId="31" xfId="0" applyFont="1" applyFill="1" applyBorder="1" applyAlignment="1">
      <alignment horizontal="center" vertical="center"/>
    </xf>
    <xf numFmtId="0" fontId="8" fillId="11" borderId="35" xfId="0" applyFont="1" applyFill="1" applyBorder="1" applyAlignment="1">
      <alignment horizontal="center" vertical="center"/>
    </xf>
    <xf numFmtId="0" fontId="8" fillId="11" borderId="36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83" fontId="8" fillId="6" borderId="18" xfId="5" applyNumberFormat="1" applyFont="1" applyFill="1" applyBorder="1">
      <alignment vertical="center"/>
    </xf>
    <xf numFmtId="0" fontId="8" fillId="6" borderId="18" xfId="5" applyFont="1" applyFill="1" applyBorder="1" applyAlignment="1">
      <alignment vertical="center" wrapText="1"/>
    </xf>
    <xf numFmtId="0" fontId="8" fillId="6" borderId="18" xfId="5" applyFont="1" applyFill="1" applyBorder="1">
      <alignment vertical="center"/>
    </xf>
  </cellXfs>
  <cellStyles count="20">
    <cellStyle name="桁区切り" xfId="14" builtinId="6"/>
    <cellStyle name="標準" xfId="0" builtinId="0"/>
    <cellStyle name="標準 2" xfId="1" xr:uid="{00000000-0005-0000-0000-000001000000}"/>
    <cellStyle name="標準 2 2" xfId="3" xr:uid="{00000000-0005-0000-0000-000002000000}"/>
    <cellStyle name="標準 3" xfId="8" xr:uid="{00000000-0005-0000-0000-000003000000}"/>
    <cellStyle name="標準 3 2" xfId="12" xr:uid="{00000000-0005-0000-0000-000004000000}"/>
    <cellStyle name="標準 3 3" xfId="13" xr:uid="{00000000-0005-0000-0000-000005000000}"/>
    <cellStyle name="標準 5" xfId="4" xr:uid="{00000000-0005-0000-0000-000006000000}"/>
    <cellStyle name="標準 5 2" xfId="15" xr:uid="{E9F722F8-F1A8-4EB1-898B-09C6D5C0A4F0}"/>
    <cellStyle name="標準 6" xfId="9" xr:uid="{00000000-0005-0000-0000-000007000000}"/>
    <cellStyle name="標準 6 2" xfId="11" xr:uid="{00000000-0005-0000-0000-000008000000}"/>
    <cellStyle name="標準 6 2 2" xfId="19" xr:uid="{723540FD-1BED-4B5B-BA84-9D9AFD183BF9}"/>
    <cellStyle name="標準 6 3" xfId="17" xr:uid="{7C626EC7-2BAD-49AF-8135-1B85D1CB2333}"/>
    <cellStyle name="標準 7" xfId="7" xr:uid="{00000000-0005-0000-0000-000009000000}"/>
    <cellStyle name="標準 7 2" xfId="10" xr:uid="{00000000-0005-0000-0000-00000A000000}"/>
    <cellStyle name="標準 7 2 2" xfId="18" xr:uid="{76009346-06D8-4C36-9D6C-D7FB266CC1F6}"/>
    <cellStyle name="標準 7 3" xfId="16" xr:uid="{3C718C97-535D-44D0-B66E-C68749DB081D}"/>
    <cellStyle name="標準_Ｑ１_大和図表(ﾘﾃｰﾙ)" xfId="2" xr:uid="{00000000-0005-0000-0000-00000B000000}"/>
    <cellStyle name="標準_集計（満足度、重要度地区別）" xfId="5" xr:uid="{00000000-0005-0000-0000-00000C000000}"/>
    <cellStyle name="標準_都心回帰集計プロ" xfId="6" xr:uid="{00000000-0005-0000-0000-00000D000000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3333FF"/>
      <color rgb="FF808080"/>
      <color rgb="FFFF9999"/>
      <color rgb="FFCCFF33"/>
      <color rgb="FFFFCCFF"/>
      <color rgb="FFFF66FF"/>
      <color rgb="FF0000FF"/>
      <color rgb="FF00008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250836120401339"/>
          <c:y val="8.7308390255212129E-2"/>
          <c:w val="0.57048686639922519"/>
          <c:h val="0.895701850109682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満足度!$S$7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満足度!$R$8:$R$33</c:f>
              <c:strCache>
                <c:ptCount val="26"/>
                <c:pt idx="0">
                  <c:v>深大寺などの地域資源を生かした観光振興</c:v>
                </c:pt>
                <c:pt idx="1">
                  <c:v>調布花火</c:v>
                </c:pt>
                <c:pt idx="2">
                  <c:v>歴史・文化財の保存や継承</c:v>
                </c:pt>
                <c:pt idx="3">
                  <c:v>窓口・電話における職員の対応</c:v>
                </c:pt>
                <c:pt idx="4">
                  <c:v>「映画のまち調布（映画・映像を“つくる・
楽しむ・学ぶ”まち）」を進める取組</c:v>
                </c:pt>
                <c:pt idx="5">
                  <c:v>スポーツ振興</c:v>
                </c:pt>
                <c:pt idx="6">
                  <c:v>ごみ処理やリサイクル</c:v>
                </c:pt>
                <c:pt idx="7">
                  <c:v>図書館</c:v>
                </c:pt>
                <c:pt idx="8">
                  <c:v>日常の買い物の便利さ</c:v>
                </c:pt>
                <c:pt idx="9">
                  <c:v>グリーンホール・たづくり・せんがわ劇場
などを中心とした文化芸術活動</c:v>
                </c:pt>
                <c:pt idx="10">
                  <c:v>たづくりを中心とした生涯学習</c:v>
                </c:pt>
                <c:pt idx="11">
                  <c:v>緑の保全・創出や自然環境の保護</c:v>
                </c:pt>
                <c:pt idx="12">
                  <c:v>街並み・景観</c:v>
                </c:pt>
                <c:pt idx="13">
                  <c:v>火災などへの消防対策</c:v>
                </c:pt>
                <c:pt idx="14">
                  <c:v>生活環境（騒音・悪臭・野焼きなどへの対策）</c:v>
                </c:pt>
                <c:pt idx="15">
                  <c:v>中心市街地（調布・布田・国領駅
周辺）の活気・にぎわい</c:v>
                </c:pt>
                <c:pt idx="16">
                  <c:v>市報，ホームページ，フェイスブック，調布
エフエムなどを活用した市政情報の発信</c:v>
                </c:pt>
                <c:pt idx="17">
                  <c:v>市民参加と協働の取組</c:v>
                </c:pt>
                <c:pt idx="18">
                  <c:v>健康診断などの保健サービス</c:v>
                </c:pt>
                <c:pt idx="19">
                  <c:v>公民館</c:v>
                </c:pt>
                <c:pt idx="20">
                  <c:v>平和・国際交流の取組</c:v>
                </c:pt>
                <c:pt idx="21">
                  <c:v>人権に関する啓発・相談</c:v>
                </c:pt>
                <c:pt idx="22">
                  <c:v>地震への災害対策</c:v>
                </c:pt>
                <c:pt idx="23">
                  <c:v>地域コミュニティ（自治会・地区
協議会など）の活動支援</c:v>
                </c:pt>
                <c:pt idx="24">
                  <c:v>民間活力の活用の推進など簡素で
効率的な組織づくりの取組</c:v>
                </c:pt>
                <c:pt idx="25">
                  <c:v>風水害などへの災害対策</c:v>
                </c:pt>
              </c:strCache>
            </c:strRef>
          </c:cat>
          <c:val>
            <c:numRef>
              <c:f>満足度!$S$8:$S$33</c:f>
              <c:numCache>
                <c:formatCode>0.0</c:formatCode>
                <c:ptCount val="26"/>
                <c:pt idx="0">
                  <c:v>26.569343065693431</c:v>
                </c:pt>
                <c:pt idx="1">
                  <c:v>38.832116788321173</c:v>
                </c:pt>
                <c:pt idx="2">
                  <c:v>18.686131386861312</c:v>
                </c:pt>
                <c:pt idx="3">
                  <c:v>16.934306569343065</c:v>
                </c:pt>
                <c:pt idx="4">
                  <c:v>24.45255474452555</c:v>
                </c:pt>
                <c:pt idx="5">
                  <c:v>17.591240875912408</c:v>
                </c:pt>
                <c:pt idx="6">
                  <c:v>17.810218978102192</c:v>
                </c:pt>
                <c:pt idx="7">
                  <c:v>27.518248175182482</c:v>
                </c:pt>
                <c:pt idx="8">
                  <c:v>38.102189781021899</c:v>
                </c:pt>
                <c:pt idx="9">
                  <c:v>20.510948905109487</c:v>
                </c:pt>
                <c:pt idx="10">
                  <c:v>15.912408759124089</c:v>
                </c:pt>
                <c:pt idx="11">
                  <c:v>14.5985401459854</c:v>
                </c:pt>
                <c:pt idx="12">
                  <c:v>22.335766423357665</c:v>
                </c:pt>
                <c:pt idx="13">
                  <c:v>11.532846715328466</c:v>
                </c:pt>
                <c:pt idx="14">
                  <c:v>14.744525547445257</c:v>
                </c:pt>
                <c:pt idx="15">
                  <c:v>22.189781021897812</c:v>
                </c:pt>
                <c:pt idx="16">
                  <c:v>10.729927007299271</c:v>
                </c:pt>
                <c:pt idx="17">
                  <c:v>8.905109489051096</c:v>
                </c:pt>
                <c:pt idx="18">
                  <c:v>17.372262773722628</c:v>
                </c:pt>
                <c:pt idx="19">
                  <c:v>12.554744525547445</c:v>
                </c:pt>
                <c:pt idx="20">
                  <c:v>8.6131386861313874</c:v>
                </c:pt>
                <c:pt idx="21">
                  <c:v>8.4671532846715323</c:v>
                </c:pt>
                <c:pt idx="22">
                  <c:v>10.218978102189782</c:v>
                </c:pt>
                <c:pt idx="23">
                  <c:v>9.4160583941605847</c:v>
                </c:pt>
                <c:pt idx="24">
                  <c:v>7.664233576642336</c:v>
                </c:pt>
                <c:pt idx="25">
                  <c:v>10.875912408759124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9-4FF0-8CFB-9528F98A5590}"/>
            </c:ext>
          </c:extLst>
        </c:ser>
        <c:ser>
          <c:idx val="1"/>
          <c:order val="1"/>
          <c:tx>
            <c:strRef>
              <c:f>満足度!$T$7</c:f>
              <c:strCache>
                <c:ptCount val="1"/>
                <c:pt idx="0">
                  <c:v>どちらかと
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満足度!$R$8:$R$33</c:f>
              <c:strCache>
                <c:ptCount val="26"/>
                <c:pt idx="0">
                  <c:v>深大寺などの地域資源を生かした観光振興</c:v>
                </c:pt>
                <c:pt idx="1">
                  <c:v>調布花火</c:v>
                </c:pt>
                <c:pt idx="2">
                  <c:v>歴史・文化財の保存や継承</c:v>
                </c:pt>
                <c:pt idx="3">
                  <c:v>窓口・電話における職員の対応</c:v>
                </c:pt>
                <c:pt idx="4">
                  <c:v>「映画のまち調布（映画・映像を“つくる・
楽しむ・学ぶ”まち）」を進める取組</c:v>
                </c:pt>
                <c:pt idx="5">
                  <c:v>スポーツ振興</c:v>
                </c:pt>
                <c:pt idx="6">
                  <c:v>ごみ処理やリサイクル</c:v>
                </c:pt>
                <c:pt idx="7">
                  <c:v>図書館</c:v>
                </c:pt>
                <c:pt idx="8">
                  <c:v>日常の買い物の便利さ</c:v>
                </c:pt>
                <c:pt idx="9">
                  <c:v>グリーンホール・たづくり・せんがわ劇場
などを中心とした文化芸術活動</c:v>
                </c:pt>
                <c:pt idx="10">
                  <c:v>たづくりを中心とした生涯学習</c:v>
                </c:pt>
                <c:pt idx="11">
                  <c:v>緑の保全・創出や自然環境の保護</c:v>
                </c:pt>
                <c:pt idx="12">
                  <c:v>街並み・景観</c:v>
                </c:pt>
                <c:pt idx="13">
                  <c:v>火災などへの消防対策</c:v>
                </c:pt>
                <c:pt idx="14">
                  <c:v>生活環境（騒音・悪臭・野焼きなどへの対策）</c:v>
                </c:pt>
                <c:pt idx="15">
                  <c:v>中心市街地（調布・布田・国領駅
周辺）の活気・にぎわい</c:v>
                </c:pt>
                <c:pt idx="16">
                  <c:v>市報，ホームページ，フェイスブック，調布
エフエムなどを活用した市政情報の発信</c:v>
                </c:pt>
                <c:pt idx="17">
                  <c:v>市民参加と協働の取組</c:v>
                </c:pt>
                <c:pt idx="18">
                  <c:v>健康診断などの保健サービス</c:v>
                </c:pt>
                <c:pt idx="19">
                  <c:v>公民館</c:v>
                </c:pt>
                <c:pt idx="20">
                  <c:v>平和・国際交流の取組</c:v>
                </c:pt>
                <c:pt idx="21">
                  <c:v>人権に関する啓発・相談</c:v>
                </c:pt>
                <c:pt idx="22">
                  <c:v>地震への災害対策</c:v>
                </c:pt>
                <c:pt idx="23">
                  <c:v>地域コミュニティ（自治会・地区
協議会など）の活動支援</c:v>
                </c:pt>
                <c:pt idx="24">
                  <c:v>民間活力の活用の推進など簡素で
効率的な組織づくりの取組</c:v>
                </c:pt>
                <c:pt idx="25">
                  <c:v>風水害などへの災害対策</c:v>
                </c:pt>
              </c:strCache>
            </c:strRef>
          </c:cat>
          <c:val>
            <c:numRef>
              <c:f>満足度!$T$8:$T$33</c:f>
              <c:numCache>
                <c:formatCode>0.0</c:formatCode>
                <c:ptCount val="26"/>
                <c:pt idx="0">
                  <c:v>60.21897810218978</c:v>
                </c:pt>
                <c:pt idx="1">
                  <c:v>47.883211678832119</c:v>
                </c:pt>
                <c:pt idx="2">
                  <c:v>67.007299270072991</c:v>
                </c:pt>
                <c:pt idx="3">
                  <c:v>68.102189781021892</c:v>
                </c:pt>
                <c:pt idx="4">
                  <c:v>60.43795620437956</c:v>
                </c:pt>
                <c:pt idx="5">
                  <c:v>66.423357664233578</c:v>
                </c:pt>
                <c:pt idx="6">
                  <c:v>65.839416058394164</c:v>
                </c:pt>
                <c:pt idx="7">
                  <c:v>55.98540145985401</c:v>
                </c:pt>
                <c:pt idx="8">
                  <c:v>45.182481751824817</c:v>
                </c:pt>
                <c:pt idx="9">
                  <c:v>62.116788321167881</c:v>
                </c:pt>
                <c:pt idx="10">
                  <c:v>65.985401459854003</c:v>
                </c:pt>
                <c:pt idx="11">
                  <c:v>67.299270072992698</c:v>
                </c:pt>
                <c:pt idx="12">
                  <c:v>58.759124087591239</c:v>
                </c:pt>
                <c:pt idx="13">
                  <c:v>69.489051094890513</c:v>
                </c:pt>
                <c:pt idx="14">
                  <c:v>65.693430656934311</c:v>
                </c:pt>
                <c:pt idx="15">
                  <c:v>57.956204379562045</c:v>
                </c:pt>
                <c:pt idx="16">
                  <c:v>68.832116788321159</c:v>
                </c:pt>
                <c:pt idx="17">
                  <c:v>70.510948905109501</c:v>
                </c:pt>
                <c:pt idx="18">
                  <c:v>61.897810218978101</c:v>
                </c:pt>
                <c:pt idx="19">
                  <c:v>65.912408759124091</c:v>
                </c:pt>
                <c:pt idx="20">
                  <c:v>69.416058394160586</c:v>
                </c:pt>
                <c:pt idx="21">
                  <c:v>69.489051094890513</c:v>
                </c:pt>
                <c:pt idx="22">
                  <c:v>67.226277372262771</c:v>
                </c:pt>
                <c:pt idx="23">
                  <c:v>67.883211678832112</c:v>
                </c:pt>
                <c:pt idx="24">
                  <c:v>69.416058394160586</c:v>
                </c:pt>
                <c:pt idx="25">
                  <c:v>65.985401459854003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9-4FF0-8CFB-9528F98A5590}"/>
            </c:ext>
          </c:extLst>
        </c:ser>
        <c:ser>
          <c:idx val="2"/>
          <c:order val="2"/>
          <c:tx>
            <c:strRef>
              <c:f>満足度!$U$7</c:f>
              <c:strCache>
                <c:ptCount val="1"/>
                <c:pt idx="0">
                  <c:v>どちらかと
いえば
不満である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459308807134894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9-4AAE-BD6E-69FC5C983366}"/>
                </c:ext>
              </c:extLst>
            </c:dLbl>
            <c:dLbl>
              <c:idx val="1"/>
              <c:layout>
                <c:manualLayout>
                  <c:x val="-2.9728725380901472E-3"/>
                  <c:y val="1.680395987571250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9-4AAE-BD6E-69FC5C983366}"/>
                </c:ext>
              </c:extLst>
            </c:dLbl>
            <c:dLbl>
              <c:idx val="2"/>
              <c:layout>
                <c:manualLayout>
                  <c:x val="-2.7183146449200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69-4FF0-8CFB-9528F98A559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満足度!$R$8:$R$33</c:f>
              <c:strCache>
                <c:ptCount val="26"/>
                <c:pt idx="0">
                  <c:v>深大寺などの地域資源を生かした観光振興</c:v>
                </c:pt>
                <c:pt idx="1">
                  <c:v>調布花火</c:v>
                </c:pt>
                <c:pt idx="2">
                  <c:v>歴史・文化財の保存や継承</c:v>
                </c:pt>
                <c:pt idx="3">
                  <c:v>窓口・電話における職員の対応</c:v>
                </c:pt>
                <c:pt idx="4">
                  <c:v>「映画のまち調布（映画・映像を“つくる・
楽しむ・学ぶ”まち）」を進める取組</c:v>
                </c:pt>
                <c:pt idx="5">
                  <c:v>スポーツ振興</c:v>
                </c:pt>
                <c:pt idx="6">
                  <c:v>ごみ処理やリサイクル</c:v>
                </c:pt>
                <c:pt idx="7">
                  <c:v>図書館</c:v>
                </c:pt>
                <c:pt idx="8">
                  <c:v>日常の買い物の便利さ</c:v>
                </c:pt>
                <c:pt idx="9">
                  <c:v>グリーンホール・たづくり・せんがわ劇場
などを中心とした文化芸術活動</c:v>
                </c:pt>
                <c:pt idx="10">
                  <c:v>たづくりを中心とした生涯学習</c:v>
                </c:pt>
                <c:pt idx="11">
                  <c:v>緑の保全・創出や自然環境の保護</c:v>
                </c:pt>
                <c:pt idx="12">
                  <c:v>街並み・景観</c:v>
                </c:pt>
                <c:pt idx="13">
                  <c:v>火災などへの消防対策</c:v>
                </c:pt>
                <c:pt idx="14">
                  <c:v>生活環境（騒音・悪臭・野焼きなどへの対策）</c:v>
                </c:pt>
                <c:pt idx="15">
                  <c:v>中心市街地（調布・布田・国領駅
周辺）の活気・にぎわい</c:v>
                </c:pt>
                <c:pt idx="16">
                  <c:v>市報，ホームページ，フェイスブック，調布
エフエムなどを活用した市政情報の発信</c:v>
                </c:pt>
                <c:pt idx="17">
                  <c:v>市民参加と協働の取組</c:v>
                </c:pt>
                <c:pt idx="18">
                  <c:v>健康診断などの保健サービス</c:v>
                </c:pt>
                <c:pt idx="19">
                  <c:v>公民館</c:v>
                </c:pt>
                <c:pt idx="20">
                  <c:v>平和・国際交流の取組</c:v>
                </c:pt>
                <c:pt idx="21">
                  <c:v>人権に関する啓発・相談</c:v>
                </c:pt>
                <c:pt idx="22">
                  <c:v>地震への災害対策</c:v>
                </c:pt>
                <c:pt idx="23">
                  <c:v>地域コミュニティ（自治会・地区
協議会など）の活動支援</c:v>
                </c:pt>
                <c:pt idx="24">
                  <c:v>民間活力の活用の推進など簡素で
効率的な組織づくりの取組</c:v>
                </c:pt>
                <c:pt idx="25">
                  <c:v>風水害などへの災害対策</c:v>
                </c:pt>
              </c:strCache>
            </c:strRef>
          </c:cat>
          <c:val>
            <c:numRef>
              <c:f>満足度!$U$8:$U$33</c:f>
              <c:numCache>
                <c:formatCode>0.0</c:formatCode>
                <c:ptCount val="26"/>
                <c:pt idx="0">
                  <c:v>7.2992700729926998</c:v>
                </c:pt>
                <c:pt idx="1">
                  <c:v>7.5182481751824817</c:v>
                </c:pt>
                <c:pt idx="2">
                  <c:v>7.5912408759124084</c:v>
                </c:pt>
                <c:pt idx="3">
                  <c:v>8.2481751824817504</c:v>
                </c:pt>
                <c:pt idx="4">
                  <c:v>8.3211678832116789</c:v>
                </c:pt>
                <c:pt idx="5">
                  <c:v>8.4671532846715323</c:v>
                </c:pt>
                <c:pt idx="6">
                  <c:v>10.948905109489052</c:v>
                </c:pt>
                <c:pt idx="7">
                  <c:v>9.7810218978102181</c:v>
                </c:pt>
                <c:pt idx="8">
                  <c:v>11.605839416058394</c:v>
                </c:pt>
                <c:pt idx="9">
                  <c:v>10.364963503649635</c:v>
                </c:pt>
                <c:pt idx="10">
                  <c:v>11.605839416058394</c:v>
                </c:pt>
                <c:pt idx="11">
                  <c:v>11.824817518248175</c:v>
                </c:pt>
                <c:pt idx="12">
                  <c:v>13.722627737226279</c:v>
                </c:pt>
                <c:pt idx="13">
                  <c:v>14.306569343065693</c:v>
                </c:pt>
                <c:pt idx="14">
                  <c:v>11.824817518248175</c:v>
                </c:pt>
                <c:pt idx="15">
                  <c:v>14.306569343065693</c:v>
                </c:pt>
                <c:pt idx="16">
                  <c:v>11.751824817518248</c:v>
                </c:pt>
                <c:pt idx="17">
                  <c:v>12.189781021897812</c:v>
                </c:pt>
                <c:pt idx="18">
                  <c:v>12.408759124087592</c:v>
                </c:pt>
                <c:pt idx="19">
                  <c:v>13.211678832116789</c:v>
                </c:pt>
                <c:pt idx="20">
                  <c:v>11.459854014598541</c:v>
                </c:pt>
                <c:pt idx="21">
                  <c:v>11.532846715328466</c:v>
                </c:pt>
                <c:pt idx="22">
                  <c:v>17.664233576642335</c:v>
                </c:pt>
                <c:pt idx="23">
                  <c:v>13.211678832116789</c:v>
                </c:pt>
                <c:pt idx="24">
                  <c:v>12.992700729927007</c:v>
                </c:pt>
                <c:pt idx="25">
                  <c:v>17.372262773722628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9-4FF0-8CFB-9528F98A5590}"/>
            </c:ext>
          </c:extLst>
        </c:ser>
        <c:ser>
          <c:idx val="3"/>
          <c:order val="3"/>
          <c:tx>
            <c:strRef>
              <c:f>満足度!$V$7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9728725380899295E-3"/>
                  <c:y val="-1.28322630518657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F5-4080-A294-584023325688}"/>
                </c:ext>
              </c:extLst>
            </c:dLbl>
            <c:dLbl>
              <c:idx val="1"/>
              <c:layout>
                <c:manualLayout>
                  <c:x val="-1.0900406717234509E-16"/>
                  <c:y val="-1.3748853269856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F5-4080-A294-584023325688}"/>
                </c:ext>
              </c:extLst>
            </c:dLbl>
            <c:dLbl>
              <c:idx val="2"/>
              <c:layout>
                <c:manualLayout>
                  <c:x val="2.9728725380899295E-3"/>
                  <c:y val="-1.74152141418178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F5-4080-A294-584023325688}"/>
                </c:ext>
              </c:extLst>
            </c:dLbl>
            <c:dLbl>
              <c:idx val="3"/>
              <c:layout>
                <c:manualLayout>
                  <c:x val="-1.0900406717234509E-16"/>
                  <c:y val="-1.64986239238274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F5-4080-A294-584023325688}"/>
                </c:ext>
              </c:extLst>
            </c:dLbl>
            <c:dLbl>
              <c:idx val="4"/>
              <c:layout>
                <c:manualLayout>
                  <c:x val="0"/>
                  <c:y val="-1.37488532698561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F5-4080-A294-584023325688}"/>
                </c:ext>
              </c:extLst>
            </c:dLbl>
            <c:dLbl>
              <c:idx val="5"/>
              <c:layout>
                <c:manualLayout>
                  <c:x val="-2.9728725380900383E-3"/>
                  <c:y val="-1.466537131538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F5-4080-A294-584023325688}"/>
                </c:ext>
              </c:extLst>
            </c:dLbl>
            <c:dLbl>
              <c:idx val="6"/>
              <c:layout>
                <c:manualLayout>
                  <c:x val="0"/>
                  <c:y val="-1.2832263051865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5-4080-A294-584023325688}"/>
                </c:ext>
              </c:extLst>
            </c:dLbl>
            <c:dLbl>
              <c:idx val="7"/>
              <c:layout>
                <c:manualLayout>
                  <c:x val="-4.4593088071347847E-3"/>
                  <c:y val="-1.3748853269856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5-4080-A294-584023325688}"/>
                </c:ext>
              </c:extLst>
            </c:dLbl>
            <c:dLbl>
              <c:idx val="8"/>
              <c:layout>
                <c:manualLayout>
                  <c:x val="-1.0900406717234509E-16"/>
                  <c:y val="-1.28322630518657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F5-4080-A294-584023325688}"/>
                </c:ext>
              </c:extLst>
            </c:dLbl>
            <c:dLbl>
              <c:idx val="9"/>
              <c:layout>
                <c:manualLayout>
                  <c:x val="-1.0900406717234509E-16"/>
                  <c:y val="-1.28322630518657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F5-4080-A294-584023325688}"/>
                </c:ext>
              </c:extLst>
            </c:dLbl>
            <c:dLbl>
              <c:idx val="10"/>
              <c:layout>
                <c:manualLayout>
                  <c:x val="-1.0900406717234509E-16"/>
                  <c:y val="-1.28322630518657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F5-4080-A294-584023325688}"/>
                </c:ext>
              </c:extLst>
            </c:dLbl>
            <c:dLbl>
              <c:idx val="11"/>
              <c:layout>
                <c:manualLayout>
                  <c:x val="-1.4864362690449647E-3"/>
                  <c:y val="-1.5582033705837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F5-4080-A294-584023325688}"/>
                </c:ext>
              </c:extLst>
            </c:dLbl>
            <c:dLbl>
              <c:idx val="12"/>
              <c:layout>
                <c:manualLayout>
                  <c:x val="1.0900406717234509E-16"/>
                  <c:y val="-1.5582033705836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F5-4080-A294-584023325688}"/>
                </c:ext>
              </c:extLst>
            </c:dLbl>
            <c:dLbl>
              <c:idx val="13"/>
              <c:layout>
                <c:manualLayout>
                  <c:x val="-1.4864362690448557E-3"/>
                  <c:y val="-1.3748853269856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F5-4080-A294-584023325688}"/>
                </c:ext>
              </c:extLst>
            </c:dLbl>
            <c:dLbl>
              <c:idx val="14"/>
              <c:layout>
                <c:manualLayout>
                  <c:x val="0"/>
                  <c:y val="-1.3748853269856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F5-4080-A294-584023325688}"/>
                </c:ext>
              </c:extLst>
            </c:dLbl>
            <c:dLbl>
              <c:idx val="15"/>
              <c:layout>
                <c:manualLayout>
                  <c:x val="-1.4864362690450736E-3"/>
                  <c:y val="-1.3748853269856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F5-4080-A294-584023325688}"/>
                </c:ext>
              </c:extLst>
            </c:dLbl>
            <c:dLbl>
              <c:idx val="16"/>
              <c:layout>
                <c:manualLayout>
                  <c:x val="-1.4864362690449647E-3"/>
                  <c:y val="-1.28322630518656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F5-4080-A294-584023325688}"/>
                </c:ext>
              </c:extLst>
            </c:dLbl>
            <c:dLbl>
              <c:idx val="17"/>
              <c:layout>
                <c:manualLayout>
                  <c:x val="-1.0900406717234509E-16"/>
                  <c:y val="-1.37487810973981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74092995900593E-2"/>
                      <c:h val="1.4438461107092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1F5-4080-A294-584023325688}"/>
                </c:ext>
              </c:extLst>
            </c:dLbl>
            <c:dLbl>
              <c:idx val="18"/>
              <c:layout>
                <c:manualLayout>
                  <c:x val="0"/>
                  <c:y val="-1.55819615333787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F5-4080-A294-584023325688}"/>
                </c:ext>
              </c:extLst>
            </c:dLbl>
            <c:dLbl>
              <c:idx val="19"/>
              <c:layout>
                <c:manualLayout>
                  <c:x val="1.0900406717234509E-16"/>
                  <c:y val="-1.37487810973981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F5-4080-A294-584023325688}"/>
                </c:ext>
              </c:extLst>
            </c:dLbl>
            <c:dLbl>
              <c:idx val="20"/>
              <c:layout>
                <c:manualLayout>
                  <c:x val="0"/>
                  <c:y val="-1.3748853269856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F5-4080-A294-584023325688}"/>
                </c:ext>
              </c:extLst>
            </c:dLbl>
            <c:dLbl>
              <c:idx val="21"/>
              <c:layout>
                <c:manualLayout>
                  <c:x val="0"/>
                  <c:y val="-1.19156728338752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F5-4080-A294-584023325688}"/>
                </c:ext>
              </c:extLst>
            </c:dLbl>
            <c:dLbl>
              <c:idx val="22"/>
              <c:layout>
                <c:manualLayout>
                  <c:x val="-1.4864362690449647E-3"/>
                  <c:y val="-1.1915672833875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F5-4080-A294-584023325688}"/>
                </c:ext>
              </c:extLst>
            </c:dLbl>
            <c:dLbl>
              <c:idx val="23"/>
              <c:layout>
                <c:manualLayout>
                  <c:x val="-4.4593088071347847E-3"/>
                  <c:y val="-1.37487810973981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F5-4080-A294-584023325688}"/>
                </c:ext>
              </c:extLst>
            </c:dLbl>
            <c:dLbl>
              <c:idx val="24"/>
              <c:layout>
                <c:manualLayout>
                  <c:x val="-1.0900406717234509E-16"/>
                  <c:y val="-1.28322630518657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F5-4080-A294-584023325688}"/>
                </c:ext>
              </c:extLst>
            </c:dLbl>
            <c:dLbl>
              <c:idx val="25"/>
              <c:layout>
                <c:manualLayout>
                  <c:x val="1.0900406717234509E-16"/>
                  <c:y val="-1.64986239238274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369-4FF0-8CFB-9528F98A559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満足度!$R$8:$R$33</c:f>
              <c:strCache>
                <c:ptCount val="26"/>
                <c:pt idx="0">
                  <c:v>深大寺などの地域資源を生かした観光振興</c:v>
                </c:pt>
                <c:pt idx="1">
                  <c:v>調布花火</c:v>
                </c:pt>
                <c:pt idx="2">
                  <c:v>歴史・文化財の保存や継承</c:v>
                </c:pt>
                <c:pt idx="3">
                  <c:v>窓口・電話における職員の対応</c:v>
                </c:pt>
                <c:pt idx="4">
                  <c:v>「映画のまち調布（映画・映像を“つくる・
楽しむ・学ぶ”まち）」を進める取組</c:v>
                </c:pt>
                <c:pt idx="5">
                  <c:v>スポーツ振興</c:v>
                </c:pt>
                <c:pt idx="6">
                  <c:v>ごみ処理やリサイクル</c:v>
                </c:pt>
                <c:pt idx="7">
                  <c:v>図書館</c:v>
                </c:pt>
                <c:pt idx="8">
                  <c:v>日常の買い物の便利さ</c:v>
                </c:pt>
                <c:pt idx="9">
                  <c:v>グリーンホール・たづくり・せんがわ劇場
などを中心とした文化芸術活動</c:v>
                </c:pt>
                <c:pt idx="10">
                  <c:v>たづくりを中心とした生涯学習</c:v>
                </c:pt>
                <c:pt idx="11">
                  <c:v>緑の保全・創出や自然環境の保護</c:v>
                </c:pt>
                <c:pt idx="12">
                  <c:v>街並み・景観</c:v>
                </c:pt>
                <c:pt idx="13">
                  <c:v>火災などへの消防対策</c:v>
                </c:pt>
                <c:pt idx="14">
                  <c:v>生活環境（騒音・悪臭・野焼きなどへの対策）</c:v>
                </c:pt>
                <c:pt idx="15">
                  <c:v>中心市街地（調布・布田・国領駅
周辺）の活気・にぎわい</c:v>
                </c:pt>
                <c:pt idx="16">
                  <c:v>市報，ホームページ，フェイスブック，調布
エフエムなどを活用した市政情報の発信</c:v>
                </c:pt>
                <c:pt idx="17">
                  <c:v>市民参加と協働の取組</c:v>
                </c:pt>
                <c:pt idx="18">
                  <c:v>健康診断などの保健サービス</c:v>
                </c:pt>
                <c:pt idx="19">
                  <c:v>公民館</c:v>
                </c:pt>
                <c:pt idx="20">
                  <c:v>平和・国際交流の取組</c:v>
                </c:pt>
                <c:pt idx="21">
                  <c:v>人権に関する啓発・相談</c:v>
                </c:pt>
                <c:pt idx="22">
                  <c:v>地震への災害対策</c:v>
                </c:pt>
                <c:pt idx="23">
                  <c:v>地域コミュニティ（自治会・地区
協議会など）の活動支援</c:v>
                </c:pt>
                <c:pt idx="24">
                  <c:v>民間活力の活用の推進など簡素で
効率的な組織づくりの取組</c:v>
                </c:pt>
                <c:pt idx="25">
                  <c:v>風水害などへの災害対策</c:v>
                </c:pt>
              </c:strCache>
            </c:strRef>
          </c:cat>
          <c:val>
            <c:numRef>
              <c:f>満足度!$V$8:$V$33</c:f>
              <c:numCache>
                <c:formatCode>0.0</c:formatCode>
                <c:ptCount val="26"/>
                <c:pt idx="0">
                  <c:v>0.8029197080291971</c:v>
                </c:pt>
                <c:pt idx="1">
                  <c:v>2.8467153284671531</c:v>
                </c:pt>
                <c:pt idx="2">
                  <c:v>0.94890510948905105</c:v>
                </c:pt>
                <c:pt idx="3">
                  <c:v>2.0437956204379564</c:v>
                </c:pt>
                <c:pt idx="4">
                  <c:v>1.4598540145985401</c:v>
                </c:pt>
                <c:pt idx="5">
                  <c:v>1.167883211678832</c:v>
                </c:pt>
                <c:pt idx="6">
                  <c:v>2.1167883211678831</c:v>
                </c:pt>
                <c:pt idx="7">
                  <c:v>2.4087591240875912</c:v>
                </c:pt>
                <c:pt idx="8">
                  <c:v>2.7737226277372264</c:v>
                </c:pt>
                <c:pt idx="9">
                  <c:v>1.4598540145985401</c:v>
                </c:pt>
                <c:pt idx="10">
                  <c:v>0.58394160583941601</c:v>
                </c:pt>
                <c:pt idx="11">
                  <c:v>1.6788321167883213</c:v>
                </c:pt>
                <c:pt idx="12">
                  <c:v>1.5328467153284671</c:v>
                </c:pt>
                <c:pt idx="13">
                  <c:v>1.0948905109489051</c:v>
                </c:pt>
                <c:pt idx="14">
                  <c:v>2.7007299270072993</c:v>
                </c:pt>
                <c:pt idx="15">
                  <c:v>2.0437956204379564</c:v>
                </c:pt>
                <c:pt idx="16">
                  <c:v>1.8978102189781021</c:v>
                </c:pt>
                <c:pt idx="17">
                  <c:v>1.167883211678832</c:v>
                </c:pt>
                <c:pt idx="18">
                  <c:v>2.7007299270072993</c:v>
                </c:pt>
                <c:pt idx="19">
                  <c:v>1.3138686131386861</c:v>
                </c:pt>
                <c:pt idx="20">
                  <c:v>1.3138686131386861</c:v>
                </c:pt>
                <c:pt idx="21">
                  <c:v>1.3138686131386861</c:v>
                </c:pt>
                <c:pt idx="22">
                  <c:v>1.5328467153284671</c:v>
                </c:pt>
                <c:pt idx="23">
                  <c:v>1.7518248175182483</c:v>
                </c:pt>
                <c:pt idx="24">
                  <c:v>1.5328467153284671</c:v>
                </c:pt>
                <c:pt idx="25">
                  <c:v>2.2627737226277373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69-4FF0-8CFB-9528F98A5590}"/>
            </c:ext>
          </c:extLst>
        </c:ser>
        <c:ser>
          <c:idx val="4"/>
          <c:order val="4"/>
          <c:tx>
            <c:strRef>
              <c:f>満足度!$W$7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7.237459231969092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69-4FF0-8CFB-9528F98A5590}"/>
                </c:ext>
              </c:extLst>
            </c:dLbl>
            <c:dLbl>
              <c:idx val="1"/>
              <c:layout>
                <c:manualLayout>
                  <c:x val="1.0478032753550868E-2"/>
                  <c:y val="1.680011017155140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69-4FF0-8CFB-9528F98A5590}"/>
                </c:ext>
              </c:extLst>
            </c:dLbl>
            <c:dLbl>
              <c:idx val="2"/>
              <c:layout>
                <c:manualLayout>
                  <c:x val="5.427211506818528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69-4FF0-8CFB-9528F98A5590}"/>
                </c:ext>
              </c:extLst>
            </c:dLbl>
            <c:dLbl>
              <c:idx val="3"/>
              <c:layout>
                <c:manualLayout>
                  <c:x val="7.401307252495379E-3"/>
                  <c:y val="3.360022034310280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69-4FF0-8CFB-9528F98A5590}"/>
                </c:ext>
              </c:extLst>
            </c:dLbl>
            <c:dLbl>
              <c:idx val="4"/>
              <c:layout>
                <c:manualLayout>
                  <c:x val="6.2766313232250704E-3"/>
                  <c:y val="7.2155923756010231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69-4FF0-8CFB-9528F98A5590}"/>
                </c:ext>
              </c:extLst>
            </c:dLbl>
            <c:dLbl>
              <c:idx val="6"/>
              <c:layout>
                <c:manualLayout>
                  <c:x val="2.9433782550881446E-3"/>
                  <c:y val="6.720044068620561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69-4FF0-8CFB-9528F98A5590}"/>
                </c:ext>
              </c:extLst>
            </c:dLbl>
            <c:dLbl>
              <c:idx val="7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69-4FF0-8CFB-9528F98A5590}"/>
                </c:ext>
              </c:extLst>
            </c:dLbl>
            <c:dLbl>
              <c:idx val="8"/>
              <c:layout>
                <c:manualLayout>
                  <c:x val="1.4922181550048718E-2"/>
                  <c:y val="7.2172458176697266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69-4FF0-8CFB-9528F98A5590}"/>
                </c:ext>
              </c:extLst>
            </c:dLbl>
            <c:dLbl>
              <c:idx val="9"/>
              <c:layout>
                <c:manualLayout>
                  <c:x val="6.202573302190437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69-4FF0-8CFB-9528F98A5590}"/>
                </c:ext>
              </c:extLst>
            </c:dLbl>
            <c:dLbl>
              <c:idx val="10"/>
              <c:layout>
                <c:manualLayout>
                  <c:x val="4.321371143591760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69-4FF0-8CFB-9528F98A5590}"/>
                </c:ext>
              </c:extLst>
            </c:dLbl>
            <c:dLbl>
              <c:idx val="1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369-4FF0-8CFB-9528F98A5590}"/>
                </c:ext>
              </c:extLst>
            </c:dLbl>
            <c:dLbl>
              <c:idx val="13"/>
              <c:layout>
                <c:manualLayout>
                  <c:x val="2.090748689858594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369-4FF0-8CFB-9528F98A5590}"/>
                </c:ext>
              </c:extLst>
            </c:dLbl>
            <c:dLbl>
              <c:idx val="1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369-4FF0-8CFB-9528F98A5590}"/>
                </c:ext>
              </c:extLst>
            </c:dLbl>
            <c:dLbl>
              <c:idx val="16"/>
              <c:layout>
                <c:manualLayout>
                  <c:x val="2.718314644919950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369-4FF0-8CFB-9528F98A5590}"/>
                </c:ext>
              </c:extLst>
            </c:dLbl>
            <c:dLbl>
              <c:idx val="1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369-4FF0-8CFB-9528F98A5590}"/>
                </c:ext>
              </c:extLst>
            </c:dLbl>
            <c:dLbl>
              <c:idx val="25"/>
              <c:layout>
                <c:manualLayout>
                  <c:x val="4.37948600906492E-3"/>
                  <c:y val="-9.165902179904142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369-4FF0-8CFB-9528F98A559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満足度!$R$8:$R$33</c:f>
              <c:strCache>
                <c:ptCount val="26"/>
                <c:pt idx="0">
                  <c:v>深大寺などの地域資源を生かした観光振興</c:v>
                </c:pt>
                <c:pt idx="1">
                  <c:v>調布花火</c:v>
                </c:pt>
                <c:pt idx="2">
                  <c:v>歴史・文化財の保存や継承</c:v>
                </c:pt>
                <c:pt idx="3">
                  <c:v>窓口・電話における職員の対応</c:v>
                </c:pt>
                <c:pt idx="4">
                  <c:v>「映画のまち調布（映画・映像を“つくる・
楽しむ・学ぶ”まち）」を進める取組</c:v>
                </c:pt>
                <c:pt idx="5">
                  <c:v>スポーツ振興</c:v>
                </c:pt>
                <c:pt idx="6">
                  <c:v>ごみ処理やリサイクル</c:v>
                </c:pt>
                <c:pt idx="7">
                  <c:v>図書館</c:v>
                </c:pt>
                <c:pt idx="8">
                  <c:v>日常の買い物の便利さ</c:v>
                </c:pt>
                <c:pt idx="9">
                  <c:v>グリーンホール・たづくり・せんがわ劇場
などを中心とした文化芸術活動</c:v>
                </c:pt>
                <c:pt idx="10">
                  <c:v>たづくりを中心とした生涯学習</c:v>
                </c:pt>
                <c:pt idx="11">
                  <c:v>緑の保全・創出や自然環境の保護</c:v>
                </c:pt>
                <c:pt idx="12">
                  <c:v>街並み・景観</c:v>
                </c:pt>
                <c:pt idx="13">
                  <c:v>火災などへの消防対策</c:v>
                </c:pt>
                <c:pt idx="14">
                  <c:v>生活環境（騒音・悪臭・野焼きなどへの対策）</c:v>
                </c:pt>
                <c:pt idx="15">
                  <c:v>中心市街地（調布・布田・国領駅
周辺）の活気・にぎわい</c:v>
                </c:pt>
                <c:pt idx="16">
                  <c:v>市報，ホームページ，フェイスブック，調布
エフエムなどを活用した市政情報の発信</c:v>
                </c:pt>
                <c:pt idx="17">
                  <c:v>市民参加と協働の取組</c:v>
                </c:pt>
                <c:pt idx="18">
                  <c:v>健康診断などの保健サービス</c:v>
                </c:pt>
                <c:pt idx="19">
                  <c:v>公民館</c:v>
                </c:pt>
                <c:pt idx="20">
                  <c:v>平和・国際交流の取組</c:v>
                </c:pt>
                <c:pt idx="21">
                  <c:v>人権に関する啓発・相談</c:v>
                </c:pt>
                <c:pt idx="22">
                  <c:v>地震への災害対策</c:v>
                </c:pt>
                <c:pt idx="23">
                  <c:v>地域コミュニティ（自治会・地区
協議会など）の活動支援</c:v>
                </c:pt>
                <c:pt idx="24">
                  <c:v>民間活力の活用の推進など簡素で
効率的な組織づくりの取組</c:v>
                </c:pt>
                <c:pt idx="25">
                  <c:v>風水害などへの災害対策</c:v>
                </c:pt>
              </c:strCache>
            </c:strRef>
          </c:cat>
          <c:val>
            <c:numRef>
              <c:f>満足度!$W$8:$W$33</c:f>
              <c:numCache>
                <c:formatCode>0.0</c:formatCode>
                <c:ptCount val="26"/>
                <c:pt idx="0">
                  <c:v>5.1094890510948909</c:v>
                </c:pt>
                <c:pt idx="1">
                  <c:v>2.9197080291970803</c:v>
                </c:pt>
                <c:pt idx="2">
                  <c:v>5.766423357664233</c:v>
                </c:pt>
                <c:pt idx="3">
                  <c:v>4.6715328467153281</c:v>
                </c:pt>
                <c:pt idx="4">
                  <c:v>5.3284671532846719</c:v>
                </c:pt>
                <c:pt idx="5">
                  <c:v>6.3503649635036492</c:v>
                </c:pt>
                <c:pt idx="6">
                  <c:v>3.2846715328467155</c:v>
                </c:pt>
                <c:pt idx="7">
                  <c:v>4.3065693430656937</c:v>
                </c:pt>
                <c:pt idx="8">
                  <c:v>2.335766423357664</c:v>
                </c:pt>
                <c:pt idx="9">
                  <c:v>5.5474452554744529</c:v>
                </c:pt>
                <c:pt idx="10">
                  <c:v>5.9124087591240873</c:v>
                </c:pt>
                <c:pt idx="11">
                  <c:v>4.5985401459854014</c:v>
                </c:pt>
                <c:pt idx="12">
                  <c:v>3.6496350364963499</c:v>
                </c:pt>
                <c:pt idx="13">
                  <c:v>3.5766423357664232</c:v>
                </c:pt>
                <c:pt idx="14">
                  <c:v>5.0364963503649633</c:v>
                </c:pt>
                <c:pt idx="15">
                  <c:v>3.5036496350364965</c:v>
                </c:pt>
                <c:pt idx="16">
                  <c:v>6.7883211678832112</c:v>
                </c:pt>
                <c:pt idx="17">
                  <c:v>7.226277372262774</c:v>
                </c:pt>
                <c:pt idx="18">
                  <c:v>5.6204379562043796</c:v>
                </c:pt>
                <c:pt idx="19">
                  <c:v>7.007299270072993</c:v>
                </c:pt>
                <c:pt idx="20">
                  <c:v>9.1970802919708028</c:v>
                </c:pt>
                <c:pt idx="21">
                  <c:v>9.1970802919708028</c:v>
                </c:pt>
                <c:pt idx="22">
                  <c:v>3.3576642335766427</c:v>
                </c:pt>
                <c:pt idx="23">
                  <c:v>7.7372262773722627</c:v>
                </c:pt>
                <c:pt idx="24">
                  <c:v>8.3941605839416056</c:v>
                </c:pt>
                <c:pt idx="25">
                  <c:v>3.5036496350364965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69-4FF0-8CFB-9528F98A5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7921017513695501"/>
          <c:w val="0.65992344907390688"/>
          <c:h val="0.664868701238440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分野別満足度!$R$5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分野別満足度!$Q$6:$Q$9</c:f>
              <c:strCache>
                <c:ptCount val="4"/>
                <c:pt idx="0">
                  <c:v>地震への災害対策</c:v>
                </c:pt>
                <c:pt idx="1">
                  <c:v>風水害などへの災害対策</c:v>
                </c:pt>
                <c:pt idx="2">
                  <c:v>火災などへの消防対策</c:v>
                </c:pt>
                <c:pt idx="3">
                  <c:v>防犯対策</c:v>
                </c:pt>
              </c:strCache>
            </c:strRef>
          </c:cat>
          <c:val>
            <c:numRef>
              <c:f>分野別満足度!$R$6:$R$9</c:f>
              <c:numCache>
                <c:formatCode>0.0</c:formatCode>
                <c:ptCount val="4"/>
                <c:pt idx="0">
                  <c:v>10.218978102189782</c:v>
                </c:pt>
                <c:pt idx="1">
                  <c:v>10.875912408759124</c:v>
                </c:pt>
                <c:pt idx="2">
                  <c:v>11.532846715328466</c:v>
                </c:pt>
                <c:pt idx="3">
                  <c:v>9.6350364963503647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9-4DC3-A80F-6A2D8348AD18}"/>
            </c:ext>
          </c:extLst>
        </c:ser>
        <c:ser>
          <c:idx val="1"/>
          <c:order val="1"/>
          <c:tx>
            <c:strRef>
              <c:f>分野別満足度!$S$5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分野別満足度!$Q$6:$Q$9</c:f>
              <c:strCache>
                <c:ptCount val="4"/>
                <c:pt idx="0">
                  <c:v>地震への災害対策</c:v>
                </c:pt>
                <c:pt idx="1">
                  <c:v>風水害などへの災害対策</c:v>
                </c:pt>
                <c:pt idx="2">
                  <c:v>火災などへの消防対策</c:v>
                </c:pt>
                <c:pt idx="3">
                  <c:v>防犯対策</c:v>
                </c:pt>
              </c:strCache>
            </c:strRef>
          </c:cat>
          <c:val>
            <c:numRef>
              <c:f>分野別満足度!$S$6:$S$9</c:f>
              <c:numCache>
                <c:formatCode>0.0</c:formatCode>
                <c:ptCount val="4"/>
                <c:pt idx="0">
                  <c:v>67.226277372262771</c:v>
                </c:pt>
                <c:pt idx="1">
                  <c:v>65.985401459854003</c:v>
                </c:pt>
                <c:pt idx="2">
                  <c:v>69.489051094890513</c:v>
                </c:pt>
                <c:pt idx="3">
                  <c:v>64.890510948905117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9-4DC3-A80F-6A2D8348AD18}"/>
            </c:ext>
          </c:extLst>
        </c:ser>
        <c:ser>
          <c:idx val="2"/>
          <c:order val="2"/>
          <c:tx>
            <c:strRef>
              <c:f>分野別満足度!$T$5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分野別満足度!$Q$6:$Q$9</c:f>
              <c:strCache>
                <c:ptCount val="4"/>
                <c:pt idx="0">
                  <c:v>地震への災害対策</c:v>
                </c:pt>
                <c:pt idx="1">
                  <c:v>風水害などへの災害対策</c:v>
                </c:pt>
                <c:pt idx="2">
                  <c:v>火災などへの消防対策</c:v>
                </c:pt>
                <c:pt idx="3">
                  <c:v>防犯対策</c:v>
                </c:pt>
              </c:strCache>
            </c:strRef>
          </c:cat>
          <c:val>
            <c:numRef>
              <c:f>分野別満足度!$T$6:$T$9</c:f>
              <c:numCache>
                <c:formatCode>0.0</c:formatCode>
                <c:ptCount val="4"/>
                <c:pt idx="0">
                  <c:v>17.664233576642335</c:v>
                </c:pt>
                <c:pt idx="1">
                  <c:v>17.372262773722628</c:v>
                </c:pt>
                <c:pt idx="2">
                  <c:v>14.306569343065693</c:v>
                </c:pt>
                <c:pt idx="3">
                  <c:v>19.270072992700729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9-4DC3-A80F-6A2D8348AD18}"/>
            </c:ext>
          </c:extLst>
        </c:ser>
        <c:ser>
          <c:idx val="3"/>
          <c:order val="3"/>
          <c:tx>
            <c:strRef>
              <c:f>分野別満足度!$U$5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1019283746556575E-2"/>
                  <c:y val="1.31420189057531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67-42F5-BEF2-34F91211D29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分野別満足度!$Q$6:$Q$9</c:f>
              <c:strCache>
                <c:ptCount val="4"/>
                <c:pt idx="0">
                  <c:v>地震への災害対策</c:v>
                </c:pt>
                <c:pt idx="1">
                  <c:v>風水害などへの災害対策</c:v>
                </c:pt>
                <c:pt idx="2">
                  <c:v>火災などへの消防対策</c:v>
                </c:pt>
                <c:pt idx="3">
                  <c:v>防犯対策</c:v>
                </c:pt>
              </c:strCache>
            </c:strRef>
          </c:cat>
          <c:val>
            <c:numRef>
              <c:f>分野別満足度!$U$6:$U$9</c:f>
              <c:numCache>
                <c:formatCode>0.0</c:formatCode>
                <c:ptCount val="4"/>
                <c:pt idx="0">
                  <c:v>1.5328467153284671</c:v>
                </c:pt>
                <c:pt idx="1">
                  <c:v>2.2627737226277373</c:v>
                </c:pt>
                <c:pt idx="2">
                  <c:v>1.0948905109489051</c:v>
                </c:pt>
                <c:pt idx="3">
                  <c:v>2.1897810218978102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39-4DC3-A80F-6A2D8348AD18}"/>
            </c:ext>
          </c:extLst>
        </c:ser>
        <c:ser>
          <c:idx val="4"/>
          <c:order val="4"/>
          <c:tx>
            <c:strRef>
              <c:f>分野別満足度!$V$5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4793388429752067E-2"/>
                  <c:y val="-3.5839461564229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67-42F5-BEF2-34F91211D297}"/>
                </c:ext>
              </c:extLst>
            </c:dLbl>
            <c:dLbl>
              <c:idx val="1"/>
              <c:layout>
                <c:manualLayout>
                  <c:x val="1.9283746556473629E-2"/>
                  <c:y val="-3.5842283791301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67-42F5-BEF2-34F91211D297}"/>
                </c:ext>
              </c:extLst>
            </c:dLbl>
            <c:dLbl>
              <c:idx val="2"/>
              <c:layout>
                <c:manualLayout>
                  <c:x val="1.790633608815427E-2"/>
                  <c:y val="3.58451060183710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67-42F5-BEF2-34F91211D297}"/>
                </c:ext>
              </c:extLst>
            </c:dLbl>
            <c:dLbl>
              <c:idx val="3"/>
              <c:layout>
                <c:manualLayout>
                  <c:x val="8.2644628099173556E-3"/>
                  <c:y val="1.31420189057531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67-42F5-BEF2-34F91211D29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分野別満足度!$Q$6:$Q$9</c:f>
              <c:strCache>
                <c:ptCount val="4"/>
                <c:pt idx="0">
                  <c:v>地震への災害対策</c:v>
                </c:pt>
                <c:pt idx="1">
                  <c:v>風水害などへの災害対策</c:v>
                </c:pt>
                <c:pt idx="2">
                  <c:v>火災などへの消防対策</c:v>
                </c:pt>
                <c:pt idx="3">
                  <c:v>防犯対策</c:v>
                </c:pt>
              </c:strCache>
            </c:strRef>
          </c:cat>
          <c:val>
            <c:numRef>
              <c:f>分野別満足度!$V$6:$V$9</c:f>
              <c:numCache>
                <c:formatCode>0.0</c:formatCode>
                <c:ptCount val="4"/>
                <c:pt idx="0">
                  <c:v>3.3576642335766427</c:v>
                </c:pt>
                <c:pt idx="1">
                  <c:v>3.5036496350364965</c:v>
                </c:pt>
                <c:pt idx="2">
                  <c:v>3.5766423357664232</c:v>
                </c:pt>
                <c:pt idx="3">
                  <c:v>4.0145985401459852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39-4DC3-A80F-6A2D8348A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68-4672-99A4-18A165A7D56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B4-452B-BAFA-79F1EA4FA960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BB4-452B-BAFA-79F1EA4FA9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満足度経年!$M$589:$S$589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満足度経年!$M$590:$S$590</c:f>
              <c:numCache>
                <c:formatCode>0.0"%"</c:formatCode>
                <c:ptCount val="7"/>
                <c:pt idx="0">
                  <c:v>68.400000000000006</c:v>
                </c:pt>
                <c:pt idx="1">
                  <c:v>68.8</c:v>
                </c:pt>
                <c:pt idx="2">
                  <c:v>68.600000000000009</c:v>
                </c:pt>
                <c:pt idx="3">
                  <c:v>69.2</c:v>
                </c:pt>
                <c:pt idx="4">
                  <c:v>70</c:v>
                </c:pt>
                <c:pt idx="5">
                  <c:v>69</c:v>
                </c:pt>
                <c:pt idx="6">
                  <c:v>77.080291970802918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B4-452B-BAFA-79F1EA4FA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10-4D8E-AF71-5021A8BC576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61-4AAD-B6D3-80265CE537C1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61-4AAD-B6D3-80265CE537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満足度経年!$M$602:$S$602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満足度経年!$M$603:$S$603</c:f>
              <c:numCache>
                <c:formatCode>0.0"%"</c:formatCode>
                <c:ptCount val="7"/>
                <c:pt idx="0">
                  <c:v>76.5</c:v>
                </c:pt>
                <c:pt idx="1">
                  <c:v>77</c:v>
                </c:pt>
                <c:pt idx="2">
                  <c:v>79.599999999999994</c:v>
                </c:pt>
                <c:pt idx="3">
                  <c:v>79.5</c:v>
                </c:pt>
                <c:pt idx="4">
                  <c:v>79.7</c:v>
                </c:pt>
                <c:pt idx="5">
                  <c:v>78.5</c:v>
                </c:pt>
                <c:pt idx="6">
                  <c:v>85.036496350364956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61-4AAD-B6D3-80265CE53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86-4B6D-9A72-FC1277DDB85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F4-4BA8-B5C9-F9E0A12E0565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CF4-4BA8-B5C9-F9E0A12E0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満足度経年!$M$615:$S$615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満足度経年!$M$616:$S$616</c:f>
              <c:numCache>
                <c:formatCode>0.0"%"</c:formatCode>
                <c:ptCount val="7"/>
                <c:pt idx="0">
                  <c:v>64.8</c:v>
                </c:pt>
                <c:pt idx="1">
                  <c:v>64.099999999999994</c:v>
                </c:pt>
                <c:pt idx="2">
                  <c:v>67.2</c:v>
                </c:pt>
                <c:pt idx="3">
                  <c:v>69</c:v>
                </c:pt>
                <c:pt idx="4">
                  <c:v>68.599999999999994</c:v>
                </c:pt>
                <c:pt idx="5">
                  <c:v>66.7</c:v>
                </c:pt>
                <c:pt idx="6">
                  <c:v>76.350364963503637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4-4BA8-B5C9-F9E0A12E0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44-4D45-8588-C9F6CE3DC71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C2-4C18-9109-77C2769B5E31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4C2-4C18-9109-77C2769B5E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満足度経年!$M$628:$S$628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満足度経年!$M$629:$S$629</c:f>
              <c:numCache>
                <c:formatCode>0.0"%"</c:formatCode>
                <c:ptCount val="7"/>
                <c:pt idx="1">
                  <c:v>60.5</c:v>
                </c:pt>
                <c:pt idx="2">
                  <c:v>61.6</c:v>
                </c:pt>
                <c:pt idx="3">
                  <c:v>63.1</c:v>
                </c:pt>
                <c:pt idx="4">
                  <c:v>63.099999999999994</c:v>
                </c:pt>
                <c:pt idx="5">
                  <c:v>62.1</c:v>
                </c:pt>
                <c:pt idx="6">
                  <c:v>71.678832116788314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C2-4C18-9109-77C2769B5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75-441A-A6AB-7EFEC655C9C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B1-46EB-B060-DBE46E65E3DF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1B1-46EB-B060-DBE46E65E3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満足度経年!$M$641:$S$641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満足度経年!$M$642:$S$642</c:f>
              <c:numCache>
                <c:formatCode>0.0"%"</c:formatCode>
                <c:ptCount val="7"/>
                <c:pt idx="0">
                  <c:v>67.8</c:v>
                </c:pt>
                <c:pt idx="1">
                  <c:v>64.599999999999994</c:v>
                </c:pt>
                <c:pt idx="2">
                  <c:v>67.100000000000009</c:v>
                </c:pt>
                <c:pt idx="3">
                  <c:v>65.7</c:v>
                </c:pt>
                <c:pt idx="4">
                  <c:v>65.5</c:v>
                </c:pt>
                <c:pt idx="5">
                  <c:v>66.099999999999994</c:v>
                </c:pt>
                <c:pt idx="6">
                  <c:v>73.430656934306569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B1-46EB-B060-DBE46E65E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9E-48E2-B021-5CDDC6A5D5A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66-4F93-8F6A-B502105618D0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A66-4F93-8F6A-B502105618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満足度経年!$M$654:$S$654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満足度経年!$M$655:$S$655</c:f>
              <c:numCache>
                <c:formatCode>0.0"%"</c:formatCode>
                <c:ptCount val="7"/>
                <c:pt idx="0">
                  <c:v>66.099999999999994</c:v>
                </c:pt>
                <c:pt idx="1">
                  <c:v>63.400000000000006</c:v>
                </c:pt>
                <c:pt idx="2">
                  <c:v>65.5</c:v>
                </c:pt>
                <c:pt idx="3">
                  <c:v>63.6</c:v>
                </c:pt>
                <c:pt idx="4">
                  <c:v>64.900000000000006</c:v>
                </c:pt>
                <c:pt idx="5">
                  <c:v>64.7</c:v>
                </c:pt>
                <c:pt idx="6">
                  <c:v>72.627737226277361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66-4F93-8F6A-B50210561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1551802385892117"/>
          <c:w val="0.68952543749583273"/>
          <c:h val="0.866581154517163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68-4FD9-9B67-E9CB432A8D5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1A-44ED-ADEC-C3F327961C64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51A-44ED-ADEC-C3F327961C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満足度経年!$M$667:$S$667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満足度経年!$M$668:$S$668</c:f>
              <c:numCache>
                <c:formatCode>0.0"%"</c:formatCode>
                <c:ptCount val="7"/>
                <c:pt idx="0">
                  <c:v>63.1</c:v>
                </c:pt>
                <c:pt idx="1">
                  <c:v>61.1</c:v>
                </c:pt>
                <c:pt idx="2">
                  <c:v>63.3</c:v>
                </c:pt>
                <c:pt idx="3">
                  <c:v>62.4</c:v>
                </c:pt>
                <c:pt idx="4">
                  <c:v>63.1</c:v>
                </c:pt>
                <c:pt idx="5">
                  <c:v>62.6</c:v>
                </c:pt>
                <c:pt idx="6">
                  <c:v>69.12408759124088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1A-44ED-ADEC-C3F327961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35600095442615"/>
          <c:y val="3.6865851473446634E-2"/>
          <c:w val="0.4636273088241592"/>
          <c:h val="0.945289988949662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'問13-1'!$X$4:$X$56</c:f>
              <c:strCache>
                <c:ptCount val="53"/>
                <c:pt idx="0">
                  <c:v>地震への災害対策</c:v>
                </c:pt>
                <c:pt idx="1">
                  <c:v>風水害などへの災害対策</c:v>
                </c:pt>
                <c:pt idx="2">
                  <c:v>高齢者の福祉</c:v>
                </c:pt>
                <c:pt idx="3">
                  <c:v>防犯対策</c:v>
                </c:pt>
                <c:pt idx="4">
                  <c:v>子育て支援サービス</c:v>
                </c:pt>
                <c:pt idx="5">
                  <c:v>医療体制の充実</c:v>
                </c:pt>
                <c:pt idx="6">
                  <c:v>道路の整備（新設，拡幅を伴う改良）</c:v>
                </c:pt>
                <c:pt idx="7">
                  <c:v>小・中学校の教育</c:v>
                </c:pt>
                <c:pt idx="8">
                  <c:v>既設道路の維持管理（損傷した部分の補修，清掃，点検等）</c:v>
                </c:pt>
                <c:pt idx="9">
                  <c:v>火災などへの消防対策</c:v>
                </c:pt>
                <c:pt idx="10">
                  <c:v>日常の買い物の便利さ</c:v>
                </c:pt>
                <c:pt idx="11">
                  <c:v>障害者の福祉</c:v>
                </c:pt>
                <c:pt idx="12">
                  <c:v>健康診断などの保健サービス</c:v>
                </c:pt>
                <c:pt idx="13">
                  <c:v>ひとり親家庭への生活・経済面の支援</c:v>
                </c:pt>
                <c:pt idx="14">
                  <c:v>社会生活を営む上で困難をかかえる子ども・若者への支援</c:v>
                </c:pt>
                <c:pt idx="15">
                  <c:v>自宅周辺の居住環境（バリアフリーや耐震化など，ハード面の整備）</c:v>
                </c:pt>
                <c:pt idx="16">
                  <c:v>公園や遊び場</c:v>
                </c:pt>
                <c:pt idx="17">
                  <c:v>街並み・景観</c:v>
                </c:pt>
                <c:pt idx="18">
                  <c:v>緑の保全・創出や自然環境の保護</c:v>
                </c:pt>
                <c:pt idx="19">
                  <c:v>ごみ処理やリサイクル</c:v>
                </c:pt>
                <c:pt idx="20">
                  <c:v>中心市街地（調布・布田・国領駅周辺）の活気・にぎわい</c:v>
                </c:pt>
                <c:pt idx="21">
                  <c:v>行政サービスのデジタル化の取組</c:v>
                </c:pt>
                <c:pt idx="22">
                  <c:v>支出の節減，収入の確保，受益者負担の適正化など</c:v>
                </c:pt>
                <c:pt idx="23">
                  <c:v>図書館</c:v>
                </c:pt>
                <c:pt idx="24">
                  <c:v>市内工業・商業などの活力</c:v>
                </c:pt>
                <c:pt idx="25">
                  <c:v>青少年の非行防止や健全育成対策</c:v>
                </c:pt>
                <c:pt idx="26">
                  <c:v>深大寺などの地域資源を生かした観光振興</c:v>
                </c:pt>
                <c:pt idx="27">
                  <c:v>調布花火</c:v>
                </c:pt>
                <c:pt idx="28">
                  <c:v>職員数の見直しや職員給与の適正化の取組</c:v>
                </c:pt>
                <c:pt idx="29">
                  <c:v>生活環境（騒音・悪臭・野焼きなどへの対策）</c:v>
                </c:pt>
                <c:pt idx="30">
                  <c:v>公共施設等の総合的なマネジメントに関する取組</c:v>
                </c:pt>
                <c:pt idx="31">
                  <c:v>スポーツ振興</c:v>
                </c:pt>
                <c:pt idx="32">
                  <c:v>市内中小企業に対する支援</c:v>
                </c:pt>
                <c:pt idx="33">
                  <c:v>歴史・文化財の保存や継承</c:v>
                </c:pt>
                <c:pt idx="34">
                  <c:v> 「映画のまち調布（映画・映像を”つくる・楽しむ・学ぶ”）」を進める取組</c:v>
                </c:pt>
                <c:pt idx="35">
                  <c:v>女性の社会参加・参画</c:v>
                </c:pt>
                <c:pt idx="36">
                  <c:v>2050年ゼロカーボンシティの実現に向けた取組</c:v>
                </c:pt>
                <c:pt idx="37">
                  <c:v>窓口・電話における職員の対応</c:v>
                </c:pt>
                <c:pt idx="38">
                  <c:v>グリーンホール・たづくり・せんがわ劇場などを中心とした文化芸術活動</c:v>
                </c:pt>
                <c:pt idx="39">
                  <c:v>民間活力の活用の推進など簡素で効率的な組織づくりの取組</c:v>
                </c:pt>
                <c:pt idx="40">
                  <c:v>ホームページの見やすさ</c:v>
                </c:pt>
                <c:pt idx="41">
                  <c:v>労働セミナーや就職面接会の開催など，雇用・就職に向けた取組</c:v>
                </c:pt>
                <c:pt idx="42">
                  <c:v>たづくりを中心とした生涯学習</c:v>
                </c:pt>
                <c:pt idx="43">
                  <c:v>人権に関する啓発・相談</c:v>
                </c:pt>
                <c:pt idx="44">
                  <c:v>地域コミュニティ（自治会・地区協議会など）の活動支援</c:v>
                </c:pt>
                <c:pt idx="45">
                  <c:v> 多様な性（性的マイノリティなど）の理解への取組</c:v>
                </c:pt>
                <c:pt idx="46">
                  <c:v>行政評価の取組</c:v>
                </c:pt>
                <c:pt idx="47">
                  <c:v>市民参加と協働の取組</c:v>
                </c:pt>
                <c:pt idx="48">
                  <c:v>平和・国際交流の取組</c:v>
                </c:pt>
                <c:pt idx="49">
                  <c:v>市報，ホームページ，フェイスブック，調布エフエムなどを活用した市政情報の発信</c:v>
                </c:pt>
                <c:pt idx="50">
                  <c:v>公民館</c:v>
                </c:pt>
                <c:pt idx="51">
                  <c:v>共生社会の充実・パラハートちょうふの取組</c:v>
                </c:pt>
                <c:pt idx="52">
                  <c:v>（無効回答）</c:v>
                </c:pt>
              </c:strCache>
            </c:strRef>
          </c:cat>
          <c:val>
            <c:numRef>
              <c:f>'問13-1'!$Z$4:$Z$56</c:f>
              <c:numCache>
                <c:formatCode>0.0"%"</c:formatCode>
                <c:ptCount val="53"/>
                <c:pt idx="0">
                  <c:v>41.167883211678827</c:v>
                </c:pt>
                <c:pt idx="1">
                  <c:v>28.467153284671532</c:v>
                </c:pt>
                <c:pt idx="2">
                  <c:v>26.204379562043794</c:v>
                </c:pt>
                <c:pt idx="3">
                  <c:v>25.620437956204377</c:v>
                </c:pt>
                <c:pt idx="4">
                  <c:v>23.795620437956206</c:v>
                </c:pt>
                <c:pt idx="5">
                  <c:v>19.197080291970803</c:v>
                </c:pt>
                <c:pt idx="6">
                  <c:v>19.124087591240876</c:v>
                </c:pt>
                <c:pt idx="7">
                  <c:v>15.547445255474452</c:v>
                </c:pt>
                <c:pt idx="8">
                  <c:v>14.306569343065693</c:v>
                </c:pt>
                <c:pt idx="9">
                  <c:v>14.233576642335766</c:v>
                </c:pt>
                <c:pt idx="10">
                  <c:v>11.094890510948906</c:v>
                </c:pt>
                <c:pt idx="11">
                  <c:v>9.9270072992700733</c:v>
                </c:pt>
                <c:pt idx="12">
                  <c:v>9.562043795620438</c:v>
                </c:pt>
                <c:pt idx="13">
                  <c:v>9.1240875912408761</c:v>
                </c:pt>
                <c:pt idx="14">
                  <c:v>8.2481751824817504</c:v>
                </c:pt>
                <c:pt idx="15">
                  <c:v>7.664233576642336</c:v>
                </c:pt>
                <c:pt idx="16">
                  <c:v>7.5912408759124084</c:v>
                </c:pt>
                <c:pt idx="17">
                  <c:v>7.4452554744525541</c:v>
                </c:pt>
                <c:pt idx="18">
                  <c:v>7.3722627737226283</c:v>
                </c:pt>
                <c:pt idx="19">
                  <c:v>7.226277372262774</c:v>
                </c:pt>
                <c:pt idx="20">
                  <c:v>6.8613138686131396</c:v>
                </c:pt>
                <c:pt idx="21">
                  <c:v>5.766423357664233</c:v>
                </c:pt>
                <c:pt idx="22">
                  <c:v>5.6934306569343063</c:v>
                </c:pt>
                <c:pt idx="23">
                  <c:v>4.6715328467153281</c:v>
                </c:pt>
                <c:pt idx="24">
                  <c:v>4.6715328467153281</c:v>
                </c:pt>
                <c:pt idx="25">
                  <c:v>4.452554744525548</c:v>
                </c:pt>
                <c:pt idx="26">
                  <c:v>4.2335766423357661</c:v>
                </c:pt>
                <c:pt idx="27">
                  <c:v>3.8686131386861313</c:v>
                </c:pt>
                <c:pt idx="28">
                  <c:v>3.5766423357664232</c:v>
                </c:pt>
                <c:pt idx="29">
                  <c:v>3.1386861313868613</c:v>
                </c:pt>
                <c:pt idx="30">
                  <c:v>2.7007299270072993</c:v>
                </c:pt>
                <c:pt idx="31">
                  <c:v>2.6277372262773722</c:v>
                </c:pt>
                <c:pt idx="32">
                  <c:v>2.5547445255474455</c:v>
                </c:pt>
                <c:pt idx="33">
                  <c:v>2.1897810218978102</c:v>
                </c:pt>
                <c:pt idx="34">
                  <c:v>2.1167883211678831</c:v>
                </c:pt>
                <c:pt idx="35">
                  <c:v>1.9708029197080292</c:v>
                </c:pt>
                <c:pt idx="36">
                  <c:v>1.9708029197080292</c:v>
                </c:pt>
                <c:pt idx="37">
                  <c:v>1.9708029197080292</c:v>
                </c:pt>
                <c:pt idx="38">
                  <c:v>1.824817518248175</c:v>
                </c:pt>
                <c:pt idx="39">
                  <c:v>1.6788321167883213</c:v>
                </c:pt>
                <c:pt idx="40">
                  <c:v>1.5328467153284671</c:v>
                </c:pt>
                <c:pt idx="41">
                  <c:v>1.4598540145985401</c:v>
                </c:pt>
                <c:pt idx="42">
                  <c:v>1.4598540145985401</c:v>
                </c:pt>
                <c:pt idx="43">
                  <c:v>1.3868613138686132</c:v>
                </c:pt>
                <c:pt idx="44">
                  <c:v>1.3138686131386861</c:v>
                </c:pt>
                <c:pt idx="45">
                  <c:v>1.3138686131386861</c:v>
                </c:pt>
                <c:pt idx="46">
                  <c:v>1.0948905109489051</c:v>
                </c:pt>
                <c:pt idx="47">
                  <c:v>0.94890510948905105</c:v>
                </c:pt>
                <c:pt idx="48">
                  <c:v>0.87591240875912413</c:v>
                </c:pt>
                <c:pt idx="49">
                  <c:v>0.8029197080291971</c:v>
                </c:pt>
                <c:pt idx="50">
                  <c:v>0.72992700729927007</c:v>
                </c:pt>
                <c:pt idx="51">
                  <c:v>0.58394160583941601</c:v>
                </c:pt>
                <c:pt idx="52">
                  <c:v>12.335766423357663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2-4F52-913E-98B401C72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0156066309305E-2"/>
          <c:y val="0.15195601765925107"/>
          <c:w val="0.90197644444923797"/>
          <c:h val="0.79191212392279586"/>
        </c:manualLayout>
      </c:layout>
      <c:lineChart>
        <c:grouping val="standard"/>
        <c:varyColors val="0"/>
        <c:ser>
          <c:idx val="0"/>
          <c:order val="0"/>
          <c:tx>
            <c:strRef>
              <c:f>'問13-1経年'!$P$4</c:f>
              <c:strCache>
                <c:ptCount val="1"/>
                <c:pt idx="0">
                  <c:v>①地震への災害対策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'問13-1経年'!$S$3:$AB$3</c:f>
              <c:strCache>
                <c:ptCount val="10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R1</c:v>
                </c:pt>
                <c:pt idx="4">
                  <c:v>R2</c:v>
                </c:pt>
                <c:pt idx="5">
                  <c:v>R3</c:v>
                </c:pt>
                <c:pt idx="6">
                  <c:v>R4</c:v>
                </c:pt>
                <c:pt idx="7">
                  <c:v>R5</c:v>
                </c:pt>
                <c:pt idx="8">
                  <c:v>R6</c:v>
                </c:pt>
                <c:pt idx="9">
                  <c:v>R7</c:v>
                </c:pt>
              </c:strCache>
            </c:strRef>
          </c:cat>
          <c:val>
            <c:numRef>
              <c:f>'問13-1経年'!$S$4:$AB$4</c:f>
              <c:numCache>
                <c:formatCode>0.0"%"</c:formatCode>
                <c:ptCount val="10"/>
                <c:pt idx="4">
                  <c:v>27.866473149492016</c:v>
                </c:pt>
                <c:pt idx="5">
                  <c:v>32.200000000000003</c:v>
                </c:pt>
                <c:pt idx="6">
                  <c:v>27.3</c:v>
                </c:pt>
                <c:pt idx="7">
                  <c:v>29.8</c:v>
                </c:pt>
                <c:pt idx="8">
                  <c:v>36.9</c:v>
                </c:pt>
                <c:pt idx="9">
                  <c:v>41.167883211678827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0-49CC-AD91-FAB769F8F4E5}"/>
            </c:ext>
          </c:extLst>
        </c:ser>
        <c:ser>
          <c:idx val="1"/>
          <c:order val="1"/>
          <c:tx>
            <c:strRef>
              <c:f>'問13-1経年'!$P$5</c:f>
              <c:strCache>
                <c:ptCount val="1"/>
                <c:pt idx="0">
                  <c:v>②風水害などへの災害対策</c:v>
                </c:pt>
              </c:strCache>
            </c:strRef>
          </c:tx>
          <c:spPr>
            <a:ln w="28575" cap="rnd" cmpd="sng">
              <a:solidFill>
                <a:srgbClr val="FF0000"/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'問13-1経年'!$S$3:$AB$3</c:f>
              <c:strCache>
                <c:ptCount val="10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R1</c:v>
                </c:pt>
                <c:pt idx="4">
                  <c:v>R2</c:v>
                </c:pt>
                <c:pt idx="5">
                  <c:v>R3</c:v>
                </c:pt>
                <c:pt idx="6">
                  <c:v>R4</c:v>
                </c:pt>
                <c:pt idx="7">
                  <c:v>R5</c:v>
                </c:pt>
                <c:pt idx="8">
                  <c:v>R6</c:v>
                </c:pt>
                <c:pt idx="9">
                  <c:v>R7</c:v>
                </c:pt>
              </c:strCache>
            </c:strRef>
          </c:cat>
          <c:val>
            <c:numRef>
              <c:f>'問13-1経年'!$S$5:$AB$5</c:f>
              <c:numCache>
                <c:formatCode>0.0"%"</c:formatCode>
                <c:ptCount val="10"/>
                <c:pt idx="4">
                  <c:v>26.342525399129173</c:v>
                </c:pt>
                <c:pt idx="5">
                  <c:v>23.3</c:v>
                </c:pt>
                <c:pt idx="6">
                  <c:v>19.3</c:v>
                </c:pt>
                <c:pt idx="7">
                  <c:v>24.2</c:v>
                </c:pt>
                <c:pt idx="8">
                  <c:v>27.8</c:v>
                </c:pt>
                <c:pt idx="9">
                  <c:v>28.467153284671532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50-49CC-AD91-FAB769F8F4E5}"/>
            </c:ext>
          </c:extLst>
        </c:ser>
        <c:ser>
          <c:idx val="2"/>
          <c:order val="2"/>
          <c:tx>
            <c:strRef>
              <c:f>'問13-1経年'!$P$6</c:f>
              <c:strCache>
                <c:ptCount val="1"/>
                <c:pt idx="0">
                  <c:v>③防犯対策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'問13-1経年'!$S$3:$AB$3</c:f>
              <c:strCache>
                <c:ptCount val="10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R1</c:v>
                </c:pt>
                <c:pt idx="4">
                  <c:v>R2</c:v>
                </c:pt>
                <c:pt idx="5">
                  <c:v>R3</c:v>
                </c:pt>
                <c:pt idx="6">
                  <c:v>R4</c:v>
                </c:pt>
                <c:pt idx="7">
                  <c:v>R5</c:v>
                </c:pt>
                <c:pt idx="8">
                  <c:v>R6</c:v>
                </c:pt>
                <c:pt idx="9">
                  <c:v>R7</c:v>
                </c:pt>
              </c:strCache>
            </c:strRef>
          </c:cat>
          <c:val>
            <c:numRef>
              <c:f>'問13-1経年'!$S$6:$AB$6</c:f>
              <c:numCache>
                <c:formatCode>0.0"%"</c:formatCode>
                <c:ptCount val="10"/>
                <c:pt idx="0">
                  <c:v>14</c:v>
                </c:pt>
                <c:pt idx="1">
                  <c:v>20.2</c:v>
                </c:pt>
                <c:pt idx="2">
                  <c:v>18.5</c:v>
                </c:pt>
                <c:pt idx="3">
                  <c:v>18.3</c:v>
                </c:pt>
                <c:pt idx="4">
                  <c:v>12.4</c:v>
                </c:pt>
                <c:pt idx="5">
                  <c:v>12.5</c:v>
                </c:pt>
                <c:pt idx="6">
                  <c:v>9.4</c:v>
                </c:pt>
                <c:pt idx="7">
                  <c:v>18.600000000000001</c:v>
                </c:pt>
                <c:pt idx="8">
                  <c:v>31.1</c:v>
                </c:pt>
                <c:pt idx="9">
                  <c:v>25.620437956204377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50-49CC-AD91-FAB769F8F4E5}"/>
            </c:ext>
          </c:extLst>
        </c:ser>
        <c:ser>
          <c:idx val="3"/>
          <c:order val="3"/>
          <c:tx>
            <c:strRef>
              <c:f>'問13-1経年'!$P$7</c:f>
              <c:strCache>
                <c:ptCount val="1"/>
                <c:pt idx="0">
                  <c:v>④高齢者の福祉</c:v>
                </c:pt>
              </c:strCache>
            </c:strRef>
          </c:tx>
          <c:spPr>
            <a:ln w="28575" cap="rnd" cmpd="sng">
              <a:solidFill>
                <a:srgbClr val="92D050"/>
              </a:solidFill>
              <a:round/>
            </a:ln>
            <a:effectLst/>
          </c:spPr>
          <c:marker>
            <c:symbol val="x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'問13-1経年'!$S$3:$AB$3</c:f>
              <c:strCache>
                <c:ptCount val="10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R1</c:v>
                </c:pt>
                <c:pt idx="4">
                  <c:v>R2</c:v>
                </c:pt>
                <c:pt idx="5">
                  <c:v>R3</c:v>
                </c:pt>
                <c:pt idx="6">
                  <c:v>R4</c:v>
                </c:pt>
                <c:pt idx="7">
                  <c:v>R5</c:v>
                </c:pt>
                <c:pt idx="8">
                  <c:v>R6</c:v>
                </c:pt>
                <c:pt idx="9">
                  <c:v>R7</c:v>
                </c:pt>
              </c:strCache>
            </c:strRef>
          </c:cat>
          <c:val>
            <c:numRef>
              <c:f>'問13-1経年'!$S$7:$AB$7</c:f>
              <c:numCache>
                <c:formatCode>0.0"%"</c:formatCode>
                <c:ptCount val="10"/>
                <c:pt idx="0">
                  <c:v>27.1</c:v>
                </c:pt>
                <c:pt idx="1">
                  <c:v>26.9</c:v>
                </c:pt>
                <c:pt idx="2">
                  <c:v>28.7</c:v>
                </c:pt>
                <c:pt idx="3">
                  <c:v>27.1</c:v>
                </c:pt>
                <c:pt idx="4">
                  <c:v>18.940493468795356</c:v>
                </c:pt>
                <c:pt idx="5">
                  <c:v>19.3</c:v>
                </c:pt>
                <c:pt idx="6">
                  <c:v>17</c:v>
                </c:pt>
                <c:pt idx="7">
                  <c:v>23.5</c:v>
                </c:pt>
                <c:pt idx="8">
                  <c:v>23.2</c:v>
                </c:pt>
                <c:pt idx="9">
                  <c:v>26.204379562043794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B50-49CC-AD91-FAB769F8F4E5}"/>
            </c:ext>
          </c:extLst>
        </c:ser>
        <c:ser>
          <c:idx val="4"/>
          <c:order val="4"/>
          <c:tx>
            <c:strRef>
              <c:f>'問13-1経年'!$P$8</c:f>
              <c:strCache>
                <c:ptCount val="1"/>
                <c:pt idx="0">
                  <c:v>⑤子育て支援サービス</c:v>
                </c:pt>
              </c:strCache>
            </c:strRef>
          </c:tx>
          <c:spPr>
            <a:ln w="28575" cap="rnd">
              <a:solidFill>
                <a:srgbClr val="FF66FF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FFCCFF"/>
              </a:solidFill>
              <a:ln w="9525" cmpd="sng">
                <a:solidFill>
                  <a:schemeClr val="tx1"/>
                </a:solidFill>
              </a:ln>
              <a:effectLst/>
            </c:spPr>
          </c:marker>
          <c:cat>
            <c:strRef>
              <c:f>'問13-1経年'!$S$3:$AB$3</c:f>
              <c:strCache>
                <c:ptCount val="10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R1</c:v>
                </c:pt>
                <c:pt idx="4">
                  <c:v>R2</c:v>
                </c:pt>
                <c:pt idx="5">
                  <c:v>R3</c:v>
                </c:pt>
                <c:pt idx="6">
                  <c:v>R4</c:v>
                </c:pt>
                <c:pt idx="7">
                  <c:v>R5</c:v>
                </c:pt>
                <c:pt idx="8">
                  <c:v>R6</c:v>
                </c:pt>
                <c:pt idx="9">
                  <c:v>R7</c:v>
                </c:pt>
              </c:strCache>
            </c:strRef>
          </c:cat>
          <c:val>
            <c:numRef>
              <c:f>'問13-1経年'!$S$8:$AB$8</c:f>
              <c:numCache>
                <c:formatCode>0.0"%"</c:formatCode>
                <c:ptCount val="10"/>
                <c:pt idx="0">
                  <c:v>20.8</c:v>
                </c:pt>
                <c:pt idx="1">
                  <c:v>25.8</c:v>
                </c:pt>
                <c:pt idx="2">
                  <c:v>26</c:v>
                </c:pt>
                <c:pt idx="3">
                  <c:v>24.2</c:v>
                </c:pt>
                <c:pt idx="4">
                  <c:v>18.577648766328011</c:v>
                </c:pt>
                <c:pt idx="5">
                  <c:v>17.2</c:v>
                </c:pt>
                <c:pt idx="6">
                  <c:v>19.399999999999999</c:v>
                </c:pt>
                <c:pt idx="7">
                  <c:v>26.8</c:v>
                </c:pt>
                <c:pt idx="8">
                  <c:v>22.5</c:v>
                </c:pt>
                <c:pt idx="9">
                  <c:v>23.795620437956206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B50-49CC-AD91-FAB769F8F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818632"/>
        <c:axId val="745818304"/>
      </c:lineChart>
      <c:catAx>
        <c:axId val="74581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45818304"/>
        <c:crosses val="autoZero"/>
        <c:auto val="1"/>
        <c:lblAlgn val="ctr"/>
        <c:lblOffset val="100"/>
        <c:noMultiLvlLbl val="0"/>
      </c:catAx>
      <c:valAx>
        <c:axId val="7458183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45818632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12174088894161803"/>
          <c:y val="1.0989009087304822E-2"/>
          <c:w val="0.85925019144277748"/>
          <c:h val="0.13463733933765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分野別満足度!$R$5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82-42B9-94ED-59862D392A09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382-42B9-94ED-59862D392A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分野別満足度!$Q$4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分野別満足度!$R$4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82-42B9-94ED-59862D392A09}"/>
            </c:ext>
          </c:extLst>
        </c:ser>
        <c:ser>
          <c:idx val="1"/>
          <c:order val="1"/>
          <c:tx>
            <c:strRef>
              <c:f>分野別満足度!$S$5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382-42B9-94ED-59862D392A0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分野別満足度!$Q$4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82-42B9-94ED-59862D392A09}"/>
            </c:ext>
          </c:extLst>
        </c:ser>
        <c:ser>
          <c:idx val="2"/>
          <c:order val="2"/>
          <c:tx>
            <c:strRef>
              <c:f>分野別満足度!$T$5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382-42B9-94ED-59862D392A0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82-42B9-94ED-59862D392A09}"/>
            </c:ext>
          </c:extLst>
        </c:ser>
        <c:ser>
          <c:idx val="3"/>
          <c:order val="3"/>
          <c:tx>
            <c:strRef>
              <c:f>分野別満足度!$U$5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82-42B9-94ED-59862D392A09}"/>
            </c:ext>
          </c:extLst>
        </c:ser>
        <c:ser>
          <c:idx val="4"/>
          <c:order val="4"/>
          <c:tx>
            <c:strRef>
              <c:f>分野別満足度!$V$5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382-42B9-94ED-59862D392A0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82-42B9-94ED-59862D392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363835899956965"/>
          <c:w val="0.65992344907390688"/>
          <c:h val="0.719115660070666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分野別満足度!$R$21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分野別満足度!$Q$22:$Q$26</c:f>
              <c:strCache>
                <c:ptCount val="5"/>
                <c:pt idx="0">
                  <c:v>子育て支援サービス</c:v>
                </c:pt>
                <c:pt idx="1">
                  <c:v>ひとり親家庭への生活・経済面の支援</c:v>
                </c:pt>
                <c:pt idx="2">
                  <c:v>小・中学校の教育</c:v>
                </c:pt>
                <c:pt idx="3">
                  <c:v>青少年の非行防止や健全育成対策</c:v>
                </c:pt>
                <c:pt idx="4">
                  <c:v>社会生活を営む上で困難をかかえる
子ども・若者への支援</c:v>
                </c:pt>
              </c:strCache>
            </c:strRef>
          </c:cat>
          <c:val>
            <c:numRef>
              <c:f>分野別満足度!$R$22:$R$26</c:f>
              <c:numCache>
                <c:formatCode>0.0</c:formatCode>
                <c:ptCount val="5"/>
                <c:pt idx="0">
                  <c:v>13.065693430656935</c:v>
                </c:pt>
                <c:pt idx="1">
                  <c:v>9.4160583941605847</c:v>
                </c:pt>
                <c:pt idx="2">
                  <c:v>11.459854014598541</c:v>
                </c:pt>
                <c:pt idx="3">
                  <c:v>8.3941605839416056</c:v>
                </c:pt>
                <c:pt idx="4">
                  <c:v>7.7372262773722627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C-42D7-AFE7-932269A4C19E}"/>
            </c:ext>
          </c:extLst>
        </c:ser>
        <c:ser>
          <c:idx val="1"/>
          <c:order val="1"/>
          <c:tx>
            <c:strRef>
              <c:f>分野別満足度!$S$21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分野別満足度!$Q$22:$Q$26</c:f>
              <c:strCache>
                <c:ptCount val="5"/>
                <c:pt idx="0">
                  <c:v>子育て支援サービス</c:v>
                </c:pt>
                <c:pt idx="1">
                  <c:v>ひとり親家庭への生活・経済面の支援</c:v>
                </c:pt>
                <c:pt idx="2">
                  <c:v>小・中学校の教育</c:v>
                </c:pt>
                <c:pt idx="3">
                  <c:v>青少年の非行防止や健全育成対策</c:v>
                </c:pt>
                <c:pt idx="4">
                  <c:v>社会生活を営む上で困難をかかえる
子ども・若者への支援</c:v>
                </c:pt>
              </c:strCache>
            </c:strRef>
          </c:cat>
          <c:val>
            <c:numRef>
              <c:f>分野別満足度!$S$22:$S$26</c:f>
              <c:numCache>
                <c:formatCode>0.0</c:formatCode>
                <c:ptCount val="5"/>
                <c:pt idx="0">
                  <c:v>63.138686131386855</c:v>
                </c:pt>
                <c:pt idx="1">
                  <c:v>63.941605839416063</c:v>
                </c:pt>
                <c:pt idx="2">
                  <c:v>64.014598540145982</c:v>
                </c:pt>
                <c:pt idx="3">
                  <c:v>66.131386861313871</c:v>
                </c:pt>
                <c:pt idx="4">
                  <c:v>61.167883211678827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C-42D7-AFE7-932269A4C19E}"/>
            </c:ext>
          </c:extLst>
        </c:ser>
        <c:ser>
          <c:idx val="2"/>
          <c:order val="2"/>
          <c:tx>
            <c:strRef>
              <c:f>分野別満足度!$T$21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分野別満足度!$Q$22:$Q$26</c:f>
              <c:strCache>
                <c:ptCount val="5"/>
                <c:pt idx="0">
                  <c:v>子育て支援サービス</c:v>
                </c:pt>
                <c:pt idx="1">
                  <c:v>ひとり親家庭への生活・経済面の支援</c:v>
                </c:pt>
                <c:pt idx="2">
                  <c:v>小・中学校の教育</c:v>
                </c:pt>
                <c:pt idx="3">
                  <c:v>青少年の非行防止や健全育成対策</c:v>
                </c:pt>
                <c:pt idx="4">
                  <c:v>社会生活を営む上で困難をかかえる
子ども・若者への支援</c:v>
                </c:pt>
              </c:strCache>
            </c:strRef>
          </c:cat>
          <c:val>
            <c:numRef>
              <c:f>分野別満足度!$T$22:$T$26</c:f>
              <c:numCache>
                <c:formatCode>0.0</c:formatCode>
                <c:ptCount val="5"/>
                <c:pt idx="0">
                  <c:v>11.532846715328466</c:v>
                </c:pt>
                <c:pt idx="1">
                  <c:v>13.503649635036496</c:v>
                </c:pt>
                <c:pt idx="2">
                  <c:v>11.824817518248175</c:v>
                </c:pt>
                <c:pt idx="3">
                  <c:v>12.554744525547445</c:v>
                </c:pt>
                <c:pt idx="4">
                  <c:v>18.102189781021899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C-42D7-AFE7-932269A4C19E}"/>
            </c:ext>
          </c:extLst>
        </c:ser>
        <c:ser>
          <c:idx val="3"/>
          <c:order val="3"/>
          <c:tx>
            <c:strRef>
              <c:f>分野別満足度!$U$21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分野別満足度!$Q$22:$Q$26</c:f>
              <c:strCache>
                <c:ptCount val="5"/>
                <c:pt idx="0">
                  <c:v>子育て支援サービス</c:v>
                </c:pt>
                <c:pt idx="1">
                  <c:v>ひとり親家庭への生活・経済面の支援</c:v>
                </c:pt>
                <c:pt idx="2">
                  <c:v>小・中学校の教育</c:v>
                </c:pt>
                <c:pt idx="3">
                  <c:v>青少年の非行防止や健全育成対策</c:v>
                </c:pt>
                <c:pt idx="4">
                  <c:v>社会生活を営む上で困難をかかえる
子ども・若者への支援</c:v>
                </c:pt>
              </c:strCache>
            </c:strRef>
          </c:cat>
          <c:val>
            <c:numRef>
              <c:f>分野別満足度!$U$22:$U$26</c:f>
              <c:numCache>
                <c:formatCode>0.0</c:formatCode>
                <c:ptCount val="5"/>
                <c:pt idx="0">
                  <c:v>2.1897810218978102</c:v>
                </c:pt>
                <c:pt idx="1">
                  <c:v>1.8978102189781021</c:v>
                </c:pt>
                <c:pt idx="2">
                  <c:v>2.4087591240875912</c:v>
                </c:pt>
                <c:pt idx="3">
                  <c:v>2.0437956204379564</c:v>
                </c:pt>
                <c:pt idx="4">
                  <c:v>2.1897810218978102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C-42D7-AFE7-932269A4C19E}"/>
            </c:ext>
          </c:extLst>
        </c:ser>
        <c:ser>
          <c:idx val="4"/>
          <c:order val="4"/>
          <c:tx>
            <c:strRef>
              <c:f>分野別満足度!$V$21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分野別満足度!$Q$22:$Q$26</c:f>
              <c:strCache>
                <c:ptCount val="5"/>
                <c:pt idx="0">
                  <c:v>子育て支援サービス</c:v>
                </c:pt>
                <c:pt idx="1">
                  <c:v>ひとり親家庭への生活・経済面の支援</c:v>
                </c:pt>
                <c:pt idx="2">
                  <c:v>小・中学校の教育</c:v>
                </c:pt>
                <c:pt idx="3">
                  <c:v>青少年の非行防止や健全育成対策</c:v>
                </c:pt>
                <c:pt idx="4">
                  <c:v>社会生活を営む上で困難をかかえる
子ども・若者への支援</c:v>
                </c:pt>
              </c:strCache>
            </c:strRef>
          </c:cat>
          <c:val>
            <c:numRef>
              <c:f>分野別満足度!$V$22:$V$26</c:f>
              <c:numCache>
                <c:formatCode>0.0</c:formatCode>
                <c:ptCount val="5"/>
                <c:pt idx="0">
                  <c:v>10.072992700729927</c:v>
                </c:pt>
                <c:pt idx="1">
                  <c:v>11.240875912408759</c:v>
                </c:pt>
                <c:pt idx="2">
                  <c:v>10.291970802919707</c:v>
                </c:pt>
                <c:pt idx="3">
                  <c:v>10.875912408759124</c:v>
                </c:pt>
                <c:pt idx="4">
                  <c:v>10.802919708029197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C-42D7-AFE7-932269A4C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分野別満足度!$R$21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33-4766-B2F4-A4FE334E4482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B33-4766-B2F4-A4FE334E4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分野別満足度!$Q$20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分野別満足度!$R$20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33-4766-B2F4-A4FE334E4482}"/>
            </c:ext>
          </c:extLst>
        </c:ser>
        <c:ser>
          <c:idx val="1"/>
          <c:order val="1"/>
          <c:tx>
            <c:strRef>
              <c:f>分野別満足度!$S$21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B33-4766-B2F4-A4FE334E4482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分野別満足度!$Q$20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分野別満足度!$S$20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33-4766-B2F4-A4FE334E4482}"/>
            </c:ext>
          </c:extLst>
        </c:ser>
        <c:ser>
          <c:idx val="2"/>
          <c:order val="2"/>
          <c:tx>
            <c:strRef>
              <c:f>分野別満足度!$T$21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B33-4766-B2F4-A4FE334E4482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分野別満足度!$Q$20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分野別満足度!$T$20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33-4766-B2F4-A4FE334E4482}"/>
            </c:ext>
          </c:extLst>
        </c:ser>
        <c:ser>
          <c:idx val="3"/>
          <c:order val="3"/>
          <c:tx>
            <c:strRef>
              <c:f>分野別満足度!$U$21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分野別満足度!$Q$20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分野別満足度!$U$20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33-4766-B2F4-A4FE334E4482}"/>
            </c:ext>
          </c:extLst>
        </c:ser>
        <c:ser>
          <c:idx val="4"/>
          <c:order val="4"/>
          <c:tx>
            <c:strRef>
              <c:f>分野別満足度!$V$21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B33-4766-B2F4-A4FE334E4482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分野別満足度!$Q$20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分野別満足度!$V$20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33-4766-B2F4-A4FE334E4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0702584174139549"/>
          <c:w val="0.65992344907390688"/>
          <c:h val="0.7509198548152878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分野別満足度!$R$42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分野別満足度!$Q$43:$Q$48</c:f>
              <c:strCache>
                <c:ptCount val="6"/>
                <c:pt idx="0">
                  <c:v>高齢者の福祉</c:v>
                </c:pt>
                <c:pt idx="1">
                  <c:v>障害者の福祉</c:v>
                </c:pt>
                <c:pt idx="2">
                  <c:v>労働セミナーや就職面接会の開催
など，雇用・就職に向けた取組</c:v>
                </c:pt>
                <c:pt idx="3">
                  <c:v>健康診断などの保健サービス</c:v>
                </c:pt>
                <c:pt idx="4">
                  <c:v>医療体制の充実</c:v>
                </c:pt>
                <c:pt idx="5">
                  <c:v>共生社会の充実・
パラハートちょうふの取組</c:v>
                </c:pt>
              </c:strCache>
            </c:strRef>
          </c:cat>
          <c:val>
            <c:numRef>
              <c:f>分野別満足度!$R$43:$R$48</c:f>
              <c:numCache>
                <c:formatCode>0.0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7.1532846715328464</c:v>
                </c:pt>
                <c:pt idx="3">
                  <c:v>17.372262773722628</c:v>
                </c:pt>
                <c:pt idx="4">
                  <c:v>14.452554744525548</c:v>
                </c:pt>
                <c:pt idx="5">
                  <c:v>8.7591240875912408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C-4715-AEC5-B904A56DFE17}"/>
            </c:ext>
          </c:extLst>
        </c:ser>
        <c:ser>
          <c:idx val="1"/>
          <c:order val="1"/>
          <c:tx>
            <c:strRef>
              <c:f>分野別満足度!$S$42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分野別満足度!$Q$43:$Q$48</c:f>
              <c:strCache>
                <c:ptCount val="6"/>
                <c:pt idx="0">
                  <c:v>高齢者の福祉</c:v>
                </c:pt>
                <c:pt idx="1">
                  <c:v>障害者の福祉</c:v>
                </c:pt>
                <c:pt idx="2">
                  <c:v>労働セミナーや就職面接会の開催
など，雇用・就職に向けた取組</c:v>
                </c:pt>
                <c:pt idx="3">
                  <c:v>健康診断などの保健サービス</c:v>
                </c:pt>
                <c:pt idx="4">
                  <c:v>医療体制の充実</c:v>
                </c:pt>
                <c:pt idx="5">
                  <c:v>共生社会の充実・
パラハートちょうふの取組</c:v>
                </c:pt>
              </c:strCache>
            </c:strRef>
          </c:cat>
          <c:val>
            <c:numRef>
              <c:f>分野別満足度!$S$43:$S$48</c:f>
              <c:numCache>
                <c:formatCode>0.0</c:formatCode>
                <c:ptCount val="6"/>
                <c:pt idx="0">
                  <c:v>62.846715328467148</c:v>
                </c:pt>
                <c:pt idx="1">
                  <c:v>63.649635036496356</c:v>
                </c:pt>
                <c:pt idx="2">
                  <c:v>64.744525547445249</c:v>
                </c:pt>
                <c:pt idx="3">
                  <c:v>61.897810218978101</c:v>
                </c:pt>
                <c:pt idx="4">
                  <c:v>59.781021897810213</c:v>
                </c:pt>
                <c:pt idx="5">
                  <c:v>66.788321167883211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C-4715-AEC5-B904A56DFE17}"/>
            </c:ext>
          </c:extLst>
        </c:ser>
        <c:ser>
          <c:idx val="2"/>
          <c:order val="2"/>
          <c:tx>
            <c:strRef>
              <c:f>分野別満足度!$T$42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分野別満足度!$Q$43:$Q$48</c:f>
              <c:strCache>
                <c:ptCount val="6"/>
                <c:pt idx="0">
                  <c:v>高齢者の福祉</c:v>
                </c:pt>
                <c:pt idx="1">
                  <c:v>障害者の福祉</c:v>
                </c:pt>
                <c:pt idx="2">
                  <c:v>労働セミナーや就職面接会の開催
など，雇用・就職に向けた取組</c:v>
                </c:pt>
                <c:pt idx="3">
                  <c:v>健康診断などの保健サービス</c:v>
                </c:pt>
                <c:pt idx="4">
                  <c:v>医療体制の充実</c:v>
                </c:pt>
                <c:pt idx="5">
                  <c:v>共生社会の充実・
パラハートちょうふの取組</c:v>
                </c:pt>
              </c:strCache>
            </c:strRef>
          </c:cat>
          <c:val>
            <c:numRef>
              <c:f>分野別満足度!$T$43:$T$48</c:f>
              <c:numCache>
                <c:formatCode>0.0</c:formatCode>
                <c:ptCount val="6"/>
                <c:pt idx="0">
                  <c:v>18.175182481751825</c:v>
                </c:pt>
                <c:pt idx="1">
                  <c:v>16.350364963503651</c:v>
                </c:pt>
                <c:pt idx="2">
                  <c:v>17.007299270072991</c:v>
                </c:pt>
                <c:pt idx="3">
                  <c:v>12.408759124087592</c:v>
                </c:pt>
                <c:pt idx="4">
                  <c:v>17.591240875912408</c:v>
                </c:pt>
                <c:pt idx="5">
                  <c:v>13.868613138686131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6C-4715-AEC5-B904A56DFE17}"/>
            </c:ext>
          </c:extLst>
        </c:ser>
        <c:ser>
          <c:idx val="3"/>
          <c:order val="3"/>
          <c:tx>
            <c:strRef>
              <c:f>分野別満足度!$U$42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分野別満足度!$Q$43:$Q$48</c:f>
              <c:strCache>
                <c:ptCount val="6"/>
                <c:pt idx="0">
                  <c:v>高齢者の福祉</c:v>
                </c:pt>
                <c:pt idx="1">
                  <c:v>障害者の福祉</c:v>
                </c:pt>
                <c:pt idx="2">
                  <c:v>労働セミナーや就職面接会の開催
など，雇用・就職に向けた取組</c:v>
                </c:pt>
                <c:pt idx="3">
                  <c:v>健康診断などの保健サービス</c:v>
                </c:pt>
                <c:pt idx="4">
                  <c:v>医療体制の充実</c:v>
                </c:pt>
                <c:pt idx="5">
                  <c:v>共生社会の充実・
パラハートちょうふの取組</c:v>
                </c:pt>
              </c:strCache>
            </c:strRef>
          </c:cat>
          <c:val>
            <c:numRef>
              <c:f>分野別満足度!$U$43:$U$48</c:f>
              <c:numCache>
                <c:formatCode>0.0</c:formatCode>
                <c:ptCount val="6"/>
                <c:pt idx="0">
                  <c:v>2.4087591240875912</c:v>
                </c:pt>
                <c:pt idx="1">
                  <c:v>1.8978102189781021</c:v>
                </c:pt>
                <c:pt idx="2">
                  <c:v>1.3138686131386861</c:v>
                </c:pt>
                <c:pt idx="3">
                  <c:v>2.7007299270072993</c:v>
                </c:pt>
                <c:pt idx="4">
                  <c:v>2.4087591240875912</c:v>
                </c:pt>
                <c:pt idx="5">
                  <c:v>1.6058394160583942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6C-4715-AEC5-B904A56DFE17}"/>
            </c:ext>
          </c:extLst>
        </c:ser>
        <c:ser>
          <c:idx val="4"/>
          <c:order val="4"/>
          <c:tx>
            <c:strRef>
              <c:f>分野別満足度!$V$42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分野別満足度!$Q$43:$Q$48</c:f>
              <c:strCache>
                <c:ptCount val="6"/>
                <c:pt idx="0">
                  <c:v>高齢者の福祉</c:v>
                </c:pt>
                <c:pt idx="1">
                  <c:v>障害者の福祉</c:v>
                </c:pt>
                <c:pt idx="2">
                  <c:v>労働セミナーや就職面接会の開催
など，雇用・就職に向けた取組</c:v>
                </c:pt>
                <c:pt idx="3">
                  <c:v>健康診断などの保健サービス</c:v>
                </c:pt>
                <c:pt idx="4">
                  <c:v>医療体制の充実</c:v>
                </c:pt>
                <c:pt idx="5">
                  <c:v>共生社会の充実・
パラハートちょうふの取組</c:v>
                </c:pt>
              </c:strCache>
            </c:strRef>
          </c:cat>
          <c:val>
            <c:numRef>
              <c:f>分野別満足度!$V$43:$V$48</c:f>
              <c:numCache>
                <c:formatCode>0.0</c:formatCode>
                <c:ptCount val="6"/>
                <c:pt idx="0">
                  <c:v>6.5693430656934311</c:v>
                </c:pt>
                <c:pt idx="1">
                  <c:v>8.1021897810218988</c:v>
                </c:pt>
                <c:pt idx="2">
                  <c:v>9.7810218978102181</c:v>
                </c:pt>
                <c:pt idx="3">
                  <c:v>5.6204379562043796</c:v>
                </c:pt>
                <c:pt idx="4">
                  <c:v>5.766423357664233</c:v>
                </c:pt>
                <c:pt idx="5">
                  <c:v>8.9781021897810209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6C-4715-AEC5-B904A56DF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分野別満足度!$R$42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20-4062-BE33-A7B9B4D705B5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6520-4062-BE33-A7B9B4D705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分野別満足度!$Q$41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分野別満足度!$R$41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0-4062-BE33-A7B9B4D705B5}"/>
            </c:ext>
          </c:extLst>
        </c:ser>
        <c:ser>
          <c:idx val="1"/>
          <c:order val="1"/>
          <c:tx>
            <c:strRef>
              <c:f>分野別満足度!$S$42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520-4062-BE33-A7B9B4D705B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分野別満足度!$Q$41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分野別満足度!$S$41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20-4062-BE33-A7B9B4D705B5}"/>
            </c:ext>
          </c:extLst>
        </c:ser>
        <c:ser>
          <c:idx val="2"/>
          <c:order val="2"/>
          <c:tx>
            <c:strRef>
              <c:f>分野別満足度!$T$42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520-4062-BE33-A7B9B4D705B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分野別満足度!$Q$41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分野別満足度!$T$41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20-4062-BE33-A7B9B4D705B5}"/>
            </c:ext>
          </c:extLst>
        </c:ser>
        <c:ser>
          <c:idx val="3"/>
          <c:order val="3"/>
          <c:tx>
            <c:strRef>
              <c:f>分野別満足度!$U$42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分野別満足度!$Q$41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分野別満足度!$U$41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20-4062-BE33-A7B9B4D705B5}"/>
            </c:ext>
          </c:extLst>
        </c:ser>
        <c:ser>
          <c:idx val="4"/>
          <c:order val="4"/>
          <c:tx>
            <c:strRef>
              <c:f>分野別満足度!$V$42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520-4062-BE33-A7B9B4D705B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分野別満足度!$Q$41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分野別満足度!$V$41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20-4062-BE33-A7B9B4D70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7921017513695501"/>
          <c:w val="0.65992344907390688"/>
          <c:h val="0.664868701238440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分野別満足度!$R$66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分野別満足度!$Q$67:$Q$70</c:f>
              <c:strCache>
                <c:ptCount val="4"/>
                <c:pt idx="0">
                  <c:v>図書館</c:v>
                </c:pt>
                <c:pt idx="1">
                  <c:v>たづくりを中心とした生涯学習</c:v>
                </c:pt>
                <c:pt idx="2">
                  <c:v>スポーツ振興</c:v>
                </c:pt>
                <c:pt idx="3">
                  <c:v>公民館</c:v>
                </c:pt>
              </c:strCache>
            </c:strRef>
          </c:cat>
          <c:val>
            <c:numRef>
              <c:f>分野別満足度!$R$67:$R$70</c:f>
              <c:numCache>
                <c:formatCode>0.0</c:formatCode>
                <c:ptCount val="4"/>
                <c:pt idx="0">
                  <c:v>27.518248175182482</c:v>
                </c:pt>
                <c:pt idx="1">
                  <c:v>15.912408759124089</c:v>
                </c:pt>
                <c:pt idx="2">
                  <c:v>17.591240875912408</c:v>
                </c:pt>
                <c:pt idx="3">
                  <c:v>12.554744525547445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8-4EDB-8B29-1CC9759B4EEB}"/>
            </c:ext>
          </c:extLst>
        </c:ser>
        <c:ser>
          <c:idx val="1"/>
          <c:order val="1"/>
          <c:tx>
            <c:strRef>
              <c:f>分野別満足度!$S$66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分野別満足度!$Q$67:$Q$70</c:f>
              <c:strCache>
                <c:ptCount val="4"/>
                <c:pt idx="0">
                  <c:v>図書館</c:v>
                </c:pt>
                <c:pt idx="1">
                  <c:v>たづくりを中心とした生涯学習</c:v>
                </c:pt>
                <c:pt idx="2">
                  <c:v>スポーツ振興</c:v>
                </c:pt>
                <c:pt idx="3">
                  <c:v>公民館</c:v>
                </c:pt>
              </c:strCache>
            </c:strRef>
          </c:cat>
          <c:val>
            <c:numRef>
              <c:f>分野別満足度!$S$67:$S$70</c:f>
              <c:numCache>
                <c:formatCode>0.0</c:formatCode>
                <c:ptCount val="4"/>
                <c:pt idx="0">
                  <c:v>55.98540145985401</c:v>
                </c:pt>
                <c:pt idx="1">
                  <c:v>65.985401459854003</c:v>
                </c:pt>
                <c:pt idx="2">
                  <c:v>66.423357664233578</c:v>
                </c:pt>
                <c:pt idx="3">
                  <c:v>65.912408759124091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8-4EDB-8B29-1CC9759B4EEB}"/>
            </c:ext>
          </c:extLst>
        </c:ser>
        <c:ser>
          <c:idx val="2"/>
          <c:order val="2"/>
          <c:tx>
            <c:strRef>
              <c:f>分野別満足度!$T$66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分野別満足度!$Q$67:$Q$70</c:f>
              <c:strCache>
                <c:ptCount val="4"/>
                <c:pt idx="0">
                  <c:v>図書館</c:v>
                </c:pt>
                <c:pt idx="1">
                  <c:v>たづくりを中心とした生涯学習</c:v>
                </c:pt>
                <c:pt idx="2">
                  <c:v>スポーツ振興</c:v>
                </c:pt>
                <c:pt idx="3">
                  <c:v>公民館</c:v>
                </c:pt>
              </c:strCache>
            </c:strRef>
          </c:cat>
          <c:val>
            <c:numRef>
              <c:f>分野別満足度!$T$67:$T$70</c:f>
              <c:numCache>
                <c:formatCode>0.0</c:formatCode>
                <c:ptCount val="4"/>
                <c:pt idx="0">
                  <c:v>9.7810218978102181</c:v>
                </c:pt>
                <c:pt idx="1">
                  <c:v>11.605839416058394</c:v>
                </c:pt>
                <c:pt idx="2">
                  <c:v>8.4671532846715323</c:v>
                </c:pt>
                <c:pt idx="3">
                  <c:v>13.211678832116789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D8-4EDB-8B29-1CC9759B4EEB}"/>
            </c:ext>
          </c:extLst>
        </c:ser>
        <c:ser>
          <c:idx val="3"/>
          <c:order val="3"/>
          <c:tx>
            <c:strRef>
              <c:f>分野別満足度!$U$66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4-40EC-A5A2-7C4352986B7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分野別満足度!$Q$67:$Q$70</c:f>
              <c:strCache>
                <c:ptCount val="4"/>
                <c:pt idx="0">
                  <c:v>図書館</c:v>
                </c:pt>
                <c:pt idx="1">
                  <c:v>たづくりを中心とした生涯学習</c:v>
                </c:pt>
                <c:pt idx="2">
                  <c:v>スポーツ振興</c:v>
                </c:pt>
                <c:pt idx="3">
                  <c:v>公民館</c:v>
                </c:pt>
              </c:strCache>
            </c:strRef>
          </c:cat>
          <c:val>
            <c:numRef>
              <c:f>分野別満足度!$U$67:$U$70</c:f>
              <c:numCache>
                <c:formatCode>0.0</c:formatCode>
                <c:ptCount val="4"/>
                <c:pt idx="0">
                  <c:v>2.4087591240875912</c:v>
                </c:pt>
                <c:pt idx="1">
                  <c:v>0.58394160583941601</c:v>
                </c:pt>
                <c:pt idx="2">
                  <c:v>1.167883211678832</c:v>
                </c:pt>
                <c:pt idx="3">
                  <c:v>1.3138686131386861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D8-4EDB-8B29-1CC9759B4EEB}"/>
            </c:ext>
          </c:extLst>
        </c:ser>
        <c:ser>
          <c:idx val="4"/>
          <c:order val="4"/>
          <c:tx>
            <c:strRef>
              <c:f>分野別満足度!$V$66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分野別満足度!$Q$67:$Q$70</c:f>
              <c:strCache>
                <c:ptCount val="4"/>
                <c:pt idx="0">
                  <c:v>図書館</c:v>
                </c:pt>
                <c:pt idx="1">
                  <c:v>たづくりを中心とした生涯学習</c:v>
                </c:pt>
                <c:pt idx="2">
                  <c:v>スポーツ振興</c:v>
                </c:pt>
                <c:pt idx="3">
                  <c:v>公民館</c:v>
                </c:pt>
              </c:strCache>
            </c:strRef>
          </c:cat>
          <c:val>
            <c:numRef>
              <c:f>分野別満足度!$V$67:$V$70</c:f>
              <c:numCache>
                <c:formatCode>0.0</c:formatCode>
                <c:ptCount val="4"/>
                <c:pt idx="0">
                  <c:v>4.3065693430656937</c:v>
                </c:pt>
                <c:pt idx="1">
                  <c:v>5.9124087591240873</c:v>
                </c:pt>
                <c:pt idx="2">
                  <c:v>6.3503649635036492</c:v>
                </c:pt>
                <c:pt idx="3">
                  <c:v>7.007299270072993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D8-4EDB-8B29-1CC9759B4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分野別満足度!$R$66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EF9-B12A-6F31A9A1C713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7BC3-4EF9-B12A-6F31A9A1C7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分野別満足度!$Q$65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分野別満足度!$R$65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EF9-B12A-6F31A9A1C713}"/>
            </c:ext>
          </c:extLst>
        </c:ser>
        <c:ser>
          <c:idx val="1"/>
          <c:order val="1"/>
          <c:tx>
            <c:strRef>
              <c:f>分野別満足度!$S$66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BC3-4EF9-B12A-6F31A9A1C713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分野別満足度!$Q$65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分野別満足度!$S$65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C3-4EF9-B12A-6F31A9A1C713}"/>
            </c:ext>
          </c:extLst>
        </c:ser>
        <c:ser>
          <c:idx val="2"/>
          <c:order val="2"/>
          <c:tx>
            <c:strRef>
              <c:f>分野別満足度!$T$66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BC3-4EF9-B12A-6F31A9A1C713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分野別満足度!$Q$65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分野別満足度!$T$65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C3-4EF9-B12A-6F31A9A1C713}"/>
            </c:ext>
          </c:extLst>
        </c:ser>
        <c:ser>
          <c:idx val="3"/>
          <c:order val="3"/>
          <c:tx>
            <c:strRef>
              <c:f>分野別満足度!$U$66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分野別満足度!$Q$65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分野別満足度!$U$65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C3-4EF9-B12A-6F31A9A1C713}"/>
            </c:ext>
          </c:extLst>
        </c:ser>
        <c:ser>
          <c:idx val="4"/>
          <c:order val="4"/>
          <c:tx>
            <c:strRef>
              <c:f>分野別満足度!$V$66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BC3-4EF9-B12A-6F31A9A1C713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分野別満足度!$Q$65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分野別満足度!$V$65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BC3-4EF9-B12A-6F31A9A1C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16429084537440672"/>
          <c:w val="0.65992344907390688"/>
          <c:h val="0.802201924463029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分野別満足度!$R$105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分野別満足度!$Q$106:$Q$113</c:f>
              <c:strCache>
                <c:ptCount val="8"/>
                <c:pt idx="0">
                  <c:v>日常の買い物の便利さ</c:v>
                </c:pt>
                <c:pt idx="1">
                  <c:v>市内工業・商業などの活力</c:v>
                </c:pt>
                <c:pt idx="2">
                  <c:v>市内中小企業に対する支援</c:v>
                </c:pt>
                <c:pt idx="3">
                  <c:v>深大寺などの地域資源を
生かした観光振興</c:v>
                </c:pt>
                <c:pt idx="4">
                  <c:v>調布花火</c:v>
                </c:pt>
                <c:pt idx="5">
                  <c:v>「映画のまち調布（映画・映像を“つくる・
楽しむ・学ぶ”まち）」を進める取組</c:v>
                </c:pt>
                <c:pt idx="6">
                  <c:v>グリーンホール・たづくり・せんがわ
劇場などを中心とした文化芸術活動</c:v>
                </c:pt>
                <c:pt idx="7">
                  <c:v>歴史・文化財の保存や継承</c:v>
                </c:pt>
              </c:strCache>
            </c:strRef>
          </c:cat>
          <c:val>
            <c:numRef>
              <c:f>分野別満足度!$R$106:$R$113</c:f>
              <c:numCache>
                <c:formatCode>0.0</c:formatCode>
                <c:ptCount val="8"/>
                <c:pt idx="0">
                  <c:v>38.102189781021899</c:v>
                </c:pt>
                <c:pt idx="1">
                  <c:v>11.459854014598541</c:v>
                </c:pt>
                <c:pt idx="2">
                  <c:v>8.0291970802919703</c:v>
                </c:pt>
                <c:pt idx="3">
                  <c:v>26.569343065693431</c:v>
                </c:pt>
                <c:pt idx="4">
                  <c:v>38.832116788321173</c:v>
                </c:pt>
                <c:pt idx="5">
                  <c:v>24.45255474452555</c:v>
                </c:pt>
                <c:pt idx="6">
                  <c:v>20.510948905109487</c:v>
                </c:pt>
                <c:pt idx="7">
                  <c:v>18.686131386861312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2-4D54-9845-D75FF75633A2}"/>
            </c:ext>
          </c:extLst>
        </c:ser>
        <c:ser>
          <c:idx val="1"/>
          <c:order val="1"/>
          <c:tx>
            <c:strRef>
              <c:f>分野別満足度!$S$105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分野別満足度!$Q$106:$Q$113</c:f>
              <c:strCache>
                <c:ptCount val="8"/>
                <c:pt idx="0">
                  <c:v>日常の買い物の便利さ</c:v>
                </c:pt>
                <c:pt idx="1">
                  <c:v>市内工業・商業などの活力</c:v>
                </c:pt>
                <c:pt idx="2">
                  <c:v>市内中小企業に対する支援</c:v>
                </c:pt>
                <c:pt idx="3">
                  <c:v>深大寺などの地域資源を
生かした観光振興</c:v>
                </c:pt>
                <c:pt idx="4">
                  <c:v>調布花火</c:v>
                </c:pt>
                <c:pt idx="5">
                  <c:v>「映画のまち調布（映画・映像を“つくる・
楽しむ・学ぶ”まち）」を進める取組</c:v>
                </c:pt>
                <c:pt idx="6">
                  <c:v>グリーンホール・たづくり・せんがわ
劇場などを中心とした文化芸術活動</c:v>
                </c:pt>
                <c:pt idx="7">
                  <c:v>歴史・文化財の保存や継承</c:v>
                </c:pt>
              </c:strCache>
            </c:strRef>
          </c:cat>
          <c:val>
            <c:numRef>
              <c:f>分野別満足度!$S$106:$S$113</c:f>
              <c:numCache>
                <c:formatCode>0.0</c:formatCode>
                <c:ptCount val="8"/>
                <c:pt idx="0">
                  <c:v>45.182481751824817</c:v>
                </c:pt>
                <c:pt idx="1">
                  <c:v>61.240875912408754</c:v>
                </c:pt>
                <c:pt idx="2">
                  <c:v>64.452554744525543</c:v>
                </c:pt>
                <c:pt idx="3">
                  <c:v>60.21897810218978</c:v>
                </c:pt>
                <c:pt idx="4">
                  <c:v>47.883211678832119</c:v>
                </c:pt>
                <c:pt idx="5">
                  <c:v>60.43795620437956</c:v>
                </c:pt>
                <c:pt idx="6">
                  <c:v>62.116788321167881</c:v>
                </c:pt>
                <c:pt idx="7">
                  <c:v>67.007299270072991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2-4D54-9845-D75FF75633A2}"/>
            </c:ext>
          </c:extLst>
        </c:ser>
        <c:ser>
          <c:idx val="2"/>
          <c:order val="2"/>
          <c:tx>
            <c:strRef>
              <c:f>分野別満足度!$T$105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77002827521206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7C-48BC-AD30-AC95FA3B514D}"/>
                </c:ext>
              </c:extLst>
            </c:dLbl>
            <c:dLbl>
              <c:idx val="3"/>
              <c:layout>
                <c:manualLayout>
                  <c:x val="-6.2833804586867733E-3"/>
                  <c:y val="6.71542816984594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7C-48BC-AD30-AC95FA3B514D}"/>
                </c:ext>
              </c:extLst>
            </c:dLbl>
            <c:dLbl>
              <c:idx val="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7C-48BC-AD30-AC95FA3B514D}"/>
                </c:ext>
              </c:extLst>
            </c:dLbl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7C-48BC-AD30-AC95FA3B514D}"/>
                </c:ext>
              </c:extLst>
            </c:dLbl>
            <c:dLbl>
              <c:idx val="6"/>
              <c:layout>
                <c:manualLayout>
                  <c:x val="-7.6970915864546146E-3"/>
                  <c:y val="1.3430856339691892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7C-48BC-AD30-AC95FA3B514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分野別満足度!$Q$106:$Q$113</c:f>
              <c:strCache>
                <c:ptCount val="8"/>
                <c:pt idx="0">
                  <c:v>日常の買い物の便利さ</c:v>
                </c:pt>
                <c:pt idx="1">
                  <c:v>市内工業・商業などの活力</c:v>
                </c:pt>
                <c:pt idx="2">
                  <c:v>市内中小企業に対する支援</c:v>
                </c:pt>
                <c:pt idx="3">
                  <c:v>深大寺などの地域資源を
生かした観光振興</c:v>
                </c:pt>
                <c:pt idx="4">
                  <c:v>調布花火</c:v>
                </c:pt>
                <c:pt idx="5">
                  <c:v>「映画のまち調布（映画・映像を“つくる・
楽しむ・学ぶ”まち）」を進める取組</c:v>
                </c:pt>
                <c:pt idx="6">
                  <c:v>グリーンホール・たづくり・せんがわ
劇場などを中心とした文化芸術活動</c:v>
                </c:pt>
                <c:pt idx="7">
                  <c:v>歴史・文化財の保存や継承</c:v>
                </c:pt>
              </c:strCache>
            </c:strRef>
          </c:cat>
          <c:val>
            <c:numRef>
              <c:f>分野別満足度!$T$106:$T$113</c:f>
              <c:numCache>
                <c:formatCode>0.0</c:formatCode>
                <c:ptCount val="8"/>
                <c:pt idx="0">
                  <c:v>11.605839416058394</c:v>
                </c:pt>
                <c:pt idx="1">
                  <c:v>18.321167883211679</c:v>
                </c:pt>
                <c:pt idx="2">
                  <c:v>16.715328467153284</c:v>
                </c:pt>
                <c:pt idx="3">
                  <c:v>7.2992700729926998</c:v>
                </c:pt>
                <c:pt idx="4">
                  <c:v>7.5182481751824817</c:v>
                </c:pt>
                <c:pt idx="5">
                  <c:v>8.3211678832116789</c:v>
                </c:pt>
                <c:pt idx="6">
                  <c:v>10.364963503649635</c:v>
                </c:pt>
                <c:pt idx="7">
                  <c:v>7.5912408759124084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2-4D54-9845-D75FF75633A2}"/>
            </c:ext>
          </c:extLst>
        </c:ser>
        <c:ser>
          <c:idx val="3"/>
          <c:order val="3"/>
          <c:tx>
            <c:strRef>
              <c:f>分野別満足度!$U$105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7C-48BC-AD30-AC95FA3B514D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7C-48BC-AD30-AC95FA3B514D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7C-48BC-AD30-AC95FA3B514D}"/>
                </c:ext>
              </c:extLst>
            </c:dLbl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7C-48BC-AD30-AC95FA3B514D}"/>
                </c:ext>
              </c:extLst>
            </c:dLbl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7C-48BC-AD30-AC95FA3B514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分野別満足度!$Q$106:$Q$113</c:f>
              <c:strCache>
                <c:ptCount val="8"/>
                <c:pt idx="0">
                  <c:v>日常の買い物の便利さ</c:v>
                </c:pt>
                <c:pt idx="1">
                  <c:v>市内工業・商業などの活力</c:v>
                </c:pt>
                <c:pt idx="2">
                  <c:v>市内中小企業に対する支援</c:v>
                </c:pt>
                <c:pt idx="3">
                  <c:v>深大寺などの地域資源を
生かした観光振興</c:v>
                </c:pt>
                <c:pt idx="4">
                  <c:v>調布花火</c:v>
                </c:pt>
                <c:pt idx="5">
                  <c:v>「映画のまち調布（映画・映像を“つくる・
楽しむ・学ぶ”まち）」を進める取組</c:v>
                </c:pt>
                <c:pt idx="6">
                  <c:v>グリーンホール・たづくり・せんがわ
劇場などを中心とした文化芸術活動</c:v>
                </c:pt>
                <c:pt idx="7">
                  <c:v>歴史・文化財の保存や継承</c:v>
                </c:pt>
              </c:strCache>
            </c:strRef>
          </c:cat>
          <c:val>
            <c:numRef>
              <c:f>分野別満足度!$U$106:$U$113</c:f>
              <c:numCache>
                <c:formatCode>0.0</c:formatCode>
                <c:ptCount val="8"/>
                <c:pt idx="0">
                  <c:v>2.7737226277372264</c:v>
                </c:pt>
                <c:pt idx="1">
                  <c:v>1.824817518248175</c:v>
                </c:pt>
                <c:pt idx="2">
                  <c:v>1.8978102189781021</c:v>
                </c:pt>
                <c:pt idx="3">
                  <c:v>0.8029197080291971</c:v>
                </c:pt>
                <c:pt idx="4">
                  <c:v>2.8467153284671531</c:v>
                </c:pt>
                <c:pt idx="5">
                  <c:v>1.4598540145985401</c:v>
                </c:pt>
                <c:pt idx="6">
                  <c:v>1.4598540145985401</c:v>
                </c:pt>
                <c:pt idx="7">
                  <c:v>0.94890510948905105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12-4D54-9845-D75FF75633A2}"/>
            </c:ext>
          </c:extLst>
        </c:ser>
        <c:ser>
          <c:idx val="4"/>
          <c:order val="4"/>
          <c:tx>
            <c:strRef>
              <c:f>分野別満足度!$V$105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5548426520010434E-3"/>
                  <c:y val="-1.7089976836936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12-4D54-9845-D75FF75633A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分野別満足度!$Q$106:$Q$113</c:f>
              <c:strCache>
                <c:ptCount val="8"/>
                <c:pt idx="0">
                  <c:v>日常の買い物の便利さ</c:v>
                </c:pt>
                <c:pt idx="1">
                  <c:v>市内工業・商業などの活力</c:v>
                </c:pt>
                <c:pt idx="2">
                  <c:v>市内中小企業に対する支援</c:v>
                </c:pt>
                <c:pt idx="3">
                  <c:v>深大寺などの地域資源を
生かした観光振興</c:v>
                </c:pt>
                <c:pt idx="4">
                  <c:v>調布花火</c:v>
                </c:pt>
                <c:pt idx="5">
                  <c:v>「映画のまち調布（映画・映像を“つくる・
楽しむ・学ぶ”まち）」を進める取組</c:v>
                </c:pt>
                <c:pt idx="6">
                  <c:v>グリーンホール・たづくり・せんがわ
劇場などを中心とした文化芸術活動</c:v>
                </c:pt>
                <c:pt idx="7">
                  <c:v>歴史・文化財の保存や継承</c:v>
                </c:pt>
              </c:strCache>
            </c:strRef>
          </c:cat>
          <c:val>
            <c:numRef>
              <c:f>分野別満足度!$V$106:$V$113</c:f>
              <c:numCache>
                <c:formatCode>0.0</c:formatCode>
                <c:ptCount val="8"/>
                <c:pt idx="0">
                  <c:v>2.335766423357664</c:v>
                </c:pt>
                <c:pt idx="1">
                  <c:v>7.1532846715328464</c:v>
                </c:pt>
                <c:pt idx="2">
                  <c:v>8.905109489051096</c:v>
                </c:pt>
                <c:pt idx="3">
                  <c:v>5.1094890510948909</c:v>
                </c:pt>
                <c:pt idx="4">
                  <c:v>2.9197080291970803</c:v>
                </c:pt>
                <c:pt idx="5">
                  <c:v>5.3284671532846719</c:v>
                </c:pt>
                <c:pt idx="6">
                  <c:v>5.5474452554744529</c:v>
                </c:pt>
                <c:pt idx="7">
                  <c:v>5.766423357664233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12-4D54-9845-D75FF756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分野別満足度!$R$105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5C-45E4-9788-45E40D4F60A9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615C-45E4-9788-45E40D4F6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分野別満足度!$Q$104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分野別満足度!$R$104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5C-45E4-9788-45E40D4F60A9}"/>
            </c:ext>
          </c:extLst>
        </c:ser>
        <c:ser>
          <c:idx val="1"/>
          <c:order val="1"/>
          <c:tx>
            <c:strRef>
              <c:f>分野別満足度!$S$105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15C-45E4-9788-45E40D4F60A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分野別満足度!$Q$104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分野別満足度!$S$104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5C-45E4-9788-45E40D4F60A9}"/>
            </c:ext>
          </c:extLst>
        </c:ser>
        <c:ser>
          <c:idx val="2"/>
          <c:order val="2"/>
          <c:tx>
            <c:strRef>
              <c:f>分野別満足度!$T$105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15C-45E4-9788-45E40D4F60A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分野別満足度!$Q$104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分野別満足度!$T$104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5C-45E4-9788-45E40D4F60A9}"/>
            </c:ext>
          </c:extLst>
        </c:ser>
        <c:ser>
          <c:idx val="3"/>
          <c:order val="3"/>
          <c:tx>
            <c:strRef>
              <c:f>分野別満足度!$U$105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分野別満足度!$Q$104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分野別満足度!$U$104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5C-45E4-9788-45E40D4F60A9}"/>
            </c:ext>
          </c:extLst>
        </c:ser>
        <c:ser>
          <c:idx val="4"/>
          <c:order val="4"/>
          <c:tx>
            <c:strRef>
              <c:f>分野別満足度!$V$105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15C-45E4-9788-45E40D4F60A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分野別満足度!$Q$104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分野別満足度!$V$104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15C-45E4-9788-45E40D4F6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42225178079624E-2"/>
          <c:y val="0.10455587788368559"/>
          <c:w val="0.88638685269150241"/>
          <c:h val="0.817770410277662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満足度!$S$7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75-44F3-B83E-D79A530AABD2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0275-44F3-B83E-D79A530AAB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満足度!$R$6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満足度!$S$6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5-44F3-B83E-D79A530AABD2}"/>
            </c:ext>
          </c:extLst>
        </c:ser>
        <c:ser>
          <c:idx val="1"/>
          <c:order val="1"/>
          <c:tx>
            <c:strRef>
              <c:f>満足度!$T$7</c:f>
              <c:strCache>
                <c:ptCount val="1"/>
                <c:pt idx="0">
                  <c:v>どちらかと
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75-44F3-B83E-D79A530AABD2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満足度!$R$6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満足度!$T$6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5-44F3-B83E-D79A530AABD2}"/>
            </c:ext>
          </c:extLst>
        </c:ser>
        <c:ser>
          <c:idx val="2"/>
          <c:order val="2"/>
          <c:tx>
            <c:strRef>
              <c:f>満足度!$U$7</c:f>
              <c:strCache>
                <c:ptCount val="1"/>
                <c:pt idx="0">
                  <c:v>どちらかと
いえば
不満である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275-44F3-B83E-D79A530AABD2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満足度!$U$6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75-44F3-B83E-D79A530AABD2}"/>
            </c:ext>
          </c:extLst>
        </c:ser>
        <c:ser>
          <c:idx val="3"/>
          <c:order val="3"/>
          <c:tx>
            <c:strRef>
              <c:f>満足度!$V$7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満足度!$V$6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75-44F3-B83E-D79A530AABD2}"/>
            </c:ext>
          </c:extLst>
        </c:ser>
        <c:ser>
          <c:idx val="4"/>
          <c:order val="4"/>
          <c:tx>
            <c:strRef>
              <c:f>満足度!$W$7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275-44F3-B83E-D79A530AABD2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満足度!$W$6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75-44F3-B83E-D79A530AA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363835899956965"/>
          <c:w val="0.65992344907390688"/>
          <c:h val="0.719115660070666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分野別満足度!$R$135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分野別満足度!$Q$136:$Q$140</c:f>
              <c:strCache>
                <c:ptCount val="5"/>
                <c:pt idx="0">
                  <c:v>街並み・景観</c:v>
                </c:pt>
                <c:pt idx="1">
                  <c:v>中心市街地（調布・布田・国領駅
周辺）の活気・にぎわい</c:v>
                </c:pt>
                <c:pt idx="2">
                  <c:v>自宅周辺の居住環境（バリアフリー
や耐震化など，ハード面の整備）</c:v>
                </c:pt>
                <c:pt idx="3">
                  <c:v>道路の整備（新設，拡幅を伴う改良）</c:v>
                </c:pt>
                <c:pt idx="4">
                  <c:v>既設道路の維持管理（損傷した
部分の補修，清掃，点検等）</c:v>
                </c:pt>
              </c:strCache>
            </c:strRef>
          </c:cat>
          <c:val>
            <c:numRef>
              <c:f>分野別満足度!$R$136:$R$140</c:f>
              <c:numCache>
                <c:formatCode>0.0</c:formatCode>
                <c:ptCount val="5"/>
                <c:pt idx="0">
                  <c:v>22.335766423357665</c:v>
                </c:pt>
                <c:pt idx="1">
                  <c:v>22.189781021897812</c:v>
                </c:pt>
                <c:pt idx="2">
                  <c:v>11.459854014598541</c:v>
                </c:pt>
                <c:pt idx="3">
                  <c:v>8.8321167883211675</c:v>
                </c:pt>
                <c:pt idx="4">
                  <c:v>9.8540145985401466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1-488D-B1DC-E75B95729357}"/>
            </c:ext>
          </c:extLst>
        </c:ser>
        <c:ser>
          <c:idx val="1"/>
          <c:order val="1"/>
          <c:tx>
            <c:strRef>
              <c:f>分野別満足度!$S$135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分野別満足度!$Q$136:$Q$140</c:f>
              <c:strCache>
                <c:ptCount val="5"/>
                <c:pt idx="0">
                  <c:v>街並み・景観</c:v>
                </c:pt>
                <c:pt idx="1">
                  <c:v>中心市街地（調布・布田・国領駅
周辺）の活気・にぎわい</c:v>
                </c:pt>
                <c:pt idx="2">
                  <c:v>自宅周辺の居住環境（バリアフリー
や耐震化など，ハード面の整備）</c:v>
                </c:pt>
                <c:pt idx="3">
                  <c:v>道路の整備（新設，拡幅を伴う改良）</c:v>
                </c:pt>
                <c:pt idx="4">
                  <c:v>既設道路の維持管理（損傷した
部分の補修，清掃，点検等）</c:v>
                </c:pt>
              </c:strCache>
            </c:strRef>
          </c:cat>
          <c:val>
            <c:numRef>
              <c:f>分野別満足度!$S$136:$S$140</c:f>
              <c:numCache>
                <c:formatCode>0.0</c:formatCode>
                <c:ptCount val="5"/>
                <c:pt idx="0">
                  <c:v>58.759124087591239</c:v>
                </c:pt>
                <c:pt idx="1">
                  <c:v>57.956204379562045</c:v>
                </c:pt>
                <c:pt idx="2">
                  <c:v>53.868613138686129</c:v>
                </c:pt>
                <c:pt idx="3">
                  <c:v>47.299270072992698</c:v>
                </c:pt>
                <c:pt idx="4">
                  <c:v>51.167883211678834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C1-488D-B1DC-E75B95729357}"/>
            </c:ext>
          </c:extLst>
        </c:ser>
        <c:ser>
          <c:idx val="2"/>
          <c:order val="2"/>
          <c:tx>
            <c:strRef>
              <c:f>分野別満足度!$T$135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分野別満足度!$Q$136:$Q$140</c:f>
              <c:strCache>
                <c:ptCount val="5"/>
                <c:pt idx="0">
                  <c:v>街並み・景観</c:v>
                </c:pt>
                <c:pt idx="1">
                  <c:v>中心市街地（調布・布田・国領駅
周辺）の活気・にぎわい</c:v>
                </c:pt>
                <c:pt idx="2">
                  <c:v>自宅周辺の居住環境（バリアフリー
や耐震化など，ハード面の整備）</c:v>
                </c:pt>
                <c:pt idx="3">
                  <c:v>道路の整備（新設，拡幅を伴う改良）</c:v>
                </c:pt>
                <c:pt idx="4">
                  <c:v>既設道路の維持管理（損傷した
部分の補修，清掃，点検等）</c:v>
                </c:pt>
              </c:strCache>
            </c:strRef>
          </c:cat>
          <c:val>
            <c:numRef>
              <c:f>分野別満足度!$T$136:$T$140</c:f>
              <c:numCache>
                <c:formatCode>0.0</c:formatCode>
                <c:ptCount val="5"/>
                <c:pt idx="0">
                  <c:v>13.722627737226279</c:v>
                </c:pt>
                <c:pt idx="1">
                  <c:v>14.306569343065693</c:v>
                </c:pt>
                <c:pt idx="2">
                  <c:v>26.204379562043794</c:v>
                </c:pt>
                <c:pt idx="3">
                  <c:v>32.262773722627735</c:v>
                </c:pt>
                <c:pt idx="4">
                  <c:v>28.905109489051096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C1-488D-B1DC-E75B95729357}"/>
            </c:ext>
          </c:extLst>
        </c:ser>
        <c:ser>
          <c:idx val="3"/>
          <c:order val="3"/>
          <c:tx>
            <c:strRef>
              <c:f>分野別満足度!$U$135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03-41F7-A684-4D2B1F027AC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分野別満足度!$Q$136:$Q$140</c:f>
              <c:strCache>
                <c:ptCount val="5"/>
                <c:pt idx="0">
                  <c:v>街並み・景観</c:v>
                </c:pt>
                <c:pt idx="1">
                  <c:v>中心市街地（調布・布田・国領駅
周辺）の活気・にぎわい</c:v>
                </c:pt>
                <c:pt idx="2">
                  <c:v>自宅周辺の居住環境（バリアフリー
や耐震化など，ハード面の整備）</c:v>
                </c:pt>
                <c:pt idx="3">
                  <c:v>道路の整備（新設，拡幅を伴う改良）</c:v>
                </c:pt>
                <c:pt idx="4">
                  <c:v>既設道路の維持管理（損傷した
部分の補修，清掃，点検等）</c:v>
                </c:pt>
              </c:strCache>
            </c:strRef>
          </c:cat>
          <c:val>
            <c:numRef>
              <c:f>分野別満足度!$U$136:$U$140</c:f>
              <c:numCache>
                <c:formatCode>0.0</c:formatCode>
                <c:ptCount val="5"/>
                <c:pt idx="0">
                  <c:v>1.5328467153284671</c:v>
                </c:pt>
                <c:pt idx="1">
                  <c:v>2.0437956204379564</c:v>
                </c:pt>
                <c:pt idx="2">
                  <c:v>4.452554744525548</c:v>
                </c:pt>
                <c:pt idx="3">
                  <c:v>8.9781021897810209</c:v>
                </c:pt>
                <c:pt idx="4">
                  <c:v>6.9343065693430654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C1-488D-B1DC-E75B95729357}"/>
            </c:ext>
          </c:extLst>
        </c:ser>
        <c:ser>
          <c:idx val="4"/>
          <c:order val="4"/>
          <c:tx>
            <c:strRef>
              <c:f>分野別満足度!$V$135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分野別満足度!$Q$136:$Q$140</c:f>
              <c:strCache>
                <c:ptCount val="5"/>
                <c:pt idx="0">
                  <c:v>街並み・景観</c:v>
                </c:pt>
                <c:pt idx="1">
                  <c:v>中心市街地（調布・布田・国領駅
周辺）の活気・にぎわい</c:v>
                </c:pt>
                <c:pt idx="2">
                  <c:v>自宅周辺の居住環境（バリアフリー
や耐震化など，ハード面の整備）</c:v>
                </c:pt>
                <c:pt idx="3">
                  <c:v>道路の整備（新設，拡幅を伴う改良）</c:v>
                </c:pt>
                <c:pt idx="4">
                  <c:v>既設道路の維持管理（損傷した
部分の補修，清掃，点検等）</c:v>
                </c:pt>
              </c:strCache>
            </c:strRef>
          </c:cat>
          <c:val>
            <c:numRef>
              <c:f>分野別満足度!$V$136:$V$140</c:f>
              <c:numCache>
                <c:formatCode>0.0</c:formatCode>
                <c:ptCount val="5"/>
                <c:pt idx="0">
                  <c:v>3.6496350364963499</c:v>
                </c:pt>
                <c:pt idx="1">
                  <c:v>3.5036496350364965</c:v>
                </c:pt>
                <c:pt idx="2">
                  <c:v>4.0145985401459852</c:v>
                </c:pt>
                <c:pt idx="3">
                  <c:v>2.6277372262773722</c:v>
                </c:pt>
                <c:pt idx="4">
                  <c:v>3.1386861313868613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C1-488D-B1DC-E75B95729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分野別満足度!$R$135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C3-4C26-B0FF-976FA4375E64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B7C3-4C26-B0FF-976FA4375E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分野別満足度!$Q$134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分野別満足度!$R$134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C3-4C26-B0FF-976FA4375E64}"/>
            </c:ext>
          </c:extLst>
        </c:ser>
        <c:ser>
          <c:idx val="1"/>
          <c:order val="1"/>
          <c:tx>
            <c:strRef>
              <c:f>分野別満足度!$S$135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7C3-4C26-B0FF-976FA4375E64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分野別満足度!$Q$134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分野別満足度!$S$134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C3-4C26-B0FF-976FA4375E64}"/>
            </c:ext>
          </c:extLst>
        </c:ser>
        <c:ser>
          <c:idx val="2"/>
          <c:order val="2"/>
          <c:tx>
            <c:strRef>
              <c:f>分野別満足度!$T$135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7C3-4C26-B0FF-976FA4375E64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分野別満足度!$Q$134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分野別満足度!$T$134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C3-4C26-B0FF-976FA4375E64}"/>
            </c:ext>
          </c:extLst>
        </c:ser>
        <c:ser>
          <c:idx val="3"/>
          <c:order val="3"/>
          <c:tx>
            <c:strRef>
              <c:f>分野別満足度!$U$135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分野別満足度!$Q$134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分野別満足度!$U$134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C3-4C26-B0FF-976FA4375E64}"/>
            </c:ext>
          </c:extLst>
        </c:ser>
        <c:ser>
          <c:idx val="4"/>
          <c:order val="4"/>
          <c:tx>
            <c:strRef>
              <c:f>分野別満足度!$V$135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7C3-4C26-B0FF-976FA4375E64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分野別満足度!$Q$134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分野別満足度!$V$134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C3-4C26-B0FF-976FA4375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363835899956965"/>
          <c:w val="0.65992344907390688"/>
          <c:h val="0.719115660070666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分野別満足度!$R$156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分野別満足度!$Q$157:$Q$161</c:f>
              <c:strCache>
                <c:ptCount val="5"/>
                <c:pt idx="0">
                  <c:v>緑の保全・創出や自然環境の保全</c:v>
                </c:pt>
                <c:pt idx="1">
                  <c:v>2050年ゼロカーボンシティの
実現に向けた取組</c:v>
                </c:pt>
                <c:pt idx="2">
                  <c:v>公園や遊び場</c:v>
                </c:pt>
                <c:pt idx="3">
                  <c:v>ごみ処理やリサイクル</c:v>
                </c:pt>
                <c:pt idx="4">
                  <c:v>生活環境（騒音・悪臭・
野焼きなどへの対策）</c:v>
                </c:pt>
              </c:strCache>
            </c:strRef>
          </c:cat>
          <c:val>
            <c:numRef>
              <c:f>分野別満足度!$R$157:$R$161</c:f>
              <c:numCache>
                <c:formatCode>0.0</c:formatCode>
                <c:ptCount val="5"/>
                <c:pt idx="0">
                  <c:v>14.5985401459854</c:v>
                </c:pt>
                <c:pt idx="1">
                  <c:v>7.9562043795620445</c:v>
                </c:pt>
                <c:pt idx="2">
                  <c:v>12.262773722627736</c:v>
                </c:pt>
                <c:pt idx="3">
                  <c:v>17.810218978102192</c:v>
                </c:pt>
                <c:pt idx="4">
                  <c:v>14.744525547445257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7-481E-A072-7E612275C305}"/>
            </c:ext>
          </c:extLst>
        </c:ser>
        <c:ser>
          <c:idx val="1"/>
          <c:order val="1"/>
          <c:tx>
            <c:strRef>
              <c:f>分野別満足度!$S$156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分野別満足度!$Q$157:$Q$161</c:f>
              <c:strCache>
                <c:ptCount val="5"/>
                <c:pt idx="0">
                  <c:v>緑の保全・創出や自然環境の保全</c:v>
                </c:pt>
                <c:pt idx="1">
                  <c:v>2050年ゼロカーボンシティの
実現に向けた取組</c:v>
                </c:pt>
                <c:pt idx="2">
                  <c:v>公園や遊び場</c:v>
                </c:pt>
                <c:pt idx="3">
                  <c:v>ごみ処理やリサイクル</c:v>
                </c:pt>
                <c:pt idx="4">
                  <c:v>生活環境（騒音・悪臭・
野焼きなどへの対策）</c:v>
                </c:pt>
              </c:strCache>
            </c:strRef>
          </c:cat>
          <c:val>
            <c:numRef>
              <c:f>分野別満足度!$S$157:$S$161</c:f>
              <c:numCache>
                <c:formatCode>0.0</c:formatCode>
                <c:ptCount val="5"/>
                <c:pt idx="0">
                  <c:v>67.299270072992698</c:v>
                </c:pt>
                <c:pt idx="1">
                  <c:v>65.985401459854003</c:v>
                </c:pt>
                <c:pt idx="2">
                  <c:v>59.489051094890513</c:v>
                </c:pt>
                <c:pt idx="3">
                  <c:v>65.839416058394164</c:v>
                </c:pt>
                <c:pt idx="4">
                  <c:v>65.693430656934311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7-481E-A072-7E612275C305}"/>
            </c:ext>
          </c:extLst>
        </c:ser>
        <c:ser>
          <c:idx val="2"/>
          <c:order val="2"/>
          <c:tx>
            <c:strRef>
              <c:f>分野別満足度!$T$156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2396694214876033E-2"/>
                  <c:y val="2.6385218792675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70-4B58-9E62-801A6147310D}"/>
                </c:ext>
              </c:extLst>
            </c:dLbl>
            <c:dLbl>
              <c:idx val="3"/>
              <c:layout>
                <c:manualLayout>
                  <c:x val="-8.26446280991745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70-4B58-9E62-801A6147310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分野別満足度!$Q$157:$Q$161</c:f>
              <c:strCache>
                <c:ptCount val="5"/>
                <c:pt idx="0">
                  <c:v>緑の保全・創出や自然環境の保全</c:v>
                </c:pt>
                <c:pt idx="1">
                  <c:v>2050年ゼロカーボンシティの
実現に向けた取組</c:v>
                </c:pt>
                <c:pt idx="2">
                  <c:v>公園や遊び場</c:v>
                </c:pt>
                <c:pt idx="3">
                  <c:v>ごみ処理やリサイクル</c:v>
                </c:pt>
                <c:pt idx="4">
                  <c:v>生活環境（騒音・悪臭・
野焼きなどへの対策）</c:v>
                </c:pt>
              </c:strCache>
            </c:strRef>
          </c:cat>
          <c:val>
            <c:numRef>
              <c:f>分野別満足度!$T$157:$T$161</c:f>
              <c:numCache>
                <c:formatCode>0.0</c:formatCode>
                <c:ptCount val="5"/>
                <c:pt idx="0">
                  <c:v>11.824817518248175</c:v>
                </c:pt>
                <c:pt idx="1">
                  <c:v>15.62043795620438</c:v>
                </c:pt>
                <c:pt idx="2">
                  <c:v>18.613138686131386</c:v>
                </c:pt>
                <c:pt idx="3">
                  <c:v>10.948905109489052</c:v>
                </c:pt>
                <c:pt idx="4">
                  <c:v>11.824817518248175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7-481E-A072-7E612275C305}"/>
            </c:ext>
          </c:extLst>
        </c:ser>
        <c:ser>
          <c:idx val="3"/>
          <c:order val="3"/>
          <c:tx>
            <c:strRef>
              <c:f>分野別満足度!$U$156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CA-4802-9BF5-202857400AEC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CA-4802-9BF5-202857400AE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分野別満足度!$Q$157:$Q$161</c:f>
              <c:strCache>
                <c:ptCount val="5"/>
                <c:pt idx="0">
                  <c:v>緑の保全・創出や自然環境の保全</c:v>
                </c:pt>
                <c:pt idx="1">
                  <c:v>2050年ゼロカーボンシティの
実現に向けた取組</c:v>
                </c:pt>
                <c:pt idx="2">
                  <c:v>公園や遊び場</c:v>
                </c:pt>
                <c:pt idx="3">
                  <c:v>ごみ処理やリサイクル</c:v>
                </c:pt>
                <c:pt idx="4">
                  <c:v>生活環境（騒音・悪臭・
野焼きなどへの対策）</c:v>
                </c:pt>
              </c:strCache>
            </c:strRef>
          </c:cat>
          <c:val>
            <c:numRef>
              <c:f>分野別満足度!$U$157:$U$161</c:f>
              <c:numCache>
                <c:formatCode>0.0</c:formatCode>
                <c:ptCount val="5"/>
                <c:pt idx="0">
                  <c:v>1.6788321167883213</c:v>
                </c:pt>
                <c:pt idx="1">
                  <c:v>1.9708029197080292</c:v>
                </c:pt>
                <c:pt idx="2">
                  <c:v>5.0364963503649633</c:v>
                </c:pt>
                <c:pt idx="3">
                  <c:v>2.1167883211678831</c:v>
                </c:pt>
                <c:pt idx="4">
                  <c:v>2.7007299270072993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17-481E-A072-7E612275C305}"/>
            </c:ext>
          </c:extLst>
        </c:ser>
        <c:ser>
          <c:idx val="4"/>
          <c:order val="4"/>
          <c:tx>
            <c:strRef>
              <c:f>分野別満足度!$V$156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9.64187327823691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70-4B58-9E62-801A6147310D}"/>
                </c:ext>
              </c:extLst>
            </c:dLbl>
            <c:dLbl>
              <c:idx val="4"/>
              <c:layout>
                <c:manualLayout>
                  <c:x val="9.6418732782369149E-3"/>
                  <c:y val="4.155152564808098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70-4B58-9E62-801A6147310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分野別満足度!$Q$157:$Q$161</c:f>
              <c:strCache>
                <c:ptCount val="5"/>
                <c:pt idx="0">
                  <c:v>緑の保全・創出や自然環境の保全</c:v>
                </c:pt>
                <c:pt idx="1">
                  <c:v>2050年ゼロカーボンシティの
実現に向けた取組</c:v>
                </c:pt>
                <c:pt idx="2">
                  <c:v>公園や遊び場</c:v>
                </c:pt>
                <c:pt idx="3">
                  <c:v>ごみ処理やリサイクル</c:v>
                </c:pt>
                <c:pt idx="4">
                  <c:v>生活環境（騒音・悪臭・
野焼きなどへの対策）</c:v>
                </c:pt>
              </c:strCache>
            </c:strRef>
          </c:cat>
          <c:val>
            <c:numRef>
              <c:f>分野別満足度!$V$157:$V$161</c:f>
              <c:numCache>
                <c:formatCode>0.0</c:formatCode>
                <c:ptCount val="5"/>
                <c:pt idx="0">
                  <c:v>4.5985401459854014</c:v>
                </c:pt>
                <c:pt idx="1">
                  <c:v>8.4671532846715323</c:v>
                </c:pt>
                <c:pt idx="2">
                  <c:v>4.5985401459854014</c:v>
                </c:pt>
                <c:pt idx="3">
                  <c:v>3.2846715328467155</c:v>
                </c:pt>
                <c:pt idx="4">
                  <c:v>5.0364963503649633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17-481E-A072-7E612275C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分野別満足度!$R$156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22-43E2-839A-32309DFFA97E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722-43E2-839A-32309DFF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分野別満足度!$Q$155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分野別満足度!$R$155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2-43E2-839A-32309DFFA97E}"/>
            </c:ext>
          </c:extLst>
        </c:ser>
        <c:ser>
          <c:idx val="1"/>
          <c:order val="1"/>
          <c:tx>
            <c:strRef>
              <c:f>分野別満足度!$S$156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22-43E2-839A-32309DFFA97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分野別満足度!$Q$155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分野別満足度!$S$155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2-43E2-839A-32309DFFA97E}"/>
            </c:ext>
          </c:extLst>
        </c:ser>
        <c:ser>
          <c:idx val="2"/>
          <c:order val="2"/>
          <c:tx>
            <c:strRef>
              <c:f>分野別満足度!$T$156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722-43E2-839A-32309DFFA97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分野別満足度!$Q$155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分野別満足度!$T$155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22-43E2-839A-32309DFFA97E}"/>
            </c:ext>
          </c:extLst>
        </c:ser>
        <c:ser>
          <c:idx val="3"/>
          <c:order val="3"/>
          <c:tx>
            <c:strRef>
              <c:f>分野別満足度!$U$156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分野別満足度!$Q$155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分野別満足度!$U$155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22-43E2-839A-32309DFFA97E}"/>
            </c:ext>
          </c:extLst>
        </c:ser>
        <c:ser>
          <c:idx val="4"/>
          <c:order val="4"/>
          <c:tx>
            <c:strRef>
              <c:f>分野別満足度!$V$156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722-43E2-839A-32309DFFA97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分野別満足度!$Q$155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分野別満足度!$V$155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22-43E2-839A-32309DFF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13864988015873025"/>
          <c:w val="0.65992344907390688"/>
          <c:h val="0.8346805336255279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分野別満足度!$R$177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分野別満足度!$Q$178:$Q$187</c:f>
              <c:strCache>
                <c:ptCount val="10"/>
                <c:pt idx="0">
                  <c:v>市民参加と協働の取組</c:v>
                </c:pt>
                <c:pt idx="1">
                  <c:v>市報，ホームページ，フェイスブック，調布エフエムなどを活用した市政情報の発信</c:v>
                </c:pt>
                <c:pt idx="2">
                  <c:v>ホームページの見やすさ</c:v>
                </c:pt>
                <c:pt idx="3">
                  <c:v>民間活力の活用の推進など簡素で
効率的な組織づくりの取組</c:v>
                </c:pt>
                <c:pt idx="4">
                  <c:v>窓口・電話における職員の対応</c:v>
                </c:pt>
                <c:pt idx="5">
                  <c:v>職員数の見直しや職員
給与の適正化の取組</c:v>
                </c:pt>
                <c:pt idx="6">
                  <c:v>行政サービスのデジタル化の取組</c:v>
                </c:pt>
                <c:pt idx="7">
                  <c:v>公共施設等の総合的な
マネジメントに関する取組</c:v>
                </c:pt>
                <c:pt idx="8">
                  <c:v>行政評価の取組</c:v>
                </c:pt>
                <c:pt idx="9">
                  <c:v>支出の節減，収入の確保，
受益者負担の適正化など</c:v>
                </c:pt>
              </c:strCache>
            </c:strRef>
          </c:cat>
          <c:val>
            <c:numRef>
              <c:f>分野別満足度!$R$178:$R$187</c:f>
              <c:numCache>
                <c:formatCode>0.0</c:formatCode>
                <c:ptCount val="10"/>
                <c:pt idx="0">
                  <c:v>8.905109489051096</c:v>
                </c:pt>
                <c:pt idx="1">
                  <c:v>10.729927007299271</c:v>
                </c:pt>
                <c:pt idx="2">
                  <c:v>8.3941605839416056</c:v>
                </c:pt>
                <c:pt idx="3">
                  <c:v>7.664233576642336</c:v>
                </c:pt>
                <c:pt idx="4">
                  <c:v>16.934306569343065</c:v>
                </c:pt>
                <c:pt idx="5">
                  <c:v>8.3211678832116789</c:v>
                </c:pt>
                <c:pt idx="6">
                  <c:v>8.540145985401459</c:v>
                </c:pt>
                <c:pt idx="7">
                  <c:v>7.5182481751824817</c:v>
                </c:pt>
                <c:pt idx="8">
                  <c:v>7.4452554744525541</c:v>
                </c:pt>
                <c:pt idx="9">
                  <c:v>6.6423357664233578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0DD-BF75-ADBFF4F06581}"/>
            </c:ext>
          </c:extLst>
        </c:ser>
        <c:ser>
          <c:idx val="1"/>
          <c:order val="1"/>
          <c:tx>
            <c:strRef>
              <c:f>分野別満足度!$S$177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分野別満足度!$Q$178:$Q$187</c:f>
              <c:strCache>
                <c:ptCount val="10"/>
                <c:pt idx="0">
                  <c:v>市民参加と協働の取組</c:v>
                </c:pt>
                <c:pt idx="1">
                  <c:v>市報，ホームページ，フェイスブック，調布エフエムなどを活用した市政情報の発信</c:v>
                </c:pt>
                <c:pt idx="2">
                  <c:v>ホームページの見やすさ</c:v>
                </c:pt>
                <c:pt idx="3">
                  <c:v>民間活力の活用の推進など簡素で
効率的な組織づくりの取組</c:v>
                </c:pt>
                <c:pt idx="4">
                  <c:v>窓口・電話における職員の対応</c:v>
                </c:pt>
                <c:pt idx="5">
                  <c:v>職員数の見直しや職員
給与の適正化の取組</c:v>
                </c:pt>
                <c:pt idx="6">
                  <c:v>行政サービスのデジタル化の取組</c:v>
                </c:pt>
                <c:pt idx="7">
                  <c:v>公共施設等の総合的な
マネジメントに関する取組</c:v>
                </c:pt>
                <c:pt idx="8">
                  <c:v>行政評価の取組</c:v>
                </c:pt>
                <c:pt idx="9">
                  <c:v>支出の節減，収入の確保，
受益者負担の適正化など</c:v>
                </c:pt>
              </c:strCache>
            </c:strRef>
          </c:cat>
          <c:val>
            <c:numRef>
              <c:f>分野別満足度!$S$178:$S$187</c:f>
              <c:numCache>
                <c:formatCode>0.0</c:formatCode>
                <c:ptCount val="10"/>
                <c:pt idx="0">
                  <c:v>70.510948905109501</c:v>
                </c:pt>
                <c:pt idx="1">
                  <c:v>68.832116788321159</c:v>
                </c:pt>
                <c:pt idx="2">
                  <c:v>61.532846715328468</c:v>
                </c:pt>
                <c:pt idx="3">
                  <c:v>69.416058394160586</c:v>
                </c:pt>
                <c:pt idx="4">
                  <c:v>68.102189781021892</c:v>
                </c:pt>
                <c:pt idx="5">
                  <c:v>68.029197080291965</c:v>
                </c:pt>
                <c:pt idx="6">
                  <c:v>63.138686131386855</c:v>
                </c:pt>
                <c:pt idx="7">
                  <c:v>65.912408759124091</c:v>
                </c:pt>
                <c:pt idx="8">
                  <c:v>65.18248175182481</c:v>
                </c:pt>
                <c:pt idx="9">
                  <c:v>62.481751824817522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0DD-BF75-ADBFF4F06581}"/>
            </c:ext>
          </c:extLst>
        </c:ser>
        <c:ser>
          <c:idx val="2"/>
          <c:order val="2"/>
          <c:tx>
            <c:strRef>
              <c:f>分野別満足度!$T$177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分野別満足度!$Q$178:$Q$187</c:f>
              <c:strCache>
                <c:ptCount val="10"/>
                <c:pt idx="0">
                  <c:v>市民参加と協働の取組</c:v>
                </c:pt>
                <c:pt idx="1">
                  <c:v>市報，ホームページ，フェイスブック，調布エフエムなどを活用した市政情報の発信</c:v>
                </c:pt>
                <c:pt idx="2">
                  <c:v>ホームページの見やすさ</c:v>
                </c:pt>
                <c:pt idx="3">
                  <c:v>民間活力の活用の推進など簡素で
効率的な組織づくりの取組</c:v>
                </c:pt>
                <c:pt idx="4">
                  <c:v>窓口・電話における職員の対応</c:v>
                </c:pt>
                <c:pt idx="5">
                  <c:v>職員数の見直しや職員
給与の適正化の取組</c:v>
                </c:pt>
                <c:pt idx="6">
                  <c:v>行政サービスのデジタル化の取組</c:v>
                </c:pt>
                <c:pt idx="7">
                  <c:v>公共施設等の総合的な
マネジメントに関する取組</c:v>
                </c:pt>
                <c:pt idx="8">
                  <c:v>行政評価の取組</c:v>
                </c:pt>
                <c:pt idx="9">
                  <c:v>支出の節減，収入の確保，
受益者負担の適正化など</c:v>
                </c:pt>
              </c:strCache>
            </c:strRef>
          </c:cat>
          <c:val>
            <c:numRef>
              <c:f>分野別満足度!$T$178:$T$187</c:f>
              <c:numCache>
                <c:formatCode>0.0</c:formatCode>
                <c:ptCount val="10"/>
                <c:pt idx="0">
                  <c:v>12.189781021897812</c:v>
                </c:pt>
                <c:pt idx="1">
                  <c:v>11.751824817518248</c:v>
                </c:pt>
                <c:pt idx="2">
                  <c:v>19.124087591240876</c:v>
                </c:pt>
                <c:pt idx="3">
                  <c:v>12.992700729927007</c:v>
                </c:pt>
                <c:pt idx="4">
                  <c:v>8.2481751824817504</c:v>
                </c:pt>
                <c:pt idx="5">
                  <c:v>12.554744525547445</c:v>
                </c:pt>
                <c:pt idx="6">
                  <c:v>16.642335766423358</c:v>
                </c:pt>
                <c:pt idx="7">
                  <c:v>15.547445255474452</c:v>
                </c:pt>
                <c:pt idx="8">
                  <c:v>15.401459854014599</c:v>
                </c:pt>
                <c:pt idx="9">
                  <c:v>18.540145985401459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0DD-BF75-ADBFF4F06581}"/>
            </c:ext>
          </c:extLst>
        </c:ser>
        <c:ser>
          <c:idx val="3"/>
          <c:order val="3"/>
          <c:tx>
            <c:strRef>
              <c:f>分野別満足度!$U$177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分野別満足度!$Q$178:$Q$187</c:f>
              <c:strCache>
                <c:ptCount val="10"/>
                <c:pt idx="0">
                  <c:v>市民参加と協働の取組</c:v>
                </c:pt>
                <c:pt idx="1">
                  <c:v>市報，ホームページ，フェイスブック，調布エフエムなどを活用した市政情報の発信</c:v>
                </c:pt>
                <c:pt idx="2">
                  <c:v>ホームページの見やすさ</c:v>
                </c:pt>
                <c:pt idx="3">
                  <c:v>民間活力の活用の推進など簡素で
効率的な組織づくりの取組</c:v>
                </c:pt>
                <c:pt idx="4">
                  <c:v>窓口・電話における職員の対応</c:v>
                </c:pt>
                <c:pt idx="5">
                  <c:v>職員数の見直しや職員
給与の適正化の取組</c:v>
                </c:pt>
                <c:pt idx="6">
                  <c:v>行政サービスのデジタル化の取組</c:v>
                </c:pt>
                <c:pt idx="7">
                  <c:v>公共施設等の総合的な
マネジメントに関する取組</c:v>
                </c:pt>
                <c:pt idx="8">
                  <c:v>行政評価の取組</c:v>
                </c:pt>
                <c:pt idx="9">
                  <c:v>支出の節減，収入の確保，
受益者負担の適正化など</c:v>
                </c:pt>
              </c:strCache>
            </c:strRef>
          </c:cat>
          <c:val>
            <c:numRef>
              <c:f>分野別満足度!$U$178:$U$187</c:f>
              <c:numCache>
                <c:formatCode>0.0</c:formatCode>
                <c:ptCount val="10"/>
                <c:pt idx="0">
                  <c:v>1.167883211678832</c:v>
                </c:pt>
                <c:pt idx="1">
                  <c:v>1.8978102189781021</c:v>
                </c:pt>
                <c:pt idx="2">
                  <c:v>3.8686131386861313</c:v>
                </c:pt>
                <c:pt idx="3">
                  <c:v>1.5328467153284671</c:v>
                </c:pt>
                <c:pt idx="4">
                  <c:v>2.0437956204379564</c:v>
                </c:pt>
                <c:pt idx="5">
                  <c:v>3.1386861313868613</c:v>
                </c:pt>
                <c:pt idx="6">
                  <c:v>4.0875912408759127</c:v>
                </c:pt>
                <c:pt idx="7">
                  <c:v>1.7518248175182483</c:v>
                </c:pt>
                <c:pt idx="8">
                  <c:v>2.7007299270072993</c:v>
                </c:pt>
                <c:pt idx="9">
                  <c:v>3.2846715328467155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89-40DD-BF75-ADBFF4F06581}"/>
            </c:ext>
          </c:extLst>
        </c:ser>
        <c:ser>
          <c:idx val="4"/>
          <c:order val="4"/>
          <c:tx>
            <c:strRef>
              <c:f>分野別満足度!$V$177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分野別満足度!$Q$178:$Q$187</c:f>
              <c:strCache>
                <c:ptCount val="10"/>
                <c:pt idx="0">
                  <c:v>市民参加と協働の取組</c:v>
                </c:pt>
                <c:pt idx="1">
                  <c:v>市報，ホームページ，フェイスブック，調布エフエムなどを活用した市政情報の発信</c:v>
                </c:pt>
                <c:pt idx="2">
                  <c:v>ホームページの見やすさ</c:v>
                </c:pt>
                <c:pt idx="3">
                  <c:v>民間活力の活用の推進など簡素で
効率的な組織づくりの取組</c:v>
                </c:pt>
                <c:pt idx="4">
                  <c:v>窓口・電話における職員の対応</c:v>
                </c:pt>
                <c:pt idx="5">
                  <c:v>職員数の見直しや職員
給与の適正化の取組</c:v>
                </c:pt>
                <c:pt idx="6">
                  <c:v>行政サービスのデジタル化の取組</c:v>
                </c:pt>
                <c:pt idx="7">
                  <c:v>公共施設等の総合的な
マネジメントに関する取組</c:v>
                </c:pt>
                <c:pt idx="8">
                  <c:v>行政評価の取組</c:v>
                </c:pt>
                <c:pt idx="9">
                  <c:v>支出の節減，収入の確保，
受益者負担の適正化など</c:v>
                </c:pt>
              </c:strCache>
            </c:strRef>
          </c:cat>
          <c:val>
            <c:numRef>
              <c:f>分野別満足度!$V$178:$V$187</c:f>
              <c:numCache>
                <c:formatCode>0.0</c:formatCode>
                <c:ptCount val="10"/>
                <c:pt idx="0">
                  <c:v>7.226277372262774</c:v>
                </c:pt>
                <c:pt idx="1">
                  <c:v>6.7883211678832112</c:v>
                </c:pt>
                <c:pt idx="2">
                  <c:v>7.0802919708029197</c:v>
                </c:pt>
                <c:pt idx="3">
                  <c:v>8.3941605839416056</c:v>
                </c:pt>
                <c:pt idx="4">
                  <c:v>4.6715328467153281</c:v>
                </c:pt>
                <c:pt idx="5">
                  <c:v>7.9562043795620445</c:v>
                </c:pt>
                <c:pt idx="6">
                  <c:v>7.5912408759124084</c:v>
                </c:pt>
                <c:pt idx="7">
                  <c:v>9.2700729927007295</c:v>
                </c:pt>
                <c:pt idx="8">
                  <c:v>9.2700729927007295</c:v>
                </c:pt>
                <c:pt idx="9">
                  <c:v>9.0510948905109494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89-40DD-BF75-ADBFF4F06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分野別満足度!$R$177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4A-429C-950B-30AF96D3232E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B4A-429C-950B-30AF96D323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分野別満足度!$Q$176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分野別満足度!$R$176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4A-429C-950B-30AF96D3232E}"/>
            </c:ext>
          </c:extLst>
        </c:ser>
        <c:ser>
          <c:idx val="1"/>
          <c:order val="1"/>
          <c:tx>
            <c:strRef>
              <c:f>分野別満足度!$S$177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B4A-429C-950B-30AF96D3232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分野別満足度!$Q$176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分野別満足度!$S$176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4A-429C-950B-30AF96D3232E}"/>
            </c:ext>
          </c:extLst>
        </c:ser>
        <c:ser>
          <c:idx val="2"/>
          <c:order val="2"/>
          <c:tx>
            <c:strRef>
              <c:f>分野別満足度!$T$177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B4A-429C-950B-30AF96D3232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分野別満足度!$Q$176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分野別満足度!$T$176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4A-429C-950B-30AF96D3232E}"/>
            </c:ext>
          </c:extLst>
        </c:ser>
        <c:ser>
          <c:idx val="3"/>
          <c:order val="3"/>
          <c:tx>
            <c:strRef>
              <c:f>分野別満足度!$U$177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分野別満足度!$Q$176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分野別満足度!$U$176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4A-429C-950B-30AF96D3232E}"/>
            </c:ext>
          </c:extLst>
        </c:ser>
        <c:ser>
          <c:idx val="4"/>
          <c:order val="4"/>
          <c:tx>
            <c:strRef>
              <c:f>分野別満足度!$V$177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B4A-429C-950B-30AF96D3232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分野別満足度!$Q$176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分野別満足度!$V$176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4A-429C-950B-30AF96D32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363835899956965"/>
          <c:w val="0.65992344907390688"/>
          <c:h val="0.719115660070666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分野別満足度!$R$84</c:f>
              <c:strCache>
                <c:ptCount val="1"/>
                <c:pt idx="0">
                  <c:v>満足している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7200" tIns="0" rIns="7200" bIns="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分野別満足度!$Q$85:$Q$89</c:f>
              <c:strCache>
                <c:ptCount val="5"/>
                <c:pt idx="0">
                  <c:v>地域コミュニティ（自治会・地区
協議会など）の活動支援</c:v>
                </c:pt>
                <c:pt idx="1">
                  <c:v>人権に関する啓発・相談</c:v>
                </c:pt>
                <c:pt idx="2">
                  <c:v>女性の社会参加・参画</c:v>
                </c:pt>
                <c:pt idx="3">
                  <c:v>多様な性（性的マイノリティなど）
の理解への取組</c:v>
                </c:pt>
                <c:pt idx="4">
                  <c:v>平和・国際交流の取組</c:v>
                </c:pt>
              </c:strCache>
            </c:strRef>
          </c:cat>
          <c:val>
            <c:numRef>
              <c:f>分野別満足度!$R$85:$R$89</c:f>
              <c:numCache>
                <c:formatCode>0.0</c:formatCode>
                <c:ptCount val="5"/>
                <c:pt idx="0">
                  <c:v>9.4160583941605847</c:v>
                </c:pt>
                <c:pt idx="1">
                  <c:v>8.4671532846715323</c:v>
                </c:pt>
                <c:pt idx="2">
                  <c:v>8.4671532846715323</c:v>
                </c:pt>
                <c:pt idx="3">
                  <c:v>8.1751824817518255</c:v>
                </c:pt>
                <c:pt idx="4">
                  <c:v>8.6131386861313874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E-4E93-A9A2-B394778D8CAD}"/>
            </c:ext>
          </c:extLst>
        </c:ser>
        <c:ser>
          <c:idx val="1"/>
          <c:order val="1"/>
          <c:tx>
            <c:strRef>
              <c:f>分野別満足度!$S$84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7200" tIns="0" rIns="7200" bIns="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分野別満足度!$Q$85:$Q$89</c:f>
              <c:strCache>
                <c:ptCount val="5"/>
                <c:pt idx="0">
                  <c:v>地域コミュニティ（自治会・地区
協議会など）の活動支援</c:v>
                </c:pt>
                <c:pt idx="1">
                  <c:v>人権に関する啓発・相談</c:v>
                </c:pt>
                <c:pt idx="2">
                  <c:v>女性の社会参加・参画</c:v>
                </c:pt>
                <c:pt idx="3">
                  <c:v>多様な性（性的マイノリティなど）
の理解への取組</c:v>
                </c:pt>
                <c:pt idx="4">
                  <c:v>平和・国際交流の取組</c:v>
                </c:pt>
              </c:strCache>
            </c:strRef>
          </c:cat>
          <c:val>
            <c:numRef>
              <c:f>分野別満足度!$S$85:$S$89</c:f>
              <c:numCache>
                <c:formatCode>0.0</c:formatCode>
                <c:ptCount val="5"/>
                <c:pt idx="0">
                  <c:v>67.883211678832112</c:v>
                </c:pt>
                <c:pt idx="1">
                  <c:v>69.489051094890513</c:v>
                </c:pt>
                <c:pt idx="2">
                  <c:v>67.664233576642346</c:v>
                </c:pt>
                <c:pt idx="3">
                  <c:v>66.861313868613138</c:v>
                </c:pt>
                <c:pt idx="4">
                  <c:v>69.416058394160586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E-4E93-A9A2-B394778D8CAD}"/>
            </c:ext>
          </c:extLst>
        </c:ser>
        <c:ser>
          <c:idx val="2"/>
          <c:order val="2"/>
          <c:tx>
            <c:strRef>
              <c:f>分野別満足度!$T$84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7200" tIns="0" rIns="7200" bIns="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分野別満足度!$Q$85:$Q$89</c:f>
              <c:strCache>
                <c:ptCount val="5"/>
                <c:pt idx="0">
                  <c:v>地域コミュニティ（自治会・地区
協議会など）の活動支援</c:v>
                </c:pt>
                <c:pt idx="1">
                  <c:v>人権に関する啓発・相談</c:v>
                </c:pt>
                <c:pt idx="2">
                  <c:v>女性の社会参加・参画</c:v>
                </c:pt>
                <c:pt idx="3">
                  <c:v>多様な性（性的マイノリティなど）
の理解への取組</c:v>
                </c:pt>
                <c:pt idx="4">
                  <c:v>平和・国際交流の取組</c:v>
                </c:pt>
              </c:strCache>
            </c:strRef>
          </c:cat>
          <c:val>
            <c:numRef>
              <c:f>分野別満足度!$T$85:$T$89</c:f>
              <c:numCache>
                <c:formatCode>0.0</c:formatCode>
                <c:ptCount val="5"/>
                <c:pt idx="0">
                  <c:v>13.211678832116789</c:v>
                </c:pt>
                <c:pt idx="1">
                  <c:v>11.532846715328466</c:v>
                </c:pt>
                <c:pt idx="2">
                  <c:v>13.722627737226279</c:v>
                </c:pt>
                <c:pt idx="3">
                  <c:v>14.160583941605839</c:v>
                </c:pt>
                <c:pt idx="4">
                  <c:v>11.459854014598541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E-4E93-A9A2-B394778D8CAD}"/>
            </c:ext>
          </c:extLst>
        </c:ser>
        <c:ser>
          <c:idx val="3"/>
          <c:order val="3"/>
          <c:tx>
            <c:strRef>
              <c:f>分野別満足度!$U$84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0000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7200" tIns="0" rIns="7200" bIns="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分野別満足度!$Q$85:$Q$89</c:f>
              <c:strCache>
                <c:ptCount val="5"/>
                <c:pt idx="0">
                  <c:v>地域コミュニティ（自治会・地区
協議会など）の活動支援</c:v>
                </c:pt>
                <c:pt idx="1">
                  <c:v>人権に関する啓発・相談</c:v>
                </c:pt>
                <c:pt idx="2">
                  <c:v>女性の社会参加・参画</c:v>
                </c:pt>
                <c:pt idx="3">
                  <c:v>多様な性（性的マイノリティなど）
の理解への取組</c:v>
                </c:pt>
                <c:pt idx="4">
                  <c:v>平和・国際交流の取組</c:v>
                </c:pt>
              </c:strCache>
            </c:strRef>
          </c:cat>
          <c:val>
            <c:numRef>
              <c:f>分野別満足度!$U$85:$U$89</c:f>
              <c:numCache>
                <c:formatCode>0.0</c:formatCode>
                <c:ptCount val="5"/>
                <c:pt idx="0">
                  <c:v>1.7518248175182483</c:v>
                </c:pt>
                <c:pt idx="1">
                  <c:v>1.3138686131386861</c:v>
                </c:pt>
                <c:pt idx="2">
                  <c:v>0.94890510948905105</c:v>
                </c:pt>
                <c:pt idx="3">
                  <c:v>1.2408759124087592</c:v>
                </c:pt>
                <c:pt idx="4">
                  <c:v>1.3138686131386861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DE-4E93-A9A2-B394778D8CAD}"/>
            </c:ext>
          </c:extLst>
        </c:ser>
        <c:ser>
          <c:idx val="4"/>
          <c:order val="4"/>
          <c:tx>
            <c:strRef>
              <c:f>分野別満足度!$V$84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7200" tIns="0" rIns="7200" bIns="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分野別満足度!$Q$85:$Q$89</c:f>
              <c:strCache>
                <c:ptCount val="5"/>
                <c:pt idx="0">
                  <c:v>地域コミュニティ（自治会・地区
協議会など）の活動支援</c:v>
                </c:pt>
                <c:pt idx="1">
                  <c:v>人権に関する啓発・相談</c:v>
                </c:pt>
                <c:pt idx="2">
                  <c:v>女性の社会参加・参画</c:v>
                </c:pt>
                <c:pt idx="3">
                  <c:v>多様な性（性的マイノリティなど）
の理解への取組</c:v>
                </c:pt>
                <c:pt idx="4">
                  <c:v>平和・国際交流の取組</c:v>
                </c:pt>
              </c:strCache>
            </c:strRef>
          </c:cat>
          <c:val>
            <c:numRef>
              <c:f>分野別満足度!$V$85:$V$89</c:f>
              <c:numCache>
                <c:formatCode>0.0</c:formatCode>
                <c:ptCount val="5"/>
                <c:pt idx="0">
                  <c:v>7.7372262773722627</c:v>
                </c:pt>
                <c:pt idx="1">
                  <c:v>9.1970802919708028</c:v>
                </c:pt>
                <c:pt idx="2">
                  <c:v>9.1970802919708028</c:v>
                </c:pt>
                <c:pt idx="3">
                  <c:v>9.562043795620438</c:v>
                </c:pt>
                <c:pt idx="4">
                  <c:v>9.1970802919708028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DE-4E93-A9A2-B394778D8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分野別満足度!$R$21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B-4BB7-A317-78092BC568F9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BEEB-4BB7-A317-78092BC568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分野別満足度!$Q$20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分野別満足度!$R$20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EB-4BB7-A317-78092BC568F9}"/>
            </c:ext>
          </c:extLst>
        </c:ser>
        <c:ser>
          <c:idx val="1"/>
          <c:order val="1"/>
          <c:tx>
            <c:strRef>
              <c:f>分野別満足度!$S$21</c:f>
              <c:strCache>
                <c:ptCount val="1"/>
                <c:pt idx="0">
                  <c:v>どちらかといえば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EEB-4BB7-A317-78092BC568F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分野別満足度!$Q$20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分野別満足度!$S$20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EB-4BB7-A317-78092BC568F9}"/>
            </c:ext>
          </c:extLst>
        </c:ser>
        <c:ser>
          <c:idx val="2"/>
          <c:order val="2"/>
          <c:tx>
            <c:strRef>
              <c:f>分野別満足度!$T$21</c:f>
              <c:strCache>
                <c:ptCount val="1"/>
                <c:pt idx="0">
                  <c:v>どちらかといえば
不満である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EEB-4BB7-A317-78092BC568F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分野別満足度!$Q$20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分野別満足度!$T$20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EB-4BB7-A317-78092BC568F9}"/>
            </c:ext>
          </c:extLst>
        </c:ser>
        <c:ser>
          <c:idx val="3"/>
          <c:order val="3"/>
          <c:tx>
            <c:strRef>
              <c:f>分野別満足度!$U$21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分野別満足度!$Q$20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分野別満足度!$U$20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EB-4BB7-A317-78092BC568F9}"/>
            </c:ext>
          </c:extLst>
        </c:ser>
        <c:ser>
          <c:idx val="4"/>
          <c:order val="4"/>
          <c:tx>
            <c:strRef>
              <c:f>分野別満足度!$V$21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EEB-4BB7-A317-78092BC568F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分野別満足度!$Q$20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分野別満足度!$V$20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EEB-4BB7-A317-78092BC56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7921017513695501"/>
          <c:w val="0.65992344907390688"/>
          <c:h val="0.664868701238440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分野別優先度!$R$5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分野別優先度!$Q$6:$Q$9</c:f>
              <c:strCache>
                <c:ptCount val="4"/>
                <c:pt idx="0">
                  <c:v>地震への災害対策</c:v>
                </c:pt>
                <c:pt idx="1">
                  <c:v>風水害などへの災害対策</c:v>
                </c:pt>
                <c:pt idx="2">
                  <c:v>火災などへの消防対策</c:v>
                </c:pt>
                <c:pt idx="3">
                  <c:v>防犯対策</c:v>
                </c:pt>
              </c:strCache>
            </c:strRef>
          </c:cat>
          <c:val>
            <c:numRef>
              <c:f>分野別優先度!$R$6:$R$9</c:f>
              <c:numCache>
                <c:formatCode>0.0</c:formatCode>
                <c:ptCount val="4"/>
                <c:pt idx="0">
                  <c:v>26.277372262773724</c:v>
                </c:pt>
                <c:pt idx="1">
                  <c:v>24.89051094890511</c:v>
                </c:pt>
                <c:pt idx="2">
                  <c:v>16.131386861313867</c:v>
                </c:pt>
                <c:pt idx="3">
                  <c:v>23.430656934306569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B-413A-98E6-0BB9A6E7C9CF}"/>
            </c:ext>
          </c:extLst>
        </c:ser>
        <c:ser>
          <c:idx val="1"/>
          <c:order val="1"/>
          <c:tx>
            <c:strRef>
              <c:f>分野別優先度!$S$5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分野別優先度!$Q$6:$Q$9</c:f>
              <c:strCache>
                <c:ptCount val="4"/>
                <c:pt idx="0">
                  <c:v>地震への災害対策</c:v>
                </c:pt>
                <c:pt idx="1">
                  <c:v>風水害などへの災害対策</c:v>
                </c:pt>
                <c:pt idx="2">
                  <c:v>火災などへの消防対策</c:v>
                </c:pt>
                <c:pt idx="3">
                  <c:v>防犯対策</c:v>
                </c:pt>
              </c:strCache>
            </c:strRef>
          </c:cat>
          <c:val>
            <c:numRef>
              <c:f>分野別優先度!$S$6:$S$9</c:f>
              <c:numCache>
                <c:formatCode>0.0</c:formatCode>
                <c:ptCount val="4"/>
                <c:pt idx="0">
                  <c:v>38.248175182481752</c:v>
                </c:pt>
                <c:pt idx="1">
                  <c:v>35.839416058394157</c:v>
                </c:pt>
                <c:pt idx="2">
                  <c:v>35.474452554744524</c:v>
                </c:pt>
                <c:pt idx="3">
                  <c:v>38.978102189781019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B-413A-98E6-0BB9A6E7C9CF}"/>
            </c:ext>
          </c:extLst>
        </c:ser>
        <c:ser>
          <c:idx val="2"/>
          <c:order val="2"/>
          <c:tx>
            <c:strRef>
              <c:f>分野別優先度!$T$5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分野別優先度!$Q$6:$Q$9</c:f>
              <c:strCache>
                <c:ptCount val="4"/>
                <c:pt idx="0">
                  <c:v>地震への災害対策</c:v>
                </c:pt>
                <c:pt idx="1">
                  <c:v>風水害などへの災害対策</c:v>
                </c:pt>
                <c:pt idx="2">
                  <c:v>火災などへの消防対策</c:v>
                </c:pt>
                <c:pt idx="3">
                  <c:v>防犯対策</c:v>
                </c:pt>
              </c:strCache>
            </c:strRef>
          </c:cat>
          <c:val>
            <c:numRef>
              <c:f>分野別優先度!$T$6:$T$9</c:f>
              <c:numCache>
                <c:formatCode>0.0</c:formatCode>
                <c:ptCount val="4"/>
                <c:pt idx="0">
                  <c:v>25.76642335766423</c:v>
                </c:pt>
                <c:pt idx="1">
                  <c:v>29.635036496350363</c:v>
                </c:pt>
                <c:pt idx="2">
                  <c:v>38.759124087591239</c:v>
                </c:pt>
                <c:pt idx="3">
                  <c:v>28.102189781021895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4B-413A-98E6-0BB9A6E7C9CF}"/>
            </c:ext>
          </c:extLst>
        </c:ser>
        <c:ser>
          <c:idx val="3"/>
          <c:order val="3"/>
          <c:tx>
            <c:strRef>
              <c:f>分野別優先度!$U$5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分野別優先度!$Q$6:$Q$9</c:f>
              <c:strCache>
                <c:ptCount val="4"/>
                <c:pt idx="0">
                  <c:v>地震への災害対策</c:v>
                </c:pt>
                <c:pt idx="1">
                  <c:v>風水害などへの災害対策</c:v>
                </c:pt>
                <c:pt idx="2">
                  <c:v>火災などへの消防対策</c:v>
                </c:pt>
                <c:pt idx="3">
                  <c:v>防犯対策</c:v>
                </c:pt>
              </c:strCache>
            </c:strRef>
          </c:cat>
          <c:val>
            <c:numRef>
              <c:f>分野別優先度!$U$6:$U$9</c:f>
              <c:numCache>
                <c:formatCode>0.0</c:formatCode>
                <c:ptCount val="4"/>
                <c:pt idx="0">
                  <c:v>1.3868613138686132</c:v>
                </c:pt>
                <c:pt idx="1">
                  <c:v>1.3138686131386861</c:v>
                </c:pt>
                <c:pt idx="2">
                  <c:v>1.3868613138686132</c:v>
                </c:pt>
                <c:pt idx="3">
                  <c:v>0.87591240875912413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B-413A-98E6-0BB9A6E7C9CF}"/>
            </c:ext>
          </c:extLst>
        </c:ser>
        <c:ser>
          <c:idx val="4"/>
          <c:order val="4"/>
          <c:tx>
            <c:strRef>
              <c:f>分野別優先度!$V$5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分野別優先度!$Q$6:$Q$9</c:f>
              <c:strCache>
                <c:ptCount val="4"/>
                <c:pt idx="0">
                  <c:v>地震への災害対策</c:v>
                </c:pt>
                <c:pt idx="1">
                  <c:v>風水害などへの災害対策</c:v>
                </c:pt>
                <c:pt idx="2">
                  <c:v>火災などへの消防対策</c:v>
                </c:pt>
                <c:pt idx="3">
                  <c:v>防犯対策</c:v>
                </c:pt>
              </c:strCache>
            </c:strRef>
          </c:cat>
          <c:val>
            <c:numRef>
              <c:f>分野別優先度!$V$6:$V$9</c:f>
              <c:numCache>
                <c:formatCode>0.0</c:formatCode>
                <c:ptCount val="4"/>
                <c:pt idx="0">
                  <c:v>8.3211678832116789</c:v>
                </c:pt>
                <c:pt idx="1">
                  <c:v>8.3211678832116789</c:v>
                </c:pt>
                <c:pt idx="2">
                  <c:v>8.2481751824817504</c:v>
                </c:pt>
                <c:pt idx="3">
                  <c:v>8.6131386861313874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4B-413A-98E6-0BB9A6E7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分野別優先度!$R$5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C6-4049-903B-3996A9626328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CC6-4049-903B-3996A9626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分野別優先度!$Q$4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分野別優先度!$R$4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C6-4049-903B-3996A9626328}"/>
            </c:ext>
          </c:extLst>
        </c:ser>
        <c:ser>
          <c:idx val="1"/>
          <c:order val="1"/>
          <c:tx>
            <c:strRef>
              <c:f>分野別優先度!$S$5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CC6-4049-903B-3996A9626328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分野別優先度!$Q$4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C6-4049-903B-3996A9626328}"/>
            </c:ext>
          </c:extLst>
        </c:ser>
        <c:ser>
          <c:idx val="2"/>
          <c:order val="2"/>
          <c:tx>
            <c:strRef>
              <c:f>分野別優先度!$T$5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CC6-4049-903B-3996A9626328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C6-4049-903B-3996A9626328}"/>
            </c:ext>
          </c:extLst>
        </c:ser>
        <c:ser>
          <c:idx val="3"/>
          <c:order val="3"/>
          <c:tx>
            <c:strRef>
              <c:f>分野別優先度!$U$5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C6-4049-903B-3996A9626328}"/>
            </c:ext>
          </c:extLst>
        </c:ser>
        <c:ser>
          <c:idx val="4"/>
          <c:order val="4"/>
          <c:tx>
            <c:strRef>
              <c:f>分野別優先度!$V$5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CC6-4049-903B-3996A9626328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C6-4049-903B-3996A9626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924569211457266"/>
          <c:y val="8.7308390255212129E-2"/>
          <c:w val="0.57374953548866592"/>
          <c:h val="0.895701850109682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満足度!$S$65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満足度!$R$66:$R$91</c:f>
              <c:strCache>
                <c:ptCount val="26"/>
                <c:pt idx="0">
                  <c:v>職員数の見直しや職員給与の適正化の取組</c:v>
                </c:pt>
                <c:pt idx="1">
                  <c:v>子育て支援サービス</c:v>
                </c:pt>
                <c:pt idx="2">
                  <c:v>女性の社会参加・参画</c:v>
                </c:pt>
                <c:pt idx="3">
                  <c:v>共生社会の充実・パラハート
ちょうふの取組</c:v>
                </c:pt>
                <c:pt idx="4">
                  <c:v>小・中学校の教育</c:v>
                </c:pt>
                <c:pt idx="5">
                  <c:v>多様な性（性的マイノリティなど）
の理解への取組</c:v>
                </c:pt>
                <c:pt idx="6">
                  <c:v>防犯対策</c:v>
                </c:pt>
                <c:pt idx="7">
                  <c:v>青少年の非行防止や健全育成対策</c:v>
                </c:pt>
                <c:pt idx="8">
                  <c:v>医療体制の充実</c:v>
                </c:pt>
                <c:pt idx="9">
                  <c:v>2050年ゼロカーボンシティの
実現に向けた取組</c:v>
                </c:pt>
                <c:pt idx="10">
                  <c:v>障害者の福祉</c:v>
                </c:pt>
                <c:pt idx="11">
                  <c:v>公共施設等の総合的な
マネジメントに関する取組</c:v>
                </c:pt>
                <c:pt idx="12">
                  <c:v>ひとり親家庭への生活・経済面の支援</c:v>
                </c:pt>
                <c:pt idx="13">
                  <c:v>高齢者の福祉</c:v>
                </c:pt>
                <c:pt idx="14">
                  <c:v>市内工業・商業などの活力</c:v>
                </c:pt>
                <c:pt idx="15">
                  <c:v>行政評価の取組</c:v>
                </c:pt>
                <c:pt idx="16">
                  <c:v>市内中小企業に対する支援</c:v>
                </c:pt>
                <c:pt idx="17">
                  <c:v>労働セミナーや就職面接会の開催
など，雇用・就職に向けた取組</c:v>
                </c:pt>
                <c:pt idx="18">
                  <c:v>公園や遊び場</c:v>
                </c:pt>
                <c:pt idx="19">
                  <c:v>行政サービスのデジタル化の取組</c:v>
                </c:pt>
                <c:pt idx="20">
                  <c:v>ホームページの見やすさ</c:v>
                </c:pt>
                <c:pt idx="21">
                  <c:v>支出の節減，収入の確保，
受益者負担の適正化など</c:v>
                </c:pt>
                <c:pt idx="22">
                  <c:v>社会生活を営む上で困難をかかえる
子ども・若者への支援</c:v>
                </c:pt>
                <c:pt idx="23">
                  <c:v>自宅周辺の居住環境（バリアフリーや
耐震化など，ハード面の整備）</c:v>
                </c:pt>
                <c:pt idx="24">
                  <c:v>既設道路の維持管理（損傷した
部分の補修，清掃，点検等）</c:v>
                </c:pt>
                <c:pt idx="25">
                  <c:v>道路の整備（新設，拡幅を伴う改良）</c:v>
                </c:pt>
              </c:strCache>
            </c:strRef>
          </c:cat>
          <c:val>
            <c:numRef>
              <c:f>満足度!$S$66:$S$91</c:f>
              <c:numCache>
                <c:formatCode>0.0</c:formatCode>
                <c:ptCount val="26"/>
                <c:pt idx="0">
                  <c:v>8.3211678832116789</c:v>
                </c:pt>
                <c:pt idx="1">
                  <c:v>13.065693430656935</c:v>
                </c:pt>
                <c:pt idx="2">
                  <c:v>8.4671532846715323</c:v>
                </c:pt>
                <c:pt idx="3">
                  <c:v>8.7591240875912408</c:v>
                </c:pt>
                <c:pt idx="4">
                  <c:v>11.459854014598541</c:v>
                </c:pt>
                <c:pt idx="5">
                  <c:v>8.1751824817518255</c:v>
                </c:pt>
                <c:pt idx="6">
                  <c:v>9.6350364963503647</c:v>
                </c:pt>
                <c:pt idx="7">
                  <c:v>8.3941605839416056</c:v>
                </c:pt>
                <c:pt idx="8">
                  <c:v>14.452554744525548</c:v>
                </c:pt>
                <c:pt idx="9">
                  <c:v>7.9562043795620445</c:v>
                </c:pt>
                <c:pt idx="10">
                  <c:v>10</c:v>
                </c:pt>
                <c:pt idx="11">
                  <c:v>7.5182481751824817</c:v>
                </c:pt>
                <c:pt idx="12">
                  <c:v>9.4160583941605847</c:v>
                </c:pt>
                <c:pt idx="13">
                  <c:v>10</c:v>
                </c:pt>
                <c:pt idx="14">
                  <c:v>11.459854014598541</c:v>
                </c:pt>
                <c:pt idx="15">
                  <c:v>7.4452554744525541</c:v>
                </c:pt>
                <c:pt idx="16">
                  <c:v>8.0291970802919703</c:v>
                </c:pt>
                <c:pt idx="17">
                  <c:v>7.1532846715328464</c:v>
                </c:pt>
                <c:pt idx="18">
                  <c:v>12.262773722627736</c:v>
                </c:pt>
                <c:pt idx="19">
                  <c:v>8.540145985401459</c:v>
                </c:pt>
                <c:pt idx="20">
                  <c:v>8.3941605839416056</c:v>
                </c:pt>
                <c:pt idx="21">
                  <c:v>6.6423357664233578</c:v>
                </c:pt>
                <c:pt idx="22">
                  <c:v>7.7372262773722627</c:v>
                </c:pt>
                <c:pt idx="23">
                  <c:v>11.459854014598541</c:v>
                </c:pt>
                <c:pt idx="24">
                  <c:v>9.8540145985401466</c:v>
                </c:pt>
                <c:pt idx="25">
                  <c:v>8.8321167883211675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0-44DE-BB4B-8A5B41AC78A7}"/>
            </c:ext>
          </c:extLst>
        </c:ser>
        <c:ser>
          <c:idx val="1"/>
          <c:order val="1"/>
          <c:tx>
            <c:strRef>
              <c:f>満足度!$T$65</c:f>
              <c:strCache>
                <c:ptCount val="1"/>
                <c:pt idx="0">
                  <c:v>どちらかと
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満足度!$R$66:$R$91</c:f>
              <c:strCache>
                <c:ptCount val="26"/>
                <c:pt idx="0">
                  <c:v>職員数の見直しや職員給与の適正化の取組</c:v>
                </c:pt>
                <c:pt idx="1">
                  <c:v>子育て支援サービス</c:v>
                </c:pt>
                <c:pt idx="2">
                  <c:v>女性の社会参加・参画</c:v>
                </c:pt>
                <c:pt idx="3">
                  <c:v>共生社会の充実・パラハート
ちょうふの取組</c:v>
                </c:pt>
                <c:pt idx="4">
                  <c:v>小・中学校の教育</c:v>
                </c:pt>
                <c:pt idx="5">
                  <c:v>多様な性（性的マイノリティなど）
の理解への取組</c:v>
                </c:pt>
                <c:pt idx="6">
                  <c:v>防犯対策</c:v>
                </c:pt>
                <c:pt idx="7">
                  <c:v>青少年の非行防止や健全育成対策</c:v>
                </c:pt>
                <c:pt idx="8">
                  <c:v>医療体制の充実</c:v>
                </c:pt>
                <c:pt idx="9">
                  <c:v>2050年ゼロカーボンシティの
実現に向けた取組</c:v>
                </c:pt>
                <c:pt idx="10">
                  <c:v>障害者の福祉</c:v>
                </c:pt>
                <c:pt idx="11">
                  <c:v>公共施設等の総合的な
マネジメントに関する取組</c:v>
                </c:pt>
                <c:pt idx="12">
                  <c:v>ひとり親家庭への生活・経済面の支援</c:v>
                </c:pt>
                <c:pt idx="13">
                  <c:v>高齢者の福祉</c:v>
                </c:pt>
                <c:pt idx="14">
                  <c:v>市内工業・商業などの活力</c:v>
                </c:pt>
                <c:pt idx="15">
                  <c:v>行政評価の取組</c:v>
                </c:pt>
                <c:pt idx="16">
                  <c:v>市内中小企業に対する支援</c:v>
                </c:pt>
                <c:pt idx="17">
                  <c:v>労働セミナーや就職面接会の開催
など，雇用・就職に向けた取組</c:v>
                </c:pt>
                <c:pt idx="18">
                  <c:v>公園や遊び場</c:v>
                </c:pt>
                <c:pt idx="19">
                  <c:v>行政サービスのデジタル化の取組</c:v>
                </c:pt>
                <c:pt idx="20">
                  <c:v>ホームページの見やすさ</c:v>
                </c:pt>
                <c:pt idx="21">
                  <c:v>支出の節減，収入の確保，
受益者負担の適正化など</c:v>
                </c:pt>
                <c:pt idx="22">
                  <c:v>社会生活を営む上で困難をかかえる
子ども・若者への支援</c:v>
                </c:pt>
                <c:pt idx="23">
                  <c:v>自宅周辺の居住環境（バリアフリーや
耐震化など，ハード面の整備）</c:v>
                </c:pt>
                <c:pt idx="24">
                  <c:v>既設道路の維持管理（損傷した
部分の補修，清掃，点検等）</c:v>
                </c:pt>
                <c:pt idx="25">
                  <c:v>道路の整備（新設，拡幅を伴う改良）</c:v>
                </c:pt>
              </c:strCache>
            </c:strRef>
          </c:cat>
          <c:val>
            <c:numRef>
              <c:f>満足度!$T$66:$T$91</c:f>
              <c:numCache>
                <c:formatCode>0.0</c:formatCode>
                <c:ptCount val="26"/>
                <c:pt idx="0">
                  <c:v>68.029197080291965</c:v>
                </c:pt>
                <c:pt idx="1">
                  <c:v>63.138686131386855</c:v>
                </c:pt>
                <c:pt idx="2">
                  <c:v>67.664233576642346</c:v>
                </c:pt>
                <c:pt idx="3">
                  <c:v>66.788321167883211</c:v>
                </c:pt>
                <c:pt idx="4">
                  <c:v>64.014598540145982</c:v>
                </c:pt>
                <c:pt idx="5">
                  <c:v>66.861313868613138</c:v>
                </c:pt>
                <c:pt idx="6">
                  <c:v>64.890510948905117</c:v>
                </c:pt>
                <c:pt idx="7">
                  <c:v>66.131386861313871</c:v>
                </c:pt>
                <c:pt idx="8">
                  <c:v>59.781021897810213</c:v>
                </c:pt>
                <c:pt idx="9">
                  <c:v>65.985401459854003</c:v>
                </c:pt>
                <c:pt idx="10">
                  <c:v>63.649635036496356</c:v>
                </c:pt>
                <c:pt idx="11">
                  <c:v>65.912408759124091</c:v>
                </c:pt>
                <c:pt idx="12">
                  <c:v>63.941605839416063</c:v>
                </c:pt>
                <c:pt idx="13">
                  <c:v>62.846715328467148</c:v>
                </c:pt>
                <c:pt idx="14">
                  <c:v>61.240875912408754</c:v>
                </c:pt>
                <c:pt idx="15">
                  <c:v>65.18248175182481</c:v>
                </c:pt>
                <c:pt idx="16">
                  <c:v>64.452554744525543</c:v>
                </c:pt>
                <c:pt idx="17">
                  <c:v>64.744525547445249</c:v>
                </c:pt>
                <c:pt idx="18">
                  <c:v>59.489051094890513</c:v>
                </c:pt>
                <c:pt idx="19">
                  <c:v>63.138686131386855</c:v>
                </c:pt>
                <c:pt idx="20">
                  <c:v>61.532846715328468</c:v>
                </c:pt>
                <c:pt idx="21">
                  <c:v>62.481751824817522</c:v>
                </c:pt>
                <c:pt idx="22">
                  <c:v>61.167883211678827</c:v>
                </c:pt>
                <c:pt idx="23">
                  <c:v>53.868613138686129</c:v>
                </c:pt>
                <c:pt idx="24">
                  <c:v>51.167883211678834</c:v>
                </c:pt>
                <c:pt idx="25">
                  <c:v>47.299270072992698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90-44DE-BB4B-8A5B41AC78A7}"/>
            </c:ext>
          </c:extLst>
        </c:ser>
        <c:ser>
          <c:idx val="2"/>
          <c:order val="2"/>
          <c:tx>
            <c:strRef>
              <c:f>満足度!$U$65</c:f>
              <c:strCache>
                <c:ptCount val="1"/>
                <c:pt idx="0">
                  <c:v>どちらかと
いえば
不満である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満足度!$R$66:$R$91</c:f>
              <c:strCache>
                <c:ptCount val="26"/>
                <c:pt idx="0">
                  <c:v>職員数の見直しや職員給与の適正化の取組</c:v>
                </c:pt>
                <c:pt idx="1">
                  <c:v>子育て支援サービス</c:v>
                </c:pt>
                <c:pt idx="2">
                  <c:v>女性の社会参加・参画</c:v>
                </c:pt>
                <c:pt idx="3">
                  <c:v>共生社会の充実・パラハート
ちょうふの取組</c:v>
                </c:pt>
                <c:pt idx="4">
                  <c:v>小・中学校の教育</c:v>
                </c:pt>
                <c:pt idx="5">
                  <c:v>多様な性（性的マイノリティなど）
の理解への取組</c:v>
                </c:pt>
                <c:pt idx="6">
                  <c:v>防犯対策</c:v>
                </c:pt>
                <c:pt idx="7">
                  <c:v>青少年の非行防止や健全育成対策</c:v>
                </c:pt>
                <c:pt idx="8">
                  <c:v>医療体制の充実</c:v>
                </c:pt>
                <c:pt idx="9">
                  <c:v>2050年ゼロカーボンシティの
実現に向けた取組</c:v>
                </c:pt>
                <c:pt idx="10">
                  <c:v>障害者の福祉</c:v>
                </c:pt>
                <c:pt idx="11">
                  <c:v>公共施設等の総合的な
マネジメントに関する取組</c:v>
                </c:pt>
                <c:pt idx="12">
                  <c:v>ひとり親家庭への生活・経済面の支援</c:v>
                </c:pt>
                <c:pt idx="13">
                  <c:v>高齢者の福祉</c:v>
                </c:pt>
                <c:pt idx="14">
                  <c:v>市内工業・商業などの活力</c:v>
                </c:pt>
                <c:pt idx="15">
                  <c:v>行政評価の取組</c:v>
                </c:pt>
                <c:pt idx="16">
                  <c:v>市内中小企業に対する支援</c:v>
                </c:pt>
                <c:pt idx="17">
                  <c:v>労働セミナーや就職面接会の開催
など，雇用・就職に向けた取組</c:v>
                </c:pt>
                <c:pt idx="18">
                  <c:v>公園や遊び場</c:v>
                </c:pt>
                <c:pt idx="19">
                  <c:v>行政サービスのデジタル化の取組</c:v>
                </c:pt>
                <c:pt idx="20">
                  <c:v>ホームページの見やすさ</c:v>
                </c:pt>
                <c:pt idx="21">
                  <c:v>支出の節減，収入の確保，
受益者負担の適正化など</c:v>
                </c:pt>
                <c:pt idx="22">
                  <c:v>社会生活を営む上で困難をかかえる
子ども・若者への支援</c:v>
                </c:pt>
                <c:pt idx="23">
                  <c:v>自宅周辺の居住環境（バリアフリーや
耐震化など，ハード面の整備）</c:v>
                </c:pt>
                <c:pt idx="24">
                  <c:v>既設道路の維持管理（損傷した
部分の補修，清掃，点検等）</c:v>
                </c:pt>
                <c:pt idx="25">
                  <c:v>道路の整備（新設，拡幅を伴う改良）</c:v>
                </c:pt>
              </c:strCache>
            </c:strRef>
          </c:cat>
          <c:val>
            <c:numRef>
              <c:f>満足度!$U$66:$U$91</c:f>
              <c:numCache>
                <c:formatCode>0.0</c:formatCode>
                <c:ptCount val="26"/>
                <c:pt idx="0">
                  <c:v>12.554744525547445</c:v>
                </c:pt>
                <c:pt idx="1">
                  <c:v>11.532846715328466</c:v>
                </c:pt>
                <c:pt idx="2">
                  <c:v>13.722627737226279</c:v>
                </c:pt>
                <c:pt idx="3">
                  <c:v>13.868613138686131</c:v>
                </c:pt>
                <c:pt idx="4">
                  <c:v>11.824817518248175</c:v>
                </c:pt>
                <c:pt idx="5">
                  <c:v>14.160583941605839</c:v>
                </c:pt>
                <c:pt idx="6">
                  <c:v>19.270072992700729</c:v>
                </c:pt>
                <c:pt idx="7">
                  <c:v>12.554744525547445</c:v>
                </c:pt>
                <c:pt idx="8">
                  <c:v>17.591240875912408</c:v>
                </c:pt>
                <c:pt idx="9">
                  <c:v>15.62043795620438</c:v>
                </c:pt>
                <c:pt idx="10">
                  <c:v>16.350364963503651</c:v>
                </c:pt>
                <c:pt idx="11">
                  <c:v>15.547445255474452</c:v>
                </c:pt>
                <c:pt idx="12">
                  <c:v>13.503649635036496</c:v>
                </c:pt>
                <c:pt idx="13">
                  <c:v>18.175182481751825</c:v>
                </c:pt>
                <c:pt idx="14">
                  <c:v>18.321167883211679</c:v>
                </c:pt>
                <c:pt idx="15">
                  <c:v>15.401459854014599</c:v>
                </c:pt>
                <c:pt idx="16">
                  <c:v>16.715328467153284</c:v>
                </c:pt>
                <c:pt idx="17">
                  <c:v>17.007299270072991</c:v>
                </c:pt>
                <c:pt idx="18">
                  <c:v>18.613138686131386</c:v>
                </c:pt>
                <c:pt idx="19">
                  <c:v>16.642335766423358</c:v>
                </c:pt>
                <c:pt idx="20">
                  <c:v>19.124087591240876</c:v>
                </c:pt>
                <c:pt idx="21">
                  <c:v>18.540145985401459</c:v>
                </c:pt>
                <c:pt idx="22">
                  <c:v>18.102189781021899</c:v>
                </c:pt>
                <c:pt idx="23">
                  <c:v>26.204379562043794</c:v>
                </c:pt>
                <c:pt idx="24">
                  <c:v>28.905109489051096</c:v>
                </c:pt>
                <c:pt idx="25">
                  <c:v>32.262773722627735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90-44DE-BB4B-8A5B41AC78A7}"/>
            </c:ext>
          </c:extLst>
        </c:ser>
        <c:ser>
          <c:idx val="3"/>
          <c:order val="3"/>
          <c:tx>
            <c:strRef>
              <c:f>満足度!$V$65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1800813434469017E-16"/>
                  <c:y val="-1.28322630518657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C6-45C2-B84A-B132BA21702B}"/>
                </c:ext>
              </c:extLst>
            </c:dLbl>
            <c:dLbl>
              <c:idx val="1"/>
              <c:layout>
                <c:manualLayout>
                  <c:x val="0"/>
                  <c:y val="-1.2832190879407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6-45C2-B84A-B132BA21702B}"/>
                </c:ext>
              </c:extLst>
            </c:dLbl>
            <c:dLbl>
              <c:idx val="2"/>
              <c:layout>
                <c:manualLayout>
                  <c:x val="-1.0900406717234509E-16"/>
                  <c:y val="-1.46654434878465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C6-45C2-B84A-B132BA21702B}"/>
                </c:ext>
              </c:extLst>
            </c:dLbl>
            <c:dLbl>
              <c:idx val="3"/>
              <c:layout>
                <c:manualLayout>
                  <c:x val="0"/>
                  <c:y val="-1.3748853269856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C6-45C2-B84A-B132BA21702B}"/>
                </c:ext>
              </c:extLst>
            </c:dLbl>
            <c:dLbl>
              <c:idx val="4"/>
              <c:layout>
                <c:manualLayout>
                  <c:x val="-1.0900406717234509E-16"/>
                  <c:y val="-1.37488532698561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C6-45C2-B84A-B132BA21702B}"/>
                </c:ext>
              </c:extLst>
            </c:dLbl>
            <c:dLbl>
              <c:idx val="5"/>
              <c:layout>
                <c:manualLayout>
                  <c:x val="-1.0900406717234509E-16"/>
                  <c:y val="-1.3748853269856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C6-45C2-B84A-B132BA21702B}"/>
                </c:ext>
              </c:extLst>
            </c:dLbl>
            <c:dLbl>
              <c:idx val="6"/>
              <c:layout>
                <c:manualLayout>
                  <c:x val="0"/>
                  <c:y val="-1.5582033705837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C6-45C2-B84A-B132BA21702B}"/>
                </c:ext>
              </c:extLst>
            </c:dLbl>
            <c:dLbl>
              <c:idx val="7"/>
              <c:layout>
                <c:manualLayout>
                  <c:x val="-2.1800813434469017E-16"/>
                  <c:y val="-1.3748853269856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C6-45C2-B84A-B132BA21702B}"/>
                </c:ext>
              </c:extLst>
            </c:dLbl>
            <c:dLbl>
              <c:idx val="8"/>
              <c:layout>
                <c:manualLayout>
                  <c:x val="-1.0900406717234509E-16"/>
                  <c:y val="-1.0999082615884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C6-45C2-B84A-B132BA21702B}"/>
                </c:ext>
              </c:extLst>
            </c:dLbl>
            <c:dLbl>
              <c:idx val="9"/>
              <c:layout>
                <c:manualLayout>
                  <c:x val="0"/>
                  <c:y val="-1.64986239238274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C6-45C2-B84A-B132BA21702B}"/>
                </c:ext>
              </c:extLst>
            </c:dLbl>
            <c:dLbl>
              <c:idx val="10"/>
              <c:layout>
                <c:manualLayout>
                  <c:x val="-1.0900406717234509E-16"/>
                  <c:y val="-1.46654434878466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C6-45C2-B84A-B132BA21702B}"/>
                </c:ext>
              </c:extLst>
            </c:dLbl>
            <c:dLbl>
              <c:idx val="11"/>
              <c:layout>
                <c:manualLayout>
                  <c:x val="0"/>
                  <c:y val="-1.37488532698561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C6-45C2-B84A-B132BA21702B}"/>
                </c:ext>
              </c:extLst>
            </c:dLbl>
            <c:dLbl>
              <c:idx val="12"/>
              <c:layout>
                <c:manualLayout>
                  <c:x val="-1.0900406717234509E-16"/>
                  <c:y val="-1.4665443487846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C6-45C2-B84A-B132BA21702B}"/>
                </c:ext>
              </c:extLst>
            </c:dLbl>
            <c:dLbl>
              <c:idx val="13"/>
              <c:layout>
                <c:manualLayout>
                  <c:x val="-1.0900406717234509E-16"/>
                  <c:y val="-1.28322630518657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C6-45C2-B84A-B132BA21702B}"/>
                </c:ext>
              </c:extLst>
            </c:dLbl>
            <c:dLbl>
              <c:idx val="14"/>
              <c:layout>
                <c:manualLayout>
                  <c:x val="1.0900406717234509E-16"/>
                  <c:y val="-1.1915672833875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C6-45C2-B84A-B132BA21702B}"/>
                </c:ext>
              </c:extLst>
            </c:dLbl>
            <c:dLbl>
              <c:idx val="15"/>
              <c:layout>
                <c:manualLayout>
                  <c:x val="-1.0900406717234509E-16"/>
                  <c:y val="-1.28322630518657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C6-45C2-B84A-B132BA21702B}"/>
                </c:ext>
              </c:extLst>
            </c:dLbl>
            <c:dLbl>
              <c:idx val="16"/>
              <c:layout>
                <c:manualLayout>
                  <c:x val="-1.0900406717234509E-16"/>
                  <c:y val="-1.3748853269856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DC6-45C2-B84A-B132BA21702B}"/>
                </c:ext>
              </c:extLst>
            </c:dLbl>
            <c:dLbl>
              <c:idx val="17"/>
              <c:layout>
                <c:manualLayout>
                  <c:x val="1.0900406717234509E-16"/>
                  <c:y val="-1.28322630518656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C6-45C2-B84A-B132BA21702B}"/>
                </c:ext>
              </c:extLst>
            </c:dLbl>
            <c:dLbl>
              <c:idx val="18"/>
              <c:layout>
                <c:manualLayout>
                  <c:x val="0"/>
                  <c:y val="-1.46654434878466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DC6-45C2-B84A-B132BA21702B}"/>
                </c:ext>
              </c:extLst>
            </c:dLbl>
            <c:dLbl>
              <c:idx val="19"/>
              <c:layout>
                <c:manualLayout>
                  <c:x val="0"/>
                  <c:y val="-1.46654434878466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C6-45C2-B84A-B132BA21702B}"/>
                </c:ext>
              </c:extLst>
            </c:dLbl>
            <c:dLbl>
              <c:idx val="20"/>
              <c:layout>
                <c:manualLayout>
                  <c:x val="0"/>
                  <c:y val="-1.3748853269856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DC6-45C2-B84A-B132BA21702B}"/>
                </c:ext>
              </c:extLst>
            </c:dLbl>
            <c:dLbl>
              <c:idx val="21"/>
              <c:layout>
                <c:manualLayout>
                  <c:x val="0"/>
                  <c:y val="-1.19156728338752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DC6-45C2-B84A-B132BA21702B}"/>
                </c:ext>
              </c:extLst>
            </c:dLbl>
            <c:dLbl>
              <c:idx val="22"/>
              <c:layout>
                <c:manualLayout>
                  <c:x val="1.4864362690448557E-3"/>
                  <c:y val="-1.3748853269856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DC6-45C2-B84A-B132BA21702B}"/>
                </c:ext>
              </c:extLst>
            </c:dLbl>
            <c:dLbl>
              <c:idx val="23"/>
              <c:layout>
                <c:manualLayout>
                  <c:x val="-7.4321813452249324E-3"/>
                  <c:y val="-1.3748853269856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DC6-45C2-B84A-B132BA21702B}"/>
                </c:ext>
              </c:extLst>
            </c:dLbl>
            <c:dLbl>
              <c:idx val="24"/>
              <c:layout>
                <c:manualLayout>
                  <c:x val="1.0900406717234509E-16"/>
                  <c:y val="-1.1915672833875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DC6-45C2-B84A-B132BA21702B}"/>
                </c:ext>
              </c:extLst>
            </c:dLbl>
            <c:dLbl>
              <c:idx val="25"/>
              <c:layout>
                <c:manualLayout>
                  <c:x val="-1.4864362690450736E-3"/>
                  <c:y val="-1.46654434878464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DC6-45C2-B84A-B132BA21702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満足度!$R$66:$R$91</c:f>
              <c:strCache>
                <c:ptCount val="26"/>
                <c:pt idx="0">
                  <c:v>職員数の見直しや職員給与の適正化の取組</c:v>
                </c:pt>
                <c:pt idx="1">
                  <c:v>子育て支援サービス</c:v>
                </c:pt>
                <c:pt idx="2">
                  <c:v>女性の社会参加・参画</c:v>
                </c:pt>
                <c:pt idx="3">
                  <c:v>共生社会の充実・パラハート
ちょうふの取組</c:v>
                </c:pt>
                <c:pt idx="4">
                  <c:v>小・中学校の教育</c:v>
                </c:pt>
                <c:pt idx="5">
                  <c:v>多様な性（性的マイノリティなど）
の理解への取組</c:v>
                </c:pt>
                <c:pt idx="6">
                  <c:v>防犯対策</c:v>
                </c:pt>
                <c:pt idx="7">
                  <c:v>青少年の非行防止や健全育成対策</c:v>
                </c:pt>
                <c:pt idx="8">
                  <c:v>医療体制の充実</c:v>
                </c:pt>
                <c:pt idx="9">
                  <c:v>2050年ゼロカーボンシティの
実現に向けた取組</c:v>
                </c:pt>
                <c:pt idx="10">
                  <c:v>障害者の福祉</c:v>
                </c:pt>
                <c:pt idx="11">
                  <c:v>公共施設等の総合的な
マネジメントに関する取組</c:v>
                </c:pt>
                <c:pt idx="12">
                  <c:v>ひとり親家庭への生活・経済面の支援</c:v>
                </c:pt>
                <c:pt idx="13">
                  <c:v>高齢者の福祉</c:v>
                </c:pt>
                <c:pt idx="14">
                  <c:v>市内工業・商業などの活力</c:v>
                </c:pt>
                <c:pt idx="15">
                  <c:v>行政評価の取組</c:v>
                </c:pt>
                <c:pt idx="16">
                  <c:v>市内中小企業に対する支援</c:v>
                </c:pt>
                <c:pt idx="17">
                  <c:v>労働セミナーや就職面接会の開催
など，雇用・就職に向けた取組</c:v>
                </c:pt>
                <c:pt idx="18">
                  <c:v>公園や遊び場</c:v>
                </c:pt>
                <c:pt idx="19">
                  <c:v>行政サービスのデジタル化の取組</c:v>
                </c:pt>
                <c:pt idx="20">
                  <c:v>ホームページの見やすさ</c:v>
                </c:pt>
                <c:pt idx="21">
                  <c:v>支出の節減，収入の確保，
受益者負担の適正化など</c:v>
                </c:pt>
                <c:pt idx="22">
                  <c:v>社会生活を営む上で困難をかかえる
子ども・若者への支援</c:v>
                </c:pt>
                <c:pt idx="23">
                  <c:v>自宅周辺の居住環境（バリアフリーや
耐震化など，ハード面の整備）</c:v>
                </c:pt>
                <c:pt idx="24">
                  <c:v>既設道路の維持管理（損傷した
部分の補修，清掃，点検等）</c:v>
                </c:pt>
                <c:pt idx="25">
                  <c:v>道路の整備（新設，拡幅を伴う改良）</c:v>
                </c:pt>
              </c:strCache>
            </c:strRef>
          </c:cat>
          <c:val>
            <c:numRef>
              <c:f>満足度!$V$66:$V$91</c:f>
              <c:numCache>
                <c:formatCode>0.0</c:formatCode>
                <c:ptCount val="26"/>
                <c:pt idx="0">
                  <c:v>3.1386861313868613</c:v>
                </c:pt>
                <c:pt idx="1">
                  <c:v>2.1897810218978102</c:v>
                </c:pt>
                <c:pt idx="2">
                  <c:v>0.94890510948905105</c:v>
                </c:pt>
                <c:pt idx="3">
                  <c:v>1.6058394160583942</c:v>
                </c:pt>
                <c:pt idx="4">
                  <c:v>2.4087591240875912</c:v>
                </c:pt>
                <c:pt idx="5">
                  <c:v>1.2408759124087592</c:v>
                </c:pt>
                <c:pt idx="6">
                  <c:v>2.1897810218978102</c:v>
                </c:pt>
                <c:pt idx="7">
                  <c:v>2.0437956204379564</c:v>
                </c:pt>
                <c:pt idx="8">
                  <c:v>2.4087591240875912</c:v>
                </c:pt>
                <c:pt idx="9">
                  <c:v>1.9708029197080292</c:v>
                </c:pt>
                <c:pt idx="10">
                  <c:v>1.8978102189781021</c:v>
                </c:pt>
                <c:pt idx="11">
                  <c:v>1.7518248175182483</c:v>
                </c:pt>
                <c:pt idx="12">
                  <c:v>1.8978102189781021</c:v>
                </c:pt>
                <c:pt idx="13">
                  <c:v>2.4087591240875912</c:v>
                </c:pt>
                <c:pt idx="14">
                  <c:v>1.824817518248175</c:v>
                </c:pt>
                <c:pt idx="15">
                  <c:v>2.7007299270072993</c:v>
                </c:pt>
                <c:pt idx="16">
                  <c:v>1.8978102189781021</c:v>
                </c:pt>
                <c:pt idx="17">
                  <c:v>1.3138686131386861</c:v>
                </c:pt>
                <c:pt idx="18">
                  <c:v>5.0364963503649633</c:v>
                </c:pt>
                <c:pt idx="19">
                  <c:v>4.0875912408759127</c:v>
                </c:pt>
                <c:pt idx="20">
                  <c:v>3.8686131386861313</c:v>
                </c:pt>
                <c:pt idx="21">
                  <c:v>3.2846715328467155</c:v>
                </c:pt>
                <c:pt idx="22">
                  <c:v>2.1897810218978102</c:v>
                </c:pt>
                <c:pt idx="23">
                  <c:v>4.452554744525548</c:v>
                </c:pt>
                <c:pt idx="24">
                  <c:v>6.9343065693430654</c:v>
                </c:pt>
                <c:pt idx="25">
                  <c:v>8.9781021897810209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90-44DE-BB4B-8A5B41AC78A7}"/>
            </c:ext>
          </c:extLst>
        </c:ser>
        <c:ser>
          <c:idx val="4"/>
          <c:order val="4"/>
          <c:tx>
            <c:strRef>
              <c:f>満足度!$W$65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満足度!$R$66:$R$91</c:f>
              <c:strCache>
                <c:ptCount val="26"/>
                <c:pt idx="0">
                  <c:v>職員数の見直しや職員給与の適正化の取組</c:v>
                </c:pt>
                <c:pt idx="1">
                  <c:v>子育て支援サービス</c:v>
                </c:pt>
                <c:pt idx="2">
                  <c:v>女性の社会参加・参画</c:v>
                </c:pt>
                <c:pt idx="3">
                  <c:v>共生社会の充実・パラハート
ちょうふの取組</c:v>
                </c:pt>
                <c:pt idx="4">
                  <c:v>小・中学校の教育</c:v>
                </c:pt>
                <c:pt idx="5">
                  <c:v>多様な性（性的マイノリティなど）
の理解への取組</c:v>
                </c:pt>
                <c:pt idx="6">
                  <c:v>防犯対策</c:v>
                </c:pt>
                <c:pt idx="7">
                  <c:v>青少年の非行防止や健全育成対策</c:v>
                </c:pt>
                <c:pt idx="8">
                  <c:v>医療体制の充実</c:v>
                </c:pt>
                <c:pt idx="9">
                  <c:v>2050年ゼロカーボンシティの
実現に向けた取組</c:v>
                </c:pt>
                <c:pt idx="10">
                  <c:v>障害者の福祉</c:v>
                </c:pt>
                <c:pt idx="11">
                  <c:v>公共施設等の総合的な
マネジメントに関する取組</c:v>
                </c:pt>
                <c:pt idx="12">
                  <c:v>ひとり親家庭への生活・経済面の支援</c:v>
                </c:pt>
                <c:pt idx="13">
                  <c:v>高齢者の福祉</c:v>
                </c:pt>
                <c:pt idx="14">
                  <c:v>市内工業・商業などの活力</c:v>
                </c:pt>
                <c:pt idx="15">
                  <c:v>行政評価の取組</c:v>
                </c:pt>
                <c:pt idx="16">
                  <c:v>市内中小企業に対する支援</c:v>
                </c:pt>
                <c:pt idx="17">
                  <c:v>労働セミナーや就職面接会の開催
など，雇用・就職に向けた取組</c:v>
                </c:pt>
                <c:pt idx="18">
                  <c:v>公園や遊び場</c:v>
                </c:pt>
                <c:pt idx="19">
                  <c:v>行政サービスのデジタル化の取組</c:v>
                </c:pt>
                <c:pt idx="20">
                  <c:v>ホームページの見やすさ</c:v>
                </c:pt>
                <c:pt idx="21">
                  <c:v>支出の節減，収入の確保，
受益者負担の適正化など</c:v>
                </c:pt>
                <c:pt idx="22">
                  <c:v>社会生活を営む上で困難をかかえる
子ども・若者への支援</c:v>
                </c:pt>
                <c:pt idx="23">
                  <c:v>自宅周辺の居住環境（バリアフリーや
耐震化など，ハード面の整備）</c:v>
                </c:pt>
                <c:pt idx="24">
                  <c:v>既設道路の維持管理（損傷した
部分の補修，清掃，点検等）</c:v>
                </c:pt>
                <c:pt idx="25">
                  <c:v>道路の整備（新設，拡幅を伴う改良）</c:v>
                </c:pt>
              </c:strCache>
            </c:strRef>
          </c:cat>
          <c:val>
            <c:numRef>
              <c:f>満足度!$W$66:$W$91</c:f>
              <c:numCache>
                <c:formatCode>0.0</c:formatCode>
                <c:ptCount val="26"/>
                <c:pt idx="0">
                  <c:v>7.9562043795620445</c:v>
                </c:pt>
                <c:pt idx="1">
                  <c:v>10.072992700729927</c:v>
                </c:pt>
                <c:pt idx="2">
                  <c:v>9.1970802919708028</c:v>
                </c:pt>
                <c:pt idx="3">
                  <c:v>8.9781021897810209</c:v>
                </c:pt>
                <c:pt idx="4">
                  <c:v>10.291970802919707</c:v>
                </c:pt>
                <c:pt idx="5">
                  <c:v>9.562043795620438</c:v>
                </c:pt>
                <c:pt idx="6">
                  <c:v>4.0145985401459852</c:v>
                </c:pt>
                <c:pt idx="7">
                  <c:v>10.875912408759124</c:v>
                </c:pt>
                <c:pt idx="8">
                  <c:v>5.766423357664233</c:v>
                </c:pt>
                <c:pt idx="9">
                  <c:v>8.4671532846715323</c:v>
                </c:pt>
                <c:pt idx="10">
                  <c:v>8.1021897810218988</c:v>
                </c:pt>
                <c:pt idx="11">
                  <c:v>9.2700729927007295</c:v>
                </c:pt>
                <c:pt idx="12">
                  <c:v>11.240875912408759</c:v>
                </c:pt>
                <c:pt idx="13">
                  <c:v>6.5693430656934311</c:v>
                </c:pt>
                <c:pt idx="14">
                  <c:v>7.1532846715328464</c:v>
                </c:pt>
                <c:pt idx="15">
                  <c:v>9.2700729927007295</c:v>
                </c:pt>
                <c:pt idx="16">
                  <c:v>8.905109489051096</c:v>
                </c:pt>
                <c:pt idx="17">
                  <c:v>9.7810218978102181</c:v>
                </c:pt>
                <c:pt idx="18">
                  <c:v>4.5985401459854014</c:v>
                </c:pt>
                <c:pt idx="19">
                  <c:v>7.5912408759124084</c:v>
                </c:pt>
                <c:pt idx="20">
                  <c:v>7.0802919708029197</c:v>
                </c:pt>
                <c:pt idx="21">
                  <c:v>9.0510948905109494</c:v>
                </c:pt>
                <c:pt idx="22">
                  <c:v>10.802919708029197</c:v>
                </c:pt>
                <c:pt idx="23">
                  <c:v>4.0145985401459852</c:v>
                </c:pt>
                <c:pt idx="24">
                  <c:v>3.1386861313868613</c:v>
                </c:pt>
                <c:pt idx="25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90-44DE-BB4B-8A5B41AC7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363835899956965"/>
          <c:w val="0.65992344907390688"/>
          <c:h val="0.719115660070666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分野別優先度!$R$23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分野別優先度!$Q$24:$Q$28</c:f>
              <c:strCache>
                <c:ptCount val="5"/>
                <c:pt idx="0">
                  <c:v>子育て支援サービス</c:v>
                </c:pt>
                <c:pt idx="1">
                  <c:v>ひとり親家庭への生活・経済面の支援</c:v>
                </c:pt>
                <c:pt idx="2">
                  <c:v>小・中学校の教育</c:v>
                </c:pt>
                <c:pt idx="3">
                  <c:v>青少年の非行防止や健全育成対策</c:v>
                </c:pt>
                <c:pt idx="4">
                  <c:v>社会生活を営む上で困難をかかえる
子ども・若者への支援</c:v>
                </c:pt>
              </c:strCache>
            </c:strRef>
          </c:cat>
          <c:val>
            <c:numRef>
              <c:f>分野別優先度!$R$24:$R$28</c:f>
              <c:numCache>
                <c:formatCode>0.0</c:formatCode>
                <c:ptCount val="5"/>
                <c:pt idx="0">
                  <c:v>21.605839416058394</c:v>
                </c:pt>
                <c:pt idx="1">
                  <c:v>13.722627737226279</c:v>
                </c:pt>
                <c:pt idx="2">
                  <c:v>19.635036496350363</c:v>
                </c:pt>
                <c:pt idx="3">
                  <c:v>11.824817518248175</c:v>
                </c:pt>
                <c:pt idx="4">
                  <c:v>13.211678832116789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5-4118-B655-A00CBF4B65E1}"/>
            </c:ext>
          </c:extLst>
        </c:ser>
        <c:ser>
          <c:idx val="1"/>
          <c:order val="1"/>
          <c:tx>
            <c:strRef>
              <c:f>分野別優先度!$S$23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分野別優先度!$Q$24:$Q$28</c:f>
              <c:strCache>
                <c:ptCount val="5"/>
                <c:pt idx="0">
                  <c:v>子育て支援サービス</c:v>
                </c:pt>
                <c:pt idx="1">
                  <c:v>ひとり親家庭への生活・経済面の支援</c:v>
                </c:pt>
                <c:pt idx="2">
                  <c:v>小・中学校の教育</c:v>
                </c:pt>
                <c:pt idx="3">
                  <c:v>青少年の非行防止や健全育成対策</c:v>
                </c:pt>
                <c:pt idx="4">
                  <c:v>社会生活を営む上で困難をかかえる
子ども・若者への支援</c:v>
                </c:pt>
              </c:strCache>
            </c:strRef>
          </c:cat>
          <c:val>
            <c:numRef>
              <c:f>分野別優先度!$S$24:$S$28</c:f>
              <c:numCache>
                <c:formatCode>0.0</c:formatCode>
                <c:ptCount val="5"/>
                <c:pt idx="0">
                  <c:v>30.875912408759127</c:v>
                </c:pt>
                <c:pt idx="1">
                  <c:v>32.846715328467155</c:v>
                </c:pt>
                <c:pt idx="2">
                  <c:v>31.094890510948904</c:v>
                </c:pt>
                <c:pt idx="3">
                  <c:v>33.576642335766422</c:v>
                </c:pt>
                <c:pt idx="4">
                  <c:v>35.693430656934304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5-4118-B655-A00CBF4B65E1}"/>
            </c:ext>
          </c:extLst>
        </c:ser>
        <c:ser>
          <c:idx val="2"/>
          <c:order val="2"/>
          <c:tx>
            <c:strRef>
              <c:f>分野別優先度!$T$23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分野別優先度!$Q$24:$Q$28</c:f>
              <c:strCache>
                <c:ptCount val="5"/>
                <c:pt idx="0">
                  <c:v>子育て支援サービス</c:v>
                </c:pt>
                <c:pt idx="1">
                  <c:v>ひとり親家庭への生活・経済面の支援</c:v>
                </c:pt>
                <c:pt idx="2">
                  <c:v>小・中学校の教育</c:v>
                </c:pt>
                <c:pt idx="3">
                  <c:v>青少年の非行防止や健全育成対策</c:v>
                </c:pt>
                <c:pt idx="4">
                  <c:v>社会生活を営む上で困難をかかえる
子ども・若者への支援</c:v>
                </c:pt>
              </c:strCache>
            </c:strRef>
          </c:cat>
          <c:val>
            <c:numRef>
              <c:f>分野別優先度!$T$24:$T$28</c:f>
              <c:numCache>
                <c:formatCode>0.0</c:formatCode>
                <c:ptCount val="5"/>
                <c:pt idx="0">
                  <c:v>32.481751824817515</c:v>
                </c:pt>
                <c:pt idx="1">
                  <c:v>37.372262773722625</c:v>
                </c:pt>
                <c:pt idx="2">
                  <c:v>35.036496350364963</c:v>
                </c:pt>
                <c:pt idx="3">
                  <c:v>39.708029197080293</c:v>
                </c:pt>
                <c:pt idx="4">
                  <c:v>35.693430656934304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5-4118-B655-A00CBF4B65E1}"/>
            </c:ext>
          </c:extLst>
        </c:ser>
        <c:ser>
          <c:idx val="3"/>
          <c:order val="3"/>
          <c:tx>
            <c:strRef>
              <c:f>分野別優先度!$U$23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分野別優先度!$Q$24:$Q$28</c:f>
              <c:strCache>
                <c:ptCount val="5"/>
                <c:pt idx="0">
                  <c:v>子育て支援サービス</c:v>
                </c:pt>
                <c:pt idx="1">
                  <c:v>ひとり親家庭への生活・経済面の支援</c:v>
                </c:pt>
                <c:pt idx="2">
                  <c:v>小・中学校の教育</c:v>
                </c:pt>
                <c:pt idx="3">
                  <c:v>青少年の非行防止や健全育成対策</c:v>
                </c:pt>
                <c:pt idx="4">
                  <c:v>社会生活を営む上で困難をかかえる
子ども・若者への支援</c:v>
                </c:pt>
              </c:strCache>
            </c:strRef>
          </c:cat>
          <c:val>
            <c:numRef>
              <c:f>分野別優先度!$U$24:$U$28</c:f>
              <c:numCache>
                <c:formatCode>0.0</c:formatCode>
                <c:ptCount val="5"/>
                <c:pt idx="0">
                  <c:v>2.1897810218978102</c:v>
                </c:pt>
                <c:pt idx="1">
                  <c:v>3.2116788321167884</c:v>
                </c:pt>
                <c:pt idx="2">
                  <c:v>1.7518248175182483</c:v>
                </c:pt>
                <c:pt idx="3">
                  <c:v>2.335766423357664</c:v>
                </c:pt>
                <c:pt idx="4">
                  <c:v>2.9927007299270074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D5-4118-B655-A00CBF4B65E1}"/>
            </c:ext>
          </c:extLst>
        </c:ser>
        <c:ser>
          <c:idx val="4"/>
          <c:order val="4"/>
          <c:tx>
            <c:strRef>
              <c:f>分野別優先度!$V$23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分野別優先度!$Q$24:$Q$28</c:f>
              <c:strCache>
                <c:ptCount val="5"/>
                <c:pt idx="0">
                  <c:v>子育て支援サービス</c:v>
                </c:pt>
                <c:pt idx="1">
                  <c:v>ひとり親家庭への生活・経済面の支援</c:v>
                </c:pt>
                <c:pt idx="2">
                  <c:v>小・中学校の教育</c:v>
                </c:pt>
                <c:pt idx="3">
                  <c:v>青少年の非行防止や健全育成対策</c:v>
                </c:pt>
                <c:pt idx="4">
                  <c:v>社会生活を営む上で困難をかかえる
子ども・若者への支援</c:v>
                </c:pt>
              </c:strCache>
            </c:strRef>
          </c:cat>
          <c:val>
            <c:numRef>
              <c:f>分野別優先度!$V$24:$V$28</c:f>
              <c:numCache>
                <c:formatCode>0.0</c:formatCode>
                <c:ptCount val="5"/>
                <c:pt idx="0">
                  <c:v>12.846715328467154</c:v>
                </c:pt>
                <c:pt idx="1">
                  <c:v>12.846715328467154</c:v>
                </c:pt>
                <c:pt idx="2">
                  <c:v>12.481751824817518</c:v>
                </c:pt>
                <c:pt idx="3">
                  <c:v>12.554744525547445</c:v>
                </c:pt>
                <c:pt idx="4">
                  <c:v>12.408759124087592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D5-4118-B655-A00CBF4B6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分野別優先度!$R$23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FF-4468-9824-55988A6051B0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73FF-4468-9824-55988A6051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分野別優先度!$Q$22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分野別優先度!$R$22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68-9824-55988A6051B0}"/>
            </c:ext>
          </c:extLst>
        </c:ser>
        <c:ser>
          <c:idx val="1"/>
          <c:order val="1"/>
          <c:tx>
            <c:strRef>
              <c:f>分野別優先度!$S$23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3FF-4468-9824-55988A6051B0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分野別優先度!$Q$22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分野別優先度!$S$22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FF-4468-9824-55988A6051B0}"/>
            </c:ext>
          </c:extLst>
        </c:ser>
        <c:ser>
          <c:idx val="2"/>
          <c:order val="2"/>
          <c:tx>
            <c:strRef>
              <c:f>分野別優先度!$T$23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3FF-4468-9824-55988A6051B0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分野別優先度!$Q$22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分野別優先度!$T$22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FF-4468-9824-55988A6051B0}"/>
            </c:ext>
          </c:extLst>
        </c:ser>
        <c:ser>
          <c:idx val="3"/>
          <c:order val="3"/>
          <c:tx>
            <c:strRef>
              <c:f>分野別優先度!$U$23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分野別優先度!$Q$22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分野別優先度!$U$22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FF-4468-9824-55988A6051B0}"/>
            </c:ext>
          </c:extLst>
        </c:ser>
        <c:ser>
          <c:idx val="4"/>
          <c:order val="4"/>
          <c:tx>
            <c:strRef>
              <c:f>分野別優先度!$V$23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3FF-4468-9824-55988A6051B0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分野別優先度!$Q$22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分野別優先度!$V$22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3FF-4468-9824-55988A605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0702584174139549"/>
          <c:w val="0.65992344907390688"/>
          <c:h val="0.7509198548152878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分野別優先度!$R$44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分野別優先度!$Q$45:$Q$50</c:f>
              <c:strCache>
                <c:ptCount val="6"/>
                <c:pt idx="0">
                  <c:v>高齢者の福祉</c:v>
                </c:pt>
                <c:pt idx="1">
                  <c:v>障害者の福祉</c:v>
                </c:pt>
                <c:pt idx="2">
                  <c:v>労働セミナーや就職面接会の開催
など，雇用・就職に向けた取組</c:v>
                </c:pt>
                <c:pt idx="3">
                  <c:v>健康診断などの保健サービス</c:v>
                </c:pt>
                <c:pt idx="4">
                  <c:v>医療体制の充実</c:v>
                </c:pt>
                <c:pt idx="5">
                  <c:v>共生社会の充実・
パラハートちょうふの取組</c:v>
                </c:pt>
              </c:strCache>
            </c:strRef>
          </c:cat>
          <c:val>
            <c:numRef>
              <c:f>分野別優先度!$R$45:$R$50</c:f>
              <c:numCache>
                <c:formatCode>0.0</c:formatCode>
                <c:ptCount val="6"/>
                <c:pt idx="0">
                  <c:v>16.642335766423358</c:v>
                </c:pt>
                <c:pt idx="1">
                  <c:v>13.284671532846716</c:v>
                </c:pt>
                <c:pt idx="2">
                  <c:v>6.4963503649635035</c:v>
                </c:pt>
                <c:pt idx="3">
                  <c:v>12.262773722627736</c:v>
                </c:pt>
                <c:pt idx="4">
                  <c:v>18.540145985401459</c:v>
                </c:pt>
                <c:pt idx="5">
                  <c:v>4.8175182481751824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3-4E04-AC9E-881BBAFAA114}"/>
            </c:ext>
          </c:extLst>
        </c:ser>
        <c:ser>
          <c:idx val="1"/>
          <c:order val="1"/>
          <c:tx>
            <c:strRef>
              <c:f>分野別優先度!$S$44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分野別優先度!$Q$45:$Q$50</c:f>
              <c:strCache>
                <c:ptCount val="6"/>
                <c:pt idx="0">
                  <c:v>高齢者の福祉</c:v>
                </c:pt>
                <c:pt idx="1">
                  <c:v>障害者の福祉</c:v>
                </c:pt>
                <c:pt idx="2">
                  <c:v>労働セミナーや就職面接会の開催
など，雇用・就職に向けた取組</c:v>
                </c:pt>
                <c:pt idx="3">
                  <c:v>健康診断などの保健サービス</c:v>
                </c:pt>
                <c:pt idx="4">
                  <c:v>医療体制の充実</c:v>
                </c:pt>
                <c:pt idx="5">
                  <c:v>共生社会の充実・
パラハートちょうふの取組</c:v>
                </c:pt>
              </c:strCache>
            </c:strRef>
          </c:cat>
          <c:val>
            <c:numRef>
              <c:f>分野別優先度!$S$45:$S$50</c:f>
              <c:numCache>
                <c:formatCode>0.0</c:formatCode>
                <c:ptCount val="6"/>
                <c:pt idx="0">
                  <c:v>32.773722627737229</c:v>
                </c:pt>
                <c:pt idx="1">
                  <c:v>34.160583941605836</c:v>
                </c:pt>
                <c:pt idx="2">
                  <c:v>29.124087591240876</c:v>
                </c:pt>
                <c:pt idx="3">
                  <c:v>29.56204379562044</c:v>
                </c:pt>
                <c:pt idx="4">
                  <c:v>34.306569343065696</c:v>
                </c:pt>
                <c:pt idx="5">
                  <c:v>24.087591240875913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3-4E04-AC9E-881BBAFAA114}"/>
            </c:ext>
          </c:extLst>
        </c:ser>
        <c:ser>
          <c:idx val="2"/>
          <c:order val="2"/>
          <c:tx>
            <c:strRef>
              <c:f>分野別優先度!$T$44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分野別優先度!$Q$45:$Q$50</c:f>
              <c:strCache>
                <c:ptCount val="6"/>
                <c:pt idx="0">
                  <c:v>高齢者の福祉</c:v>
                </c:pt>
                <c:pt idx="1">
                  <c:v>障害者の福祉</c:v>
                </c:pt>
                <c:pt idx="2">
                  <c:v>労働セミナーや就職面接会の開催
など，雇用・就職に向けた取組</c:v>
                </c:pt>
                <c:pt idx="3">
                  <c:v>健康診断などの保健サービス</c:v>
                </c:pt>
                <c:pt idx="4">
                  <c:v>医療体制の充実</c:v>
                </c:pt>
                <c:pt idx="5">
                  <c:v>共生社会の充実・
パラハートちょうふの取組</c:v>
                </c:pt>
              </c:strCache>
            </c:strRef>
          </c:cat>
          <c:val>
            <c:numRef>
              <c:f>分野別優先度!$T$45:$T$50</c:f>
              <c:numCache>
                <c:formatCode>0.0</c:formatCode>
                <c:ptCount val="6"/>
                <c:pt idx="0">
                  <c:v>35.54744525547445</c:v>
                </c:pt>
                <c:pt idx="1">
                  <c:v>37.883211678832119</c:v>
                </c:pt>
                <c:pt idx="2">
                  <c:v>47.445255474452551</c:v>
                </c:pt>
                <c:pt idx="3">
                  <c:v>46.934306569343065</c:v>
                </c:pt>
                <c:pt idx="4">
                  <c:v>36.423357664233578</c:v>
                </c:pt>
                <c:pt idx="5">
                  <c:v>51.459854014598541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A3-4E04-AC9E-881BBAFAA114}"/>
            </c:ext>
          </c:extLst>
        </c:ser>
        <c:ser>
          <c:idx val="3"/>
          <c:order val="3"/>
          <c:tx>
            <c:strRef>
              <c:f>分野別優先度!$U$44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分野別優先度!$Q$45:$Q$50</c:f>
              <c:strCache>
                <c:ptCount val="6"/>
                <c:pt idx="0">
                  <c:v>高齢者の福祉</c:v>
                </c:pt>
                <c:pt idx="1">
                  <c:v>障害者の福祉</c:v>
                </c:pt>
                <c:pt idx="2">
                  <c:v>労働セミナーや就職面接会の開催
など，雇用・就職に向けた取組</c:v>
                </c:pt>
                <c:pt idx="3">
                  <c:v>健康診断などの保健サービス</c:v>
                </c:pt>
                <c:pt idx="4">
                  <c:v>医療体制の充実</c:v>
                </c:pt>
                <c:pt idx="5">
                  <c:v>共生社会の充実・
パラハートちょうふの取組</c:v>
                </c:pt>
              </c:strCache>
            </c:strRef>
          </c:cat>
          <c:val>
            <c:numRef>
              <c:f>分野別優先度!$U$45:$U$50</c:f>
              <c:numCache>
                <c:formatCode>0.0</c:formatCode>
                <c:ptCount val="6"/>
                <c:pt idx="0">
                  <c:v>4.5255474452554747</c:v>
                </c:pt>
                <c:pt idx="1">
                  <c:v>3.1386861313868613</c:v>
                </c:pt>
                <c:pt idx="2">
                  <c:v>4.1605839416058394</c:v>
                </c:pt>
                <c:pt idx="3">
                  <c:v>1.3138686131386861</c:v>
                </c:pt>
                <c:pt idx="4">
                  <c:v>1.0218978102189782</c:v>
                </c:pt>
                <c:pt idx="5">
                  <c:v>7.4452554744525541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A3-4E04-AC9E-881BBAFAA114}"/>
            </c:ext>
          </c:extLst>
        </c:ser>
        <c:ser>
          <c:idx val="4"/>
          <c:order val="4"/>
          <c:tx>
            <c:strRef>
              <c:f>分野別優先度!$V$44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分野別優先度!$Q$45:$Q$50</c:f>
              <c:strCache>
                <c:ptCount val="6"/>
                <c:pt idx="0">
                  <c:v>高齢者の福祉</c:v>
                </c:pt>
                <c:pt idx="1">
                  <c:v>障害者の福祉</c:v>
                </c:pt>
                <c:pt idx="2">
                  <c:v>労働セミナーや就職面接会の開催
など，雇用・就職に向けた取組</c:v>
                </c:pt>
                <c:pt idx="3">
                  <c:v>健康診断などの保健サービス</c:v>
                </c:pt>
                <c:pt idx="4">
                  <c:v>医療体制の充実</c:v>
                </c:pt>
                <c:pt idx="5">
                  <c:v>共生社会の充実・
パラハートちょうふの取組</c:v>
                </c:pt>
              </c:strCache>
            </c:strRef>
          </c:cat>
          <c:val>
            <c:numRef>
              <c:f>分野別優先度!$V$45:$V$50</c:f>
              <c:numCache>
                <c:formatCode>0.0</c:formatCode>
                <c:ptCount val="6"/>
                <c:pt idx="0">
                  <c:v>10.510948905109489</c:v>
                </c:pt>
                <c:pt idx="1">
                  <c:v>11.532846715328466</c:v>
                </c:pt>
                <c:pt idx="2">
                  <c:v>12.773722627737227</c:v>
                </c:pt>
                <c:pt idx="3">
                  <c:v>9.9270072992700733</c:v>
                </c:pt>
                <c:pt idx="4">
                  <c:v>9.7080291970802932</c:v>
                </c:pt>
                <c:pt idx="5">
                  <c:v>12.189781021897812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A3-4E04-AC9E-881BBAFA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分野別優先度!$R$44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74-418C-AAD1-ABDBA4B9BA5C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1274-418C-AAD1-ABDBA4B9B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分野別優先度!$Q$43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分野別優先度!$R$43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74-418C-AAD1-ABDBA4B9BA5C}"/>
            </c:ext>
          </c:extLst>
        </c:ser>
        <c:ser>
          <c:idx val="1"/>
          <c:order val="1"/>
          <c:tx>
            <c:strRef>
              <c:f>分野別優先度!$S$44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274-418C-AAD1-ABDBA4B9BA5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分野別優先度!$Q$43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分野別優先度!$S$43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74-418C-AAD1-ABDBA4B9BA5C}"/>
            </c:ext>
          </c:extLst>
        </c:ser>
        <c:ser>
          <c:idx val="2"/>
          <c:order val="2"/>
          <c:tx>
            <c:strRef>
              <c:f>分野別優先度!$T$44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274-418C-AAD1-ABDBA4B9BA5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分野別優先度!$Q$43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分野別優先度!$T$43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74-418C-AAD1-ABDBA4B9BA5C}"/>
            </c:ext>
          </c:extLst>
        </c:ser>
        <c:ser>
          <c:idx val="3"/>
          <c:order val="3"/>
          <c:tx>
            <c:strRef>
              <c:f>分野別優先度!$U$44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分野別優先度!$Q$43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分野別優先度!$U$43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74-418C-AAD1-ABDBA4B9BA5C}"/>
            </c:ext>
          </c:extLst>
        </c:ser>
        <c:ser>
          <c:idx val="4"/>
          <c:order val="4"/>
          <c:tx>
            <c:strRef>
              <c:f>分野別優先度!$V$44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274-418C-AAD1-ABDBA4B9BA5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分野別優先度!$Q$43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分野別優先度!$V$43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74-418C-AAD1-ABDBA4B9B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7921017513695501"/>
          <c:w val="0.65992344907390688"/>
          <c:h val="0.664868701238440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分野別優先度!$R$68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分野別優先度!$Q$69:$Q$72</c:f>
              <c:strCache>
                <c:ptCount val="4"/>
                <c:pt idx="0">
                  <c:v>図書館</c:v>
                </c:pt>
                <c:pt idx="1">
                  <c:v>たづくりを中心とした生涯学習</c:v>
                </c:pt>
                <c:pt idx="2">
                  <c:v>スポーツ振興</c:v>
                </c:pt>
                <c:pt idx="3">
                  <c:v>公民館</c:v>
                </c:pt>
              </c:strCache>
            </c:strRef>
          </c:cat>
          <c:val>
            <c:numRef>
              <c:f>分野別優先度!$R$69:$R$72</c:f>
              <c:numCache>
                <c:formatCode>0.0</c:formatCode>
                <c:ptCount val="4"/>
                <c:pt idx="0">
                  <c:v>6.4963503649635035</c:v>
                </c:pt>
                <c:pt idx="1">
                  <c:v>3.722627737226277</c:v>
                </c:pt>
                <c:pt idx="2">
                  <c:v>4.452554744525548</c:v>
                </c:pt>
                <c:pt idx="3">
                  <c:v>3.0656934306569341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8-42EF-BD9F-B05370DE520B}"/>
            </c:ext>
          </c:extLst>
        </c:ser>
        <c:ser>
          <c:idx val="1"/>
          <c:order val="1"/>
          <c:tx>
            <c:strRef>
              <c:f>分野別優先度!$S$68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分野別優先度!$Q$69:$Q$72</c:f>
              <c:strCache>
                <c:ptCount val="4"/>
                <c:pt idx="0">
                  <c:v>図書館</c:v>
                </c:pt>
                <c:pt idx="1">
                  <c:v>たづくりを中心とした生涯学習</c:v>
                </c:pt>
                <c:pt idx="2">
                  <c:v>スポーツ振興</c:v>
                </c:pt>
                <c:pt idx="3">
                  <c:v>公民館</c:v>
                </c:pt>
              </c:strCache>
            </c:strRef>
          </c:cat>
          <c:val>
            <c:numRef>
              <c:f>分野別優先度!$S$69:$S$72</c:f>
              <c:numCache>
                <c:formatCode>0.0</c:formatCode>
                <c:ptCount val="4"/>
                <c:pt idx="0">
                  <c:v>20.948905109489051</c:v>
                </c:pt>
                <c:pt idx="1">
                  <c:v>18.321167883211679</c:v>
                </c:pt>
                <c:pt idx="2">
                  <c:v>17.810218978102192</c:v>
                </c:pt>
                <c:pt idx="3">
                  <c:v>16.569343065693431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88-42EF-BD9F-B05370DE520B}"/>
            </c:ext>
          </c:extLst>
        </c:ser>
        <c:ser>
          <c:idx val="2"/>
          <c:order val="2"/>
          <c:tx>
            <c:strRef>
              <c:f>分野別優先度!$T$68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分野別優先度!$Q$69:$Q$72</c:f>
              <c:strCache>
                <c:ptCount val="4"/>
                <c:pt idx="0">
                  <c:v>図書館</c:v>
                </c:pt>
                <c:pt idx="1">
                  <c:v>たづくりを中心とした生涯学習</c:v>
                </c:pt>
                <c:pt idx="2">
                  <c:v>スポーツ振興</c:v>
                </c:pt>
                <c:pt idx="3">
                  <c:v>公民館</c:v>
                </c:pt>
              </c:strCache>
            </c:strRef>
          </c:cat>
          <c:val>
            <c:numRef>
              <c:f>分野別優先度!$T$69:$T$72</c:f>
              <c:numCache>
                <c:formatCode>0.0</c:formatCode>
                <c:ptCount val="4"/>
                <c:pt idx="0">
                  <c:v>59.854014598540154</c:v>
                </c:pt>
                <c:pt idx="1">
                  <c:v>62.554744525547449</c:v>
                </c:pt>
                <c:pt idx="2">
                  <c:v>62.043795620437962</c:v>
                </c:pt>
                <c:pt idx="3">
                  <c:v>63.795620437956202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88-42EF-BD9F-B05370DE520B}"/>
            </c:ext>
          </c:extLst>
        </c:ser>
        <c:ser>
          <c:idx val="3"/>
          <c:order val="3"/>
          <c:tx>
            <c:strRef>
              <c:f>分野別優先度!$U$68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分野別優先度!$Q$69:$Q$72</c:f>
              <c:strCache>
                <c:ptCount val="4"/>
                <c:pt idx="0">
                  <c:v>図書館</c:v>
                </c:pt>
                <c:pt idx="1">
                  <c:v>たづくりを中心とした生涯学習</c:v>
                </c:pt>
                <c:pt idx="2">
                  <c:v>スポーツ振興</c:v>
                </c:pt>
                <c:pt idx="3">
                  <c:v>公民館</c:v>
                </c:pt>
              </c:strCache>
            </c:strRef>
          </c:cat>
          <c:val>
            <c:numRef>
              <c:f>分野別優先度!$U$69:$U$72</c:f>
              <c:numCache>
                <c:formatCode>0.0</c:formatCode>
                <c:ptCount val="4"/>
                <c:pt idx="0">
                  <c:v>3.2116788321167884</c:v>
                </c:pt>
                <c:pt idx="1">
                  <c:v>5.0364963503649633</c:v>
                </c:pt>
                <c:pt idx="2">
                  <c:v>5.3284671532846719</c:v>
                </c:pt>
                <c:pt idx="3">
                  <c:v>5.4014598540145986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8-42EF-BD9F-B05370DE520B}"/>
            </c:ext>
          </c:extLst>
        </c:ser>
        <c:ser>
          <c:idx val="4"/>
          <c:order val="4"/>
          <c:tx>
            <c:strRef>
              <c:f>分野別優先度!$V$68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分野別優先度!$Q$69:$Q$72</c:f>
              <c:strCache>
                <c:ptCount val="4"/>
                <c:pt idx="0">
                  <c:v>図書館</c:v>
                </c:pt>
                <c:pt idx="1">
                  <c:v>たづくりを中心とした生涯学習</c:v>
                </c:pt>
                <c:pt idx="2">
                  <c:v>スポーツ振興</c:v>
                </c:pt>
                <c:pt idx="3">
                  <c:v>公民館</c:v>
                </c:pt>
              </c:strCache>
            </c:strRef>
          </c:cat>
          <c:val>
            <c:numRef>
              <c:f>分野別優先度!$V$69:$V$72</c:f>
              <c:numCache>
                <c:formatCode>0.0</c:formatCode>
                <c:ptCount val="4"/>
                <c:pt idx="0">
                  <c:v>9.4890510948905096</c:v>
                </c:pt>
                <c:pt idx="1">
                  <c:v>10.364963503649635</c:v>
                </c:pt>
                <c:pt idx="2">
                  <c:v>10.364963503649635</c:v>
                </c:pt>
                <c:pt idx="3">
                  <c:v>11.167883211678832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88-42EF-BD9F-B05370DE5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分野別優先度!$R$68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2D-464D-8379-860D4C955FA5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B32D-464D-8379-860D4C955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分野別優先度!$Q$67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分野別優先度!$R$67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2D-464D-8379-860D4C955FA5}"/>
            </c:ext>
          </c:extLst>
        </c:ser>
        <c:ser>
          <c:idx val="1"/>
          <c:order val="1"/>
          <c:tx>
            <c:strRef>
              <c:f>分野別優先度!$S$68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32D-464D-8379-860D4C955FA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分野別優先度!$Q$67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分野別優先度!$S$67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2D-464D-8379-860D4C955FA5}"/>
            </c:ext>
          </c:extLst>
        </c:ser>
        <c:ser>
          <c:idx val="2"/>
          <c:order val="2"/>
          <c:tx>
            <c:strRef>
              <c:f>分野別優先度!$T$68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32D-464D-8379-860D4C955FA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分野別優先度!$Q$67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分野別優先度!$T$67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2D-464D-8379-860D4C955FA5}"/>
            </c:ext>
          </c:extLst>
        </c:ser>
        <c:ser>
          <c:idx val="3"/>
          <c:order val="3"/>
          <c:tx>
            <c:strRef>
              <c:f>分野別優先度!$U$68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分野別優先度!$Q$67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分野別優先度!$U$67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2D-464D-8379-860D4C955FA5}"/>
            </c:ext>
          </c:extLst>
        </c:ser>
        <c:ser>
          <c:idx val="4"/>
          <c:order val="4"/>
          <c:tx>
            <c:strRef>
              <c:f>分野別優先度!$V$68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32D-464D-8379-860D4C955FA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分野別優先度!$Q$67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分野別優先度!$V$67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32D-464D-8379-860D4C955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363835899956965"/>
          <c:w val="0.65992344907390688"/>
          <c:h val="0.719115660070666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分野別優先度!$R$137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分野別優先度!$Q$138:$Q$142</c:f>
              <c:strCache>
                <c:ptCount val="5"/>
                <c:pt idx="0">
                  <c:v>街並み・景観</c:v>
                </c:pt>
                <c:pt idx="1">
                  <c:v>中心市街地（調布・布田・国領駅
周辺）の活気・にぎわい</c:v>
                </c:pt>
                <c:pt idx="2">
                  <c:v>自宅周辺の居住環境（バリアフリー
や耐震化など，ハード面の整備）</c:v>
                </c:pt>
                <c:pt idx="3">
                  <c:v>道路の整備（新設，拡幅を伴う改良）</c:v>
                </c:pt>
                <c:pt idx="4">
                  <c:v>既設道路の維持管理（損傷した
部分の補修，清掃，点検等）</c:v>
                </c:pt>
              </c:strCache>
            </c:strRef>
          </c:cat>
          <c:val>
            <c:numRef>
              <c:f>分野別優先度!$R$138:$R$142</c:f>
              <c:numCache>
                <c:formatCode>0.0</c:formatCode>
                <c:ptCount val="5"/>
                <c:pt idx="0">
                  <c:v>10</c:v>
                </c:pt>
                <c:pt idx="1">
                  <c:v>9.1240875912408761</c:v>
                </c:pt>
                <c:pt idx="2">
                  <c:v>13.430656934306571</c:v>
                </c:pt>
                <c:pt idx="3">
                  <c:v>17.372262773722628</c:v>
                </c:pt>
                <c:pt idx="4">
                  <c:v>16.569343065693431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2-4AC2-8BA7-8CE2678E7951}"/>
            </c:ext>
          </c:extLst>
        </c:ser>
        <c:ser>
          <c:idx val="1"/>
          <c:order val="1"/>
          <c:tx>
            <c:strRef>
              <c:f>分野別優先度!$S$137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分野別優先度!$Q$138:$Q$142</c:f>
              <c:strCache>
                <c:ptCount val="5"/>
                <c:pt idx="0">
                  <c:v>街並み・景観</c:v>
                </c:pt>
                <c:pt idx="1">
                  <c:v>中心市街地（調布・布田・国領駅
周辺）の活気・にぎわい</c:v>
                </c:pt>
                <c:pt idx="2">
                  <c:v>自宅周辺の居住環境（バリアフリー
や耐震化など，ハード面の整備）</c:v>
                </c:pt>
                <c:pt idx="3">
                  <c:v>道路の整備（新設，拡幅を伴う改良）</c:v>
                </c:pt>
                <c:pt idx="4">
                  <c:v>既設道路の維持管理（損傷した
部分の補修，清掃，点検等）</c:v>
                </c:pt>
              </c:strCache>
            </c:strRef>
          </c:cat>
          <c:val>
            <c:numRef>
              <c:f>分野別優先度!$S$138:$S$142</c:f>
              <c:numCache>
                <c:formatCode>0.0</c:formatCode>
                <c:ptCount val="5"/>
                <c:pt idx="0">
                  <c:v>29.270072992700729</c:v>
                </c:pt>
                <c:pt idx="1">
                  <c:v>28.175182481751825</c:v>
                </c:pt>
                <c:pt idx="2">
                  <c:v>35.620437956204384</c:v>
                </c:pt>
                <c:pt idx="3">
                  <c:v>39.270072992700726</c:v>
                </c:pt>
                <c:pt idx="4">
                  <c:v>39.489051094890506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C2-4AC2-8BA7-8CE2678E7951}"/>
            </c:ext>
          </c:extLst>
        </c:ser>
        <c:ser>
          <c:idx val="2"/>
          <c:order val="2"/>
          <c:tx>
            <c:strRef>
              <c:f>分野別優先度!$T$137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分野別優先度!$Q$138:$Q$142</c:f>
              <c:strCache>
                <c:ptCount val="5"/>
                <c:pt idx="0">
                  <c:v>街並み・景観</c:v>
                </c:pt>
                <c:pt idx="1">
                  <c:v>中心市街地（調布・布田・国領駅
周辺）の活気・にぎわい</c:v>
                </c:pt>
                <c:pt idx="2">
                  <c:v>自宅周辺の居住環境（バリアフリー
や耐震化など，ハード面の整備）</c:v>
                </c:pt>
                <c:pt idx="3">
                  <c:v>道路の整備（新設，拡幅を伴う改良）</c:v>
                </c:pt>
                <c:pt idx="4">
                  <c:v>既設道路の維持管理（損傷した
部分の補修，清掃，点検等）</c:v>
                </c:pt>
              </c:strCache>
            </c:strRef>
          </c:cat>
          <c:val>
            <c:numRef>
              <c:f>分野別優先度!$T$138:$T$142</c:f>
              <c:numCache>
                <c:formatCode>0.0</c:formatCode>
                <c:ptCount val="5"/>
                <c:pt idx="0">
                  <c:v>49.270072992700733</c:v>
                </c:pt>
                <c:pt idx="1">
                  <c:v>50.291970802919707</c:v>
                </c:pt>
                <c:pt idx="2">
                  <c:v>40.145985401459853</c:v>
                </c:pt>
                <c:pt idx="3">
                  <c:v>32.846715328467155</c:v>
                </c:pt>
                <c:pt idx="4">
                  <c:v>34.087591240875916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C2-4AC2-8BA7-8CE2678E7951}"/>
            </c:ext>
          </c:extLst>
        </c:ser>
        <c:ser>
          <c:idx val="3"/>
          <c:order val="3"/>
          <c:tx>
            <c:strRef>
              <c:f>分野別優先度!$U$137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分野別優先度!$Q$138:$Q$142</c:f>
              <c:strCache>
                <c:ptCount val="5"/>
                <c:pt idx="0">
                  <c:v>街並み・景観</c:v>
                </c:pt>
                <c:pt idx="1">
                  <c:v>中心市街地（調布・布田・国領駅
周辺）の活気・にぎわい</c:v>
                </c:pt>
                <c:pt idx="2">
                  <c:v>自宅周辺の居住環境（バリアフリー
や耐震化など，ハード面の整備）</c:v>
                </c:pt>
                <c:pt idx="3">
                  <c:v>道路の整備（新設，拡幅を伴う改良）</c:v>
                </c:pt>
                <c:pt idx="4">
                  <c:v>既設道路の維持管理（損傷した
部分の補修，清掃，点検等）</c:v>
                </c:pt>
              </c:strCache>
            </c:strRef>
          </c:cat>
          <c:val>
            <c:numRef>
              <c:f>分野別優先度!$U$138:$U$142</c:f>
              <c:numCache>
                <c:formatCode>0.0</c:formatCode>
                <c:ptCount val="5"/>
                <c:pt idx="0">
                  <c:v>2.335766423357664</c:v>
                </c:pt>
                <c:pt idx="1">
                  <c:v>3.5036496350364965</c:v>
                </c:pt>
                <c:pt idx="2">
                  <c:v>1.6058394160583942</c:v>
                </c:pt>
                <c:pt idx="3">
                  <c:v>1.824817518248175</c:v>
                </c:pt>
                <c:pt idx="4">
                  <c:v>1.0948905109489051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C2-4AC2-8BA7-8CE2678E7951}"/>
            </c:ext>
          </c:extLst>
        </c:ser>
        <c:ser>
          <c:idx val="4"/>
          <c:order val="4"/>
          <c:tx>
            <c:strRef>
              <c:f>分野別優先度!$V$137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分野別優先度!$Q$138:$Q$142</c:f>
              <c:strCache>
                <c:ptCount val="5"/>
                <c:pt idx="0">
                  <c:v>街並み・景観</c:v>
                </c:pt>
                <c:pt idx="1">
                  <c:v>中心市街地（調布・布田・国領駅
周辺）の活気・にぎわい</c:v>
                </c:pt>
                <c:pt idx="2">
                  <c:v>自宅周辺の居住環境（バリアフリー
や耐震化など，ハード面の整備）</c:v>
                </c:pt>
                <c:pt idx="3">
                  <c:v>道路の整備（新設，拡幅を伴う改良）</c:v>
                </c:pt>
                <c:pt idx="4">
                  <c:v>既設道路の維持管理（損傷した
部分の補修，清掃，点検等）</c:v>
                </c:pt>
              </c:strCache>
            </c:strRef>
          </c:cat>
          <c:val>
            <c:numRef>
              <c:f>分野別優先度!$V$138:$V$142</c:f>
              <c:numCache>
                <c:formatCode>0.0</c:formatCode>
                <c:ptCount val="5"/>
                <c:pt idx="0">
                  <c:v>9.1240875912408761</c:v>
                </c:pt>
                <c:pt idx="1">
                  <c:v>8.905109489051096</c:v>
                </c:pt>
                <c:pt idx="2">
                  <c:v>9.1970802919708028</c:v>
                </c:pt>
                <c:pt idx="3">
                  <c:v>8.6861313868613141</c:v>
                </c:pt>
                <c:pt idx="4">
                  <c:v>8.7591240875912408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C2-4AC2-8BA7-8CE2678E7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分野別優先度!$R$137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17-44A3-B87D-3DDE31E331BC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2817-44A3-B87D-3DDE31E331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分野別優先度!$Q$136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分野別優先度!$R$136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17-44A3-B87D-3DDE31E331BC}"/>
            </c:ext>
          </c:extLst>
        </c:ser>
        <c:ser>
          <c:idx val="1"/>
          <c:order val="1"/>
          <c:tx>
            <c:strRef>
              <c:f>分野別優先度!$S$137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17-44A3-B87D-3DDE31E331B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分野別優先度!$Q$136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分野別優先度!$S$136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17-44A3-B87D-3DDE31E331BC}"/>
            </c:ext>
          </c:extLst>
        </c:ser>
        <c:ser>
          <c:idx val="2"/>
          <c:order val="2"/>
          <c:tx>
            <c:strRef>
              <c:f>分野別優先度!$T$137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817-44A3-B87D-3DDE31E331B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分野別優先度!$Q$136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分野別優先度!$T$136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17-44A3-B87D-3DDE31E331BC}"/>
            </c:ext>
          </c:extLst>
        </c:ser>
        <c:ser>
          <c:idx val="3"/>
          <c:order val="3"/>
          <c:tx>
            <c:strRef>
              <c:f>分野別優先度!$U$137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分野別優先度!$Q$136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分野別優先度!$U$136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17-44A3-B87D-3DDE31E331BC}"/>
            </c:ext>
          </c:extLst>
        </c:ser>
        <c:ser>
          <c:idx val="4"/>
          <c:order val="4"/>
          <c:tx>
            <c:strRef>
              <c:f>分野別優先度!$V$137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817-44A3-B87D-3DDE31E331B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分野別優先度!$Q$136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分野別優先度!$V$136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17-44A3-B87D-3DDE31E33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363835899956965"/>
          <c:w val="0.65992344907390688"/>
          <c:h val="0.719115660070666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分野別優先度!$R$158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分野別優先度!$Q$159:$Q$163</c:f>
              <c:strCache>
                <c:ptCount val="5"/>
                <c:pt idx="0">
                  <c:v>緑の保全・創出や自然環境の保全</c:v>
                </c:pt>
                <c:pt idx="1">
                  <c:v>2050年ゼロカーボンシティの
実現に向けた取組</c:v>
                </c:pt>
                <c:pt idx="2">
                  <c:v>公園や遊び場</c:v>
                </c:pt>
                <c:pt idx="3">
                  <c:v>ごみ処理やリサイクル</c:v>
                </c:pt>
                <c:pt idx="4">
                  <c:v>生活環境（騒音・悪臭・
野焼きなどへの対策）</c:v>
                </c:pt>
              </c:strCache>
            </c:strRef>
          </c:cat>
          <c:val>
            <c:numRef>
              <c:f>分野別優先度!$R$159:$R$163</c:f>
              <c:numCache>
                <c:formatCode>0.0</c:formatCode>
                <c:ptCount val="5"/>
                <c:pt idx="0">
                  <c:v>9.9270072992700733</c:v>
                </c:pt>
                <c:pt idx="1">
                  <c:v>6.0583941605839415</c:v>
                </c:pt>
                <c:pt idx="2">
                  <c:v>9.9270072992700733</c:v>
                </c:pt>
                <c:pt idx="3">
                  <c:v>9.8540145985401466</c:v>
                </c:pt>
                <c:pt idx="4">
                  <c:v>8.1751824817518255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7-4AEC-97AB-167F4B54451E}"/>
            </c:ext>
          </c:extLst>
        </c:ser>
        <c:ser>
          <c:idx val="1"/>
          <c:order val="1"/>
          <c:tx>
            <c:strRef>
              <c:f>分野別優先度!$S$158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分野別優先度!$Q$159:$Q$163</c:f>
              <c:strCache>
                <c:ptCount val="5"/>
                <c:pt idx="0">
                  <c:v>緑の保全・創出や自然環境の保全</c:v>
                </c:pt>
                <c:pt idx="1">
                  <c:v>2050年ゼロカーボンシティの
実現に向けた取組</c:v>
                </c:pt>
                <c:pt idx="2">
                  <c:v>公園や遊び場</c:v>
                </c:pt>
                <c:pt idx="3">
                  <c:v>ごみ処理やリサイクル</c:v>
                </c:pt>
                <c:pt idx="4">
                  <c:v>生活環境（騒音・悪臭・
野焼きなどへの対策）</c:v>
                </c:pt>
              </c:strCache>
            </c:strRef>
          </c:cat>
          <c:val>
            <c:numRef>
              <c:f>分野別優先度!$S$159:$S$163</c:f>
              <c:numCache>
                <c:formatCode>0.0</c:formatCode>
                <c:ptCount val="5"/>
                <c:pt idx="0">
                  <c:v>28.832116788321166</c:v>
                </c:pt>
                <c:pt idx="1">
                  <c:v>26.934306569343065</c:v>
                </c:pt>
                <c:pt idx="2">
                  <c:v>29.489051094890513</c:v>
                </c:pt>
                <c:pt idx="3">
                  <c:v>28.467153284671532</c:v>
                </c:pt>
                <c:pt idx="4">
                  <c:v>25.839416058394161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7-4AEC-97AB-167F4B54451E}"/>
            </c:ext>
          </c:extLst>
        </c:ser>
        <c:ser>
          <c:idx val="2"/>
          <c:order val="2"/>
          <c:tx>
            <c:strRef>
              <c:f>分野別優先度!$T$158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分野別優先度!$Q$159:$Q$163</c:f>
              <c:strCache>
                <c:ptCount val="5"/>
                <c:pt idx="0">
                  <c:v>緑の保全・創出や自然環境の保全</c:v>
                </c:pt>
                <c:pt idx="1">
                  <c:v>2050年ゼロカーボンシティの
実現に向けた取組</c:v>
                </c:pt>
                <c:pt idx="2">
                  <c:v>公園や遊び場</c:v>
                </c:pt>
                <c:pt idx="3">
                  <c:v>ごみ処理やリサイクル</c:v>
                </c:pt>
                <c:pt idx="4">
                  <c:v>生活環境（騒音・悪臭・
野焼きなどへの対策）</c:v>
                </c:pt>
              </c:strCache>
            </c:strRef>
          </c:cat>
          <c:val>
            <c:numRef>
              <c:f>分野別優先度!$T$159:$T$163</c:f>
              <c:numCache>
                <c:formatCode>0.0</c:formatCode>
                <c:ptCount val="5"/>
                <c:pt idx="0">
                  <c:v>49.270072992700733</c:v>
                </c:pt>
                <c:pt idx="1">
                  <c:v>48.394160583941606</c:v>
                </c:pt>
                <c:pt idx="2">
                  <c:v>48.394160583941606</c:v>
                </c:pt>
                <c:pt idx="3">
                  <c:v>51.532846715328461</c:v>
                </c:pt>
                <c:pt idx="4">
                  <c:v>54.160583941605843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67-4AEC-97AB-167F4B54451E}"/>
            </c:ext>
          </c:extLst>
        </c:ser>
        <c:ser>
          <c:idx val="3"/>
          <c:order val="3"/>
          <c:tx>
            <c:strRef>
              <c:f>分野別優先度!$U$158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分野別優先度!$Q$159:$Q$163</c:f>
              <c:strCache>
                <c:ptCount val="5"/>
                <c:pt idx="0">
                  <c:v>緑の保全・創出や自然環境の保全</c:v>
                </c:pt>
                <c:pt idx="1">
                  <c:v>2050年ゼロカーボンシティの
実現に向けた取組</c:v>
                </c:pt>
                <c:pt idx="2">
                  <c:v>公園や遊び場</c:v>
                </c:pt>
                <c:pt idx="3">
                  <c:v>ごみ処理やリサイクル</c:v>
                </c:pt>
                <c:pt idx="4">
                  <c:v>生活環境（騒音・悪臭・
野焼きなどへの対策）</c:v>
                </c:pt>
              </c:strCache>
            </c:strRef>
          </c:cat>
          <c:val>
            <c:numRef>
              <c:f>分野別優先度!$U$159:$U$163</c:f>
              <c:numCache>
                <c:formatCode>0.0</c:formatCode>
                <c:ptCount val="5"/>
                <c:pt idx="0">
                  <c:v>1.6788321167883213</c:v>
                </c:pt>
                <c:pt idx="1">
                  <c:v>6.9343065693430654</c:v>
                </c:pt>
                <c:pt idx="2">
                  <c:v>2.5547445255474455</c:v>
                </c:pt>
                <c:pt idx="3">
                  <c:v>1.3138686131386861</c:v>
                </c:pt>
                <c:pt idx="4">
                  <c:v>2.1897810218978102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67-4AEC-97AB-167F4B54451E}"/>
            </c:ext>
          </c:extLst>
        </c:ser>
        <c:ser>
          <c:idx val="4"/>
          <c:order val="4"/>
          <c:tx>
            <c:strRef>
              <c:f>分野別優先度!$V$158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分野別優先度!$Q$159:$Q$163</c:f>
              <c:strCache>
                <c:ptCount val="5"/>
                <c:pt idx="0">
                  <c:v>緑の保全・創出や自然環境の保全</c:v>
                </c:pt>
                <c:pt idx="1">
                  <c:v>2050年ゼロカーボンシティの
実現に向けた取組</c:v>
                </c:pt>
                <c:pt idx="2">
                  <c:v>公園や遊び場</c:v>
                </c:pt>
                <c:pt idx="3">
                  <c:v>ごみ処理やリサイクル</c:v>
                </c:pt>
                <c:pt idx="4">
                  <c:v>生活環境（騒音・悪臭・
野焼きなどへの対策）</c:v>
                </c:pt>
              </c:strCache>
            </c:strRef>
          </c:cat>
          <c:val>
            <c:numRef>
              <c:f>分野別優先度!$V$159:$V$163</c:f>
              <c:numCache>
                <c:formatCode>0.0</c:formatCode>
                <c:ptCount val="5"/>
                <c:pt idx="0">
                  <c:v>10.291970802919707</c:v>
                </c:pt>
                <c:pt idx="1">
                  <c:v>11.678832116788321</c:v>
                </c:pt>
                <c:pt idx="2">
                  <c:v>9.6350364963503647</c:v>
                </c:pt>
                <c:pt idx="3">
                  <c:v>8.8321167883211675</c:v>
                </c:pt>
                <c:pt idx="4">
                  <c:v>9.6350364963503647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67-4AEC-97AB-167F4B544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分野別優先度!$R$158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44-459E-BB34-0BD8FA84B9AF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7544-459E-BB34-0BD8FA84B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分野別優先度!$Q$157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分野別優先度!$R$157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44-459E-BB34-0BD8FA84B9AF}"/>
            </c:ext>
          </c:extLst>
        </c:ser>
        <c:ser>
          <c:idx val="1"/>
          <c:order val="1"/>
          <c:tx>
            <c:strRef>
              <c:f>分野別優先度!$S$158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544-459E-BB34-0BD8FA84B9A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分野別優先度!$Q$157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分野別優先度!$S$157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44-459E-BB34-0BD8FA84B9AF}"/>
            </c:ext>
          </c:extLst>
        </c:ser>
        <c:ser>
          <c:idx val="2"/>
          <c:order val="2"/>
          <c:tx>
            <c:strRef>
              <c:f>分野別優先度!$T$158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544-459E-BB34-0BD8FA84B9A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分野別優先度!$Q$157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分野別優先度!$T$157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44-459E-BB34-0BD8FA84B9AF}"/>
            </c:ext>
          </c:extLst>
        </c:ser>
        <c:ser>
          <c:idx val="3"/>
          <c:order val="3"/>
          <c:tx>
            <c:strRef>
              <c:f>分野別優先度!$U$158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分野別優先度!$Q$157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分野別優先度!$U$157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44-459E-BB34-0BD8FA84B9AF}"/>
            </c:ext>
          </c:extLst>
        </c:ser>
        <c:ser>
          <c:idx val="4"/>
          <c:order val="4"/>
          <c:tx>
            <c:strRef>
              <c:f>分野別優先度!$V$158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544-459E-BB34-0BD8FA84B9A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分野別優先度!$Q$157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分野別優先度!$V$157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544-459E-BB34-0BD8FA84B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42225178079624E-2"/>
          <c:y val="0.10455587788368559"/>
          <c:w val="0.88638685269150241"/>
          <c:h val="0.817770410277662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満足度!$S$65</c:f>
              <c:strCache>
                <c:ptCount val="1"/>
                <c:pt idx="0">
                  <c:v>満足している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08-4581-BE3E-4B4D974794BD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308-4581-BE3E-4B4D97479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満足度!$R$64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満足度!$S$64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8-4581-BE3E-4B4D974794BD}"/>
            </c:ext>
          </c:extLst>
        </c:ser>
        <c:ser>
          <c:idx val="1"/>
          <c:order val="1"/>
          <c:tx>
            <c:strRef>
              <c:f>満足度!$T$65</c:f>
              <c:strCache>
                <c:ptCount val="1"/>
                <c:pt idx="0">
                  <c:v>どちらかと
いえば
満足している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308-4581-BE3E-4B4D974794B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満足度!$R$64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満足度!$T$64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08-4581-BE3E-4B4D974794BD}"/>
            </c:ext>
          </c:extLst>
        </c:ser>
        <c:ser>
          <c:idx val="2"/>
          <c:order val="2"/>
          <c:tx>
            <c:strRef>
              <c:f>満足度!$U$65</c:f>
              <c:strCache>
                <c:ptCount val="1"/>
                <c:pt idx="0">
                  <c:v>どちらかと
いえば
不満である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308-4581-BE3E-4B4D974794B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満足度!$R$64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満足度!$U$64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08-4581-BE3E-4B4D974794BD}"/>
            </c:ext>
          </c:extLst>
        </c:ser>
        <c:ser>
          <c:idx val="3"/>
          <c:order val="3"/>
          <c:tx>
            <c:strRef>
              <c:f>満足度!$V$65</c:f>
              <c:strCache>
                <c:ptCount val="1"/>
                <c:pt idx="0">
                  <c:v>不満である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満足度!$R$64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満足度!$V$64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08-4581-BE3E-4B4D974794BD}"/>
            </c:ext>
          </c:extLst>
        </c:ser>
        <c:ser>
          <c:idx val="4"/>
          <c:order val="4"/>
          <c:tx>
            <c:strRef>
              <c:f>満足度!$W$65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308-4581-BE3E-4B4D974794B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満足度!$R$64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満足度!$W$64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08-4581-BE3E-4B4D97479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2363835899956965"/>
          <c:w val="0.65992344907390688"/>
          <c:h val="0.719115660070666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分野別優先度!$R$86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分野別優先度!$Q$87:$Q$91</c:f>
              <c:strCache>
                <c:ptCount val="5"/>
                <c:pt idx="0">
                  <c:v>地域コミュニティ（自治会・地区
協議会など）の活動支援</c:v>
                </c:pt>
                <c:pt idx="1">
                  <c:v>人権に関する啓発・相談</c:v>
                </c:pt>
                <c:pt idx="2">
                  <c:v>女性の社会参加・参画</c:v>
                </c:pt>
                <c:pt idx="3">
                  <c:v>多様な性（性的マイノリティなど）
の理解への取組</c:v>
                </c:pt>
                <c:pt idx="4">
                  <c:v>平和・国際交流の取組</c:v>
                </c:pt>
              </c:strCache>
            </c:strRef>
          </c:cat>
          <c:val>
            <c:numRef>
              <c:f>分野別優先度!$R$87:$R$91</c:f>
              <c:numCache>
                <c:formatCode>0.0</c:formatCode>
                <c:ptCount val="5"/>
                <c:pt idx="0">
                  <c:v>3.7956204379562042</c:v>
                </c:pt>
                <c:pt idx="1">
                  <c:v>4.3795620437956204</c:v>
                </c:pt>
                <c:pt idx="2">
                  <c:v>5.4014598540145986</c:v>
                </c:pt>
                <c:pt idx="3">
                  <c:v>4.3795620437956204</c:v>
                </c:pt>
                <c:pt idx="4">
                  <c:v>5.0364963503649633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8-4AAB-A312-1BB9A54E157D}"/>
            </c:ext>
          </c:extLst>
        </c:ser>
        <c:ser>
          <c:idx val="1"/>
          <c:order val="1"/>
          <c:tx>
            <c:strRef>
              <c:f>分野別優先度!$S$86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分野別優先度!$Q$87:$Q$91</c:f>
              <c:strCache>
                <c:ptCount val="5"/>
                <c:pt idx="0">
                  <c:v>地域コミュニティ（自治会・地区
協議会など）の活動支援</c:v>
                </c:pt>
                <c:pt idx="1">
                  <c:v>人権に関する啓発・相談</c:v>
                </c:pt>
                <c:pt idx="2">
                  <c:v>女性の社会参加・参画</c:v>
                </c:pt>
                <c:pt idx="3">
                  <c:v>多様な性（性的マイノリティなど）
の理解への取組</c:v>
                </c:pt>
                <c:pt idx="4">
                  <c:v>平和・国際交流の取組</c:v>
                </c:pt>
              </c:strCache>
            </c:strRef>
          </c:cat>
          <c:val>
            <c:numRef>
              <c:f>分野別優先度!$S$87:$S$91</c:f>
              <c:numCache>
                <c:formatCode>0.0</c:formatCode>
                <c:ptCount val="5"/>
                <c:pt idx="0">
                  <c:v>17.883211678832119</c:v>
                </c:pt>
                <c:pt idx="1">
                  <c:v>19.854014598540147</c:v>
                </c:pt>
                <c:pt idx="2">
                  <c:v>25.036496350364963</c:v>
                </c:pt>
                <c:pt idx="3">
                  <c:v>21.897810218978105</c:v>
                </c:pt>
                <c:pt idx="4">
                  <c:v>21.240875912408761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8-4AAB-A312-1BB9A54E157D}"/>
            </c:ext>
          </c:extLst>
        </c:ser>
        <c:ser>
          <c:idx val="2"/>
          <c:order val="2"/>
          <c:tx>
            <c:strRef>
              <c:f>分野別優先度!$T$86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分野別優先度!$Q$87:$Q$91</c:f>
              <c:strCache>
                <c:ptCount val="5"/>
                <c:pt idx="0">
                  <c:v>地域コミュニティ（自治会・地区
協議会など）の活動支援</c:v>
                </c:pt>
                <c:pt idx="1">
                  <c:v>人権に関する啓発・相談</c:v>
                </c:pt>
                <c:pt idx="2">
                  <c:v>女性の社会参加・参画</c:v>
                </c:pt>
                <c:pt idx="3">
                  <c:v>多様な性（性的マイノリティなど）
の理解への取組</c:v>
                </c:pt>
                <c:pt idx="4">
                  <c:v>平和・国際交流の取組</c:v>
                </c:pt>
              </c:strCache>
            </c:strRef>
          </c:cat>
          <c:val>
            <c:numRef>
              <c:f>分野別優先度!$T$87:$T$91</c:f>
              <c:numCache>
                <c:formatCode>0.0</c:formatCode>
                <c:ptCount val="5"/>
                <c:pt idx="0">
                  <c:v>60.948905109489047</c:v>
                </c:pt>
                <c:pt idx="1">
                  <c:v>57.226277372262771</c:v>
                </c:pt>
                <c:pt idx="2">
                  <c:v>52.335766423357668</c:v>
                </c:pt>
                <c:pt idx="3">
                  <c:v>52.481751824817515</c:v>
                </c:pt>
                <c:pt idx="4">
                  <c:v>55.620437956204384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E8-4AAB-A312-1BB9A54E157D}"/>
            </c:ext>
          </c:extLst>
        </c:ser>
        <c:ser>
          <c:idx val="3"/>
          <c:order val="3"/>
          <c:tx>
            <c:strRef>
              <c:f>分野別優先度!$U$86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分野別優先度!$Q$87:$Q$91</c:f>
              <c:strCache>
                <c:ptCount val="5"/>
                <c:pt idx="0">
                  <c:v>地域コミュニティ（自治会・地区
協議会など）の活動支援</c:v>
                </c:pt>
                <c:pt idx="1">
                  <c:v>人権に関する啓発・相談</c:v>
                </c:pt>
                <c:pt idx="2">
                  <c:v>女性の社会参加・参画</c:v>
                </c:pt>
                <c:pt idx="3">
                  <c:v>多様な性（性的マイノリティなど）
の理解への取組</c:v>
                </c:pt>
                <c:pt idx="4">
                  <c:v>平和・国際交流の取組</c:v>
                </c:pt>
              </c:strCache>
            </c:strRef>
          </c:cat>
          <c:val>
            <c:numRef>
              <c:f>分野別優先度!$U$87:$U$91</c:f>
              <c:numCache>
                <c:formatCode>0.0</c:formatCode>
                <c:ptCount val="5"/>
                <c:pt idx="0">
                  <c:v>5.9124087591240873</c:v>
                </c:pt>
                <c:pt idx="1">
                  <c:v>6.4233576642335768</c:v>
                </c:pt>
                <c:pt idx="2">
                  <c:v>5.1094890510948909</c:v>
                </c:pt>
                <c:pt idx="3">
                  <c:v>9.4160583941605847</c:v>
                </c:pt>
                <c:pt idx="4">
                  <c:v>6.2043795620437958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E8-4AAB-A312-1BB9A54E157D}"/>
            </c:ext>
          </c:extLst>
        </c:ser>
        <c:ser>
          <c:idx val="4"/>
          <c:order val="4"/>
          <c:tx>
            <c:strRef>
              <c:f>分野別優先度!$V$86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分野別優先度!$Q$87:$Q$91</c:f>
              <c:strCache>
                <c:ptCount val="5"/>
                <c:pt idx="0">
                  <c:v>地域コミュニティ（自治会・地区
協議会など）の活動支援</c:v>
                </c:pt>
                <c:pt idx="1">
                  <c:v>人権に関する啓発・相談</c:v>
                </c:pt>
                <c:pt idx="2">
                  <c:v>女性の社会参加・参画</c:v>
                </c:pt>
                <c:pt idx="3">
                  <c:v>多様な性（性的マイノリティなど）
の理解への取組</c:v>
                </c:pt>
                <c:pt idx="4">
                  <c:v>平和・国際交流の取組</c:v>
                </c:pt>
              </c:strCache>
            </c:strRef>
          </c:cat>
          <c:val>
            <c:numRef>
              <c:f>分野別優先度!$V$87:$V$91</c:f>
              <c:numCache>
                <c:formatCode>0.0</c:formatCode>
                <c:ptCount val="5"/>
                <c:pt idx="0">
                  <c:v>11.459854014598541</c:v>
                </c:pt>
                <c:pt idx="1">
                  <c:v>12.116788321167883</c:v>
                </c:pt>
                <c:pt idx="2">
                  <c:v>12.116788321167883</c:v>
                </c:pt>
                <c:pt idx="3">
                  <c:v>11.824817518248175</c:v>
                </c:pt>
                <c:pt idx="4">
                  <c:v>11.897810218978103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E8-4AAB-A312-1BB9A54E1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分野別優先度!$R$23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32-4DFD-A008-8C6DABA47715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232-4DFD-A008-8C6DABA477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分野別優先度!$Q$22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分野別優先度!$R$22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32-4DFD-A008-8C6DABA47715}"/>
            </c:ext>
          </c:extLst>
        </c:ser>
        <c:ser>
          <c:idx val="1"/>
          <c:order val="1"/>
          <c:tx>
            <c:strRef>
              <c:f>分野別優先度!$S$23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232-4DFD-A008-8C6DABA4771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分野別優先度!$Q$22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分野別優先度!$S$22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32-4DFD-A008-8C6DABA47715}"/>
            </c:ext>
          </c:extLst>
        </c:ser>
        <c:ser>
          <c:idx val="2"/>
          <c:order val="2"/>
          <c:tx>
            <c:strRef>
              <c:f>分野別優先度!$T$23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232-4DFD-A008-8C6DABA4771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分野別優先度!$Q$22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分野別優先度!$T$22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32-4DFD-A008-8C6DABA47715}"/>
            </c:ext>
          </c:extLst>
        </c:ser>
        <c:ser>
          <c:idx val="3"/>
          <c:order val="3"/>
          <c:tx>
            <c:strRef>
              <c:f>分野別優先度!$U$23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分野別優先度!$Q$22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分野別優先度!$U$22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32-4DFD-A008-8C6DABA47715}"/>
            </c:ext>
          </c:extLst>
        </c:ser>
        <c:ser>
          <c:idx val="4"/>
          <c:order val="4"/>
          <c:tx>
            <c:strRef>
              <c:f>分野別優先度!$V$23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232-4DFD-A008-8C6DABA4771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分野別優先度!$Q$22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分野別優先度!$V$22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232-4DFD-A008-8C6DABA4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16429084537440672"/>
          <c:w val="0.65992344907390688"/>
          <c:h val="0.802201924463029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分野別優先度!$R$107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分野別優先度!$Q$108:$Q$115</c:f>
              <c:strCache>
                <c:ptCount val="8"/>
                <c:pt idx="0">
                  <c:v>日常の買い物の便利さ</c:v>
                </c:pt>
                <c:pt idx="1">
                  <c:v>市内工業・商業などの活力</c:v>
                </c:pt>
                <c:pt idx="2">
                  <c:v>市内中小企業に対する支援</c:v>
                </c:pt>
                <c:pt idx="3">
                  <c:v>深大寺などの地域資源を
生かした観光振興</c:v>
                </c:pt>
                <c:pt idx="4">
                  <c:v>調布花火</c:v>
                </c:pt>
                <c:pt idx="5">
                  <c:v>「映画のまち調布（映画・映像を“つくる・
楽しむ・学ぶ”まち）」を進める取組</c:v>
                </c:pt>
                <c:pt idx="6">
                  <c:v>グリーンホール・たづくり・せんがわ
劇場などを中心とした文化芸術活動</c:v>
                </c:pt>
                <c:pt idx="7">
                  <c:v>歴史・文化財の保存や継承</c:v>
                </c:pt>
              </c:strCache>
            </c:strRef>
          </c:cat>
          <c:val>
            <c:numRef>
              <c:f>分野別優先度!$R$108:$R$115</c:f>
              <c:numCache>
                <c:formatCode>0.0</c:formatCode>
                <c:ptCount val="8"/>
                <c:pt idx="0">
                  <c:v>12.700729927007298</c:v>
                </c:pt>
                <c:pt idx="1">
                  <c:v>7.4452554744525541</c:v>
                </c:pt>
                <c:pt idx="2">
                  <c:v>6.2773722627737225</c:v>
                </c:pt>
                <c:pt idx="3">
                  <c:v>8.8321167883211675</c:v>
                </c:pt>
                <c:pt idx="4">
                  <c:v>7.3722627737226283</c:v>
                </c:pt>
                <c:pt idx="5">
                  <c:v>6.2043795620437958</c:v>
                </c:pt>
                <c:pt idx="6">
                  <c:v>4.7445255474452548</c:v>
                </c:pt>
                <c:pt idx="7">
                  <c:v>5.6934306569343063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D-4308-843C-328EEC9B1A15}"/>
            </c:ext>
          </c:extLst>
        </c:ser>
        <c:ser>
          <c:idx val="1"/>
          <c:order val="1"/>
          <c:tx>
            <c:strRef>
              <c:f>分野別優先度!$S$107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分野別優先度!$Q$108:$Q$115</c:f>
              <c:strCache>
                <c:ptCount val="8"/>
                <c:pt idx="0">
                  <c:v>日常の買い物の便利さ</c:v>
                </c:pt>
                <c:pt idx="1">
                  <c:v>市内工業・商業などの活力</c:v>
                </c:pt>
                <c:pt idx="2">
                  <c:v>市内中小企業に対する支援</c:v>
                </c:pt>
                <c:pt idx="3">
                  <c:v>深大寺などの地域資源を
生かした観光振興</c:v>
                </c:pt>
                <c:pt idx="4">
                  <c:v>調布花火</c:v>
                </c:pt>
                <c:pt idx="5">
                  <c:v>「映画のまち調布（映画・映像を“つくる・
楽しむ・学ぶ”まち）」を進める取組</c:v>
                </c:pt>
                <c:pt idx="6">
                  <c:v>グリーンホール・たづくり・せんがわ
劇場などを中心とした文化芸術活動</c:v>
                </c:pt>
                <c:pt idx="7">
                  <c:v>歴史・文化財の保存や継承</c:v>
                </c:pt>
              </c:strCache>
            </c:strRef>
          </c:cat>
          <c:val>
            <c:numRef>
              <c:f>分野別優先度!$S$108:$S$115</c:f>
              <c:numCache>
                <c:formatCode>0.0</c:formatCode>
                <c:ptCount val="8"/>
                <c:pt idx="0">
                  <c:v>28.248175182481749</c:v>
                </c:pt>
                <c:pt idx="1">
                  <c:v>28.686131386861312</c:v>
                </c:pt>
                <c:pt idx="2">
                  <c:v>28.540145985401459</c:v>
                </c:pt>
                <c:pt idx="3">
                  <c:v>22.846715328467155</c:v>
                </c:pt>
                <c:pt idx="4">
                  <c:v>16.350364963503651</c:v>
                </c:pt>
                <c:pt idx="5">
                  <c:v>18.832116788321169</c:v>
                </c:pt>
                <c:pt idx="6">
                  <c:v>19.635036496350363</c:v>
                </c:pt>
                <c:pt idx="7">
                  <c:v>22.116788321167881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D-4308-843C-328EEC9B1A15}"/>
            </c:ext>
          </c:extLst>
        </c:ser>
        <c:ser>
          <c:idx val="2"/>
          <c:order val="2"/>
          <c:tx>
            <c:strRef>
              <c:f>分野別優先度!$T$107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分野別優先度!$Q$108:$Q$115</c:f>
              <c:strCache>
                <c:ptCount val="8"/>
                <c:pt idx="0">
                  <c:v>日常の買い物の便利さ</c:v>
                </c:pt>
                <c:pt idx="1">
                  <c:v>市内工業・商業などの活力</c:v>
                </c:pt>
                <c:pt idx="2">
                  <c:v>市内中小企業に対する支援</c:v>
                </c:pt>
                <c:pt idx="3">
                  <c:v>深大寺などの地域資源を
生かした観光振興</c:v>
                </c:pt>
                <c:pt idx="4">
                  <c:v>調布花火</c:v>
                </c:pt>
                <c:pt idx="5">
                  <c:v>「映画のまち調布（映画・映像を“つくる・
楽しむ・学ぶ”まち）」を進める取組</c:v>
                </c:pt>
                <c:pt idx="6">
                  <c:v>グリーンホール・たづくり・せんがわ
劇場などを中心とした文化芸術活動</c:v>
                </c:pt>
                <c:pt idx="7">
                  <c:v>歴史・文化財の保存や継承</c:v>
                </c:pt>
              </c:strCache>
            </c:strRef>
          </c:cat>
          <c:val>
            <c:numRef>
              <c:f>分野別優先度!$T$108:$T$115</c:f>
              <c:numCache>
                <c:formatCode>0.0</c:formatCode>
                <c:ptCount val="8"/>
                <c:pt idx="0">
                  <c:v>47.810218978102192</c:v>
                </c:pt>
                <c:pt idx="1">
                  <c:v>50.364963503649641</c:v>
                </c:pt>
                <c:pt idx="2">
                  <c:v>51.313868613138695</c:v>
                </c:pt>
                <c:pt idx="3">
                  <c:v>55.182481751824817</c:v>
                </c:pt>
                <c:pt idx="4">
                  <c:v>60.21897810218978</c:v>
                </c:pt>
                <c:pt idx="5">
                  <c:v>58.832116788321166</c:v>
                </c:pt>
                <c:pt idx="6">
                  <c:v>60.21897810218978</c:v>
                </c:pt>
                <c:pt idx="7">
                  <c:v>59.270072992700726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D-4308-843C-328EEC9B1A15}"/>
            </c:ext>
          </c:extLst>
        </c:ser>
        <c:ser>
          <c:idx val="3"/>
          <c:order val="3"/>
          <c:tx>
            <c:strRef>
              <c:f>分野別優先度!$U$107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分野別優先度!$Q$108:$Q$115</c:f>
              <c:strCache>
                <c:ptCount val="8"/>
                <c:pt idx="0">
                  <c:v>日常の買い物の便利さ</c:v>
                </c:pt>
                <c:pt idx="1">
                  <c:v>市内工業・商業などの活力</c:v>
                </c:pt>
                <c:pt idx="2">
                  <c:v>市内中小企業に対する支援</c:v>
                </c:pt>
                <c:pt idx="3">
                  <c:v>深大寺などの地域資源を
生かした観光振興</c:v>
                </c:pt>
                <c:pt idx="4">
                  <c:v>調布花火</c:v>
                </c:pt>
                <c:pt idx="5">
                  <c:v>「映画のまち調布（映画・映像を“つくる・
楽しむ・学ぶ”まち）」を進める取組</c:v>
                </c:pt>
                <c:pt idx="6">
                  <c:v>グリーンホール・たづくり・せんがわ
劇場などを中心とした文化芸術活動</c:v>
                </c:pt>
                <c:pt idx="7">
                  <c:v>歴史・文化財の保存や継承</c:v>
                </c:pt>
              </c:strCache>
            </c:strRef>
          </c:cat>
          <c:val>
            <c:numRef>
              <c:f>分野別優先度!$U$108:$U$115</c:f>
              <c:numCache>
                <c:formatCode>0.0</c:formatCode>
                <c:ptCount val="8"/>
                <c:pt idx="0">
                  <c:v>2.0437956204379564</c:v>
                </c:pt>
                <c:pt idx="1">
                  <c:v>2.0437956204379564</c:v>
                </c:pt>
                <c:pt idx="2">
                  <c:v>2.0437956204379564</c:v>
                </c:pt>
                <c:pt idx="3">
                  <c:v>2.9927007299270074</c:v>
                </c:pt>
                <c:pt idx="4">
                  <c:v>6.8613138686131396</c:v>
                </c:pt>
                <c:pt idx="5">
                  <c:v>5.9124087591240873</c:v>
                </c:pt>
                <c:pt idx="6">
                  <c:v>5.2554744525547443</c:v>
                </c:pt>
                <c:pt idx="7">
                  <c:v>2.9197080291970803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D-4308-843C-328EEC9B1A15}"/>
            </c:ext>
          </c:extLst>
        </c:ser>
        <c:ser>
          <c:idx val="4"/>
          <c:order val="4"/>
          <c:tx>
            <c:strRef>
              <c:f>分野別優先度!$V$107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分野別優先度!$Q$108:$Q$115</c:f>
              <c:strCache>
                <c:ptCount val="8"/>
                <c:pt idx="0">
                  <c:v>日常の買い物の便利さ</c:v>
                </c:pt>
                <c:pt idx="1">
                  <c:v>市内工業・商業などの活力</c:v>
                </c:pt>
                <c:pt idx="2">
                  <c:v>市内中小企業に対する支援</c:v>
                </c:pt>
                <c:pt idx="3">
                  <c:v>深大寺などの地域資源を
生かした観光振興</c:v>
                </c:pt>
                <c:pt idx="4">
                  <c:v>調布花火</c:v>
                </c:pt>
                <c:pt idx="5">
                  <c:v>「映画のまち調布（映画・映像を“つくる・
楽しむ・学ぶ”まち）」を進める取組</c:v>
                </c:pt>
                <c:pt idx="6">
                  <c:v>グリーンホール・たづくり・せんがわ
劇場などを中心とした文化芸術活動</c:v>
                </c:pt>
                <c:pt idx="7">
                  <c:v>歴史・文化財の保存や継承</c:v>
                </c:pt>
              </c:strCache>
            </c:strRef>
          </c:cat>
          <c:val>
            <c:numRef>
              <c:f>分野別優先度!$V$108:$V$115</c:f>
              <c:numCache>
                <c:formatCode>0.0</c:formatCode>
                <c:ptCount val="8"/>
                <c:pt idx="0">
                  <c:v>9.1970802919708028</c:v>
                </c:pt>
                <c:pt idx="1">
                  <c:v>11.459854014598541</c:v>
                </c:pt>
                <c:pt idx="2">
                  <c:v>11.824817518248175</c:v>
                </c:pt>
                <c:pt idx="3">
                  <c:v>10.145985401459855</c:v>
                </c:pt>
                <c:pt idx="4">
                  <c:v>9.1970802919708028</c:v>
                </c:pt>
                <c:pt idx="5">
                  <c:v>10.218978102189782</c:v>
                </c:pt>
                <c:pt idx="6">
                  <c:v>10.145985401459855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8D-4308-843C-328EEC9B1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分野別優先度!$R$107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3B-4FED-932C-93B1C0939B8D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7200" tIns="0" rIns="7200" bIns="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34A25857-C8B5-46BD-80C3-C8ABCEDBEAE9}" type="SERIESNAME">
                      <a:rPr lang="ja-JP" altLang="en-US"/>
                      <a:pPr>
                        <a:defRPr sz="1100" b="1" i="0" u="none" strike="noStrike" kern="1200" baseline="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[系列名]</a:t>
                    </a:fld>
                    <a:r>
                      <a:rPr lang="en-US" altLang="ja-JP" baseline="0"/>
                      <a:t>, 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93B-4FED-932C-93B1C0939B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分野別優先度!$Q$106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分野別優先度!$R$106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3B-4FED-932C-93B1C0939B8D}"/>
            </c:ext>
          </c:extLst>
        </c:ser>
        <c:ser>
          <c:idx val="1"/>
          <c:order val="1"/>
          <c:tx>
            <c:strRef>
              <c:f>分野別優先度!$S$107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3B-4FED-932C-93B1C0939B8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分野別優先度!$Q$106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分野別優先度!$S$106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3B-4FED-932C-93B1C0939B8D}"/>
            </c:ext>
          </c:extLst>
        </c:ser>
        <c:ser>
          <c:idx val="2"/>
          <c:order val="2"/>
          <c:tx>
            <c:strRef>
              <c:f>分野別優先度!$T$107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93B-4FED-932C-93B1C0939B8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分野別優先度!$Q$106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分野別優先度!$T$106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3B-4FED-932C-93B1C0939B8D}"/>
            </c:ext>
          </c:extLst>
        </c:ser>
        <c:ser>
          <c:idx val="3"/>
          <c:order val="3"/>
          <c:tx>
            <c:strRef>
              <c:f>分野別優先度!$U$107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分野別優先度!$Q$106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分野別優先度!$U$106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3B-4FED-932C-93B1C0939B8D}"/>
            </c:ext>
          </c:extLst>
        </c:ser>
        <c:ser>
          <c:idx val="4"/>
          <c:order val="4"/>
          <c:tx>
            <c:strRef>
              <c:f>分野別優先度!$V$107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93B-4FED-932C-93B1C0939B8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分野別優先度!$Q$106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分野別優先度!$V$106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3B-4FED-932C-93B1C0939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963588992256"/>
          <c:y val="0.13864988015873025"/>
          <c:w val="0.65992344907390688"/>
          <c:h val="0.8346805336255279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分野別優先度!$R$179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分野別優先度!$Q$180:$Q$189</c:f>
              <c:strCache>
                <c:ptCount val="10"/>
                <c:pt idx="0">
                  <c:v>市民参加と協働の取組</c:v>
                </c:pt>
                <c:pt idx="1">
                  <c:v>市報，ホームページ，フェイスブック，調布エフエムなどを活用した市政情報の発信</c:v>
                </c:pt>
                <c:pt idx="2">
                  <c:v>ホームページの見やすさ</c:v>
                </c:pt>
                <c:pt idx="3">
                  <c:v>民間活力の活用の推進など簡素で
効率的な組織づくりの取組</c:v>
                </c:pt>
                <c:pt idx="4">
                  <c:v>窓口・電話における職員の対応</c:v>
                </c:pt>
                <c:pt idx="5">
                  <c:v>職員数の見直しや職員
給与の適正化の取組</c:v>
                </c:pt>
                <c:pt idx="6">
                  <c:v>行政サービスのデジタル化の取組</c:v>
                </c:pt>
                <c:pt idx="7">
                  <c:v>公共施設等の総合的な
マネジメントに関する取組</c:v>
                </c:pt>
                <c:pt idx="8">
                  <c:v>行政評価の取組</c:v>
                </c:pt>
                <c:pt idx="9">
                  <c:v>支出の節減，収入の確保，
受益者負担の適正化など</c:v>
                </c:pt>
              </c:strCache>
            </c:strRef>
          </c:cat>
          <c:val>
            <c:numRef>
              <c:f>分野別優先度!$R$180:$R$189</c:f>
              <c:numCache>
                <c:formatCode>0.0</c:formatCode>
                <c:ptCount val="10"/>
                <c:pt idx="0">
                  <c:v>3.0656934306569341</c:v>
                </c:pt>
                <c:pt idx="1">
                  <c:v>3.8686131386861313</c:v>
                </c:pt>
                <c:pt idx="2">
                  <c:v>6.6423357664233578</c:v>
                </c:pt>
                <c:pt idx="3">
                  <c:v>3.4306569343065698</c:v>
                </c:pt>
                <c:pt idx="4">
                  <c:v>5.6204379562043796</c:v>
                </c:pt>
                <c:pt idx="5">
                  <c:v>5.1824817518248176</c:v>
                </c:pt>
                <c:pt idx="6">
                  <c:v>9.9270072992700733</c:v>
                </c:pt>
                <c:pt idx="7">
                  <c:v>4.8905109489051091</c:v>
                </c:pt>
                <c:pt idx="8">
                  <c:v>5.5474452554744529</c:v>
                </c:pt>
                <c:pt idx="9">
                  <c:v>8.7591240875912408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9-4491-ACFC-773A0F8B12BE}"/>
            </c:ext>
          </c:extLst>
        </c:ser>
        <c:ser>
          <c:idx val="1"/>
          <c:order val="1"/>
          <c:tx>
            <c:strRef>
              <c:f>分野別優先度!$S$179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分野別優先度!$Q$180:$Q$189</c:f>
              <c:strCache>
                <c:ptCount val="10"/>
                <c:pt idx="0">
                  <c:v>市民参加と協働の取組</c:v>
                </c:pt>
                <c:pt idx="1">
                  <c:v>市報，ホームページ，フェイスブック，調布エフエムなどを活用した市政情報の発信</c:v>
                </c:pt>
                <c:pt idx="2">
                  <c:v>ホームページの見やすさ</c:v>
                </c:pt>
                <c:pt idx="3">
                  <c:v>民間活力の活用の推進など簡素で
効率的な組織づくりの取組</c:v>
                </c:pt>
                <c:pt idx="4">
                  <c:v>窓口・電話における職員の対応</c:v>
                </c:pt>
                <c:pt idx="5">
                  <c:v>職員数の見直しや職員
給与の適正化の取組</c:v>
                </c:pt>
                <c:pt idx="6">
                  <c:v>行政サービスのデジタル化の取組</c:v>
                </c:pt>
                <c:pt idx="7">
                  <c:v>公共施設等の総合的な
マネジメントに関する取組</c:v>
                </c:pt>
                <c:pt idx="8">
                  <c:v>行政評価の取組</c:v>
                </c:pt>
                <c:pt idx="9">
                  <c:v>支出の節減，収入の確保，
受益者負担の適正化など</c:v>
                </c:pt>
              </c:strCache>
            </c:strRef>
          </c:cat>
          <c:val>
            <c:numRef>
              <c:f>分野別優先度!$S$180:$S$189</c:f>
              <c:numCache>
                <c:formatCode>0.0</c:formatCode>
                <c:ptCount val="10"/>
                <c:pt idx="0">
                  <c:v>18.978102189781019</c:v>
                </c:pt>
                <c:pt idx="1">
                  <c:v>19.562043795620436</c:v>
                </c:pt>
                <c:pt idx="2">
                  <c:v>24.087591240875913</c:v>
                </c:pt>
                <c:pt idx="3">
                  <c:v>21.751824817518248</c:v>
                </c:pt>
                <c:pt idx="4">
                  <c:v>17.664233576642335</c:v>
                </c:pt>
                <c:pt idx="5">
                  <c:v>22.846715328467155</c:v>
                </c:pt>
                <c:pt idx="6">
                  <c:v>27.810218978102192</c:v>
                </c:pt>
                <c:pt idx="7">
                  <c:v>27.664233576642332</c:v>
                </c:pt>
                <c:pt idx="8">
                  <c:v>26.861313868613141</c:v>
                </c:pt>
                <c:pt idx="9">
                  <c:v>28.540145985401459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9-4491-ACFC-773A0F8B12BE}"/>
            </c:ext>
          </c:extLst>
        </c:ser>
        <c:ser>
          <c:idx val="2"/>
          <c:order val="2"/>
          <c:tx>
            <c:strRef>
              <c:f>分野別優先度!$T$179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分野別優先度!$Q$180:$Q$189</c:f>
              <c:strCache>
                <c:ptCount val="10"/>
                <c:pt idx="0">
                  <c:v>市民参加と協働の取組</c:v>
                </c:pt>
                <c:pt idx="1">
                  <c:v>市報，ホームページ，フェイスブック，調布エフエムなどを活用した市政情報の発信</c:v>
                </c:pt>
                <c:pt idx="2">
                  <c:v>ホームページの見やすさ</c:v>
                </c:pt>
                <c:pt idx="3">
                  <c:v>民間活力の活用の推進など簡素で
効率的な組織づくりの取組</c:v>
                </c:pt>
                <c:pt idx="4">
                  <c:v>窓口・電話における職員の対応</c:v>
                </c:pt>
                <c:pt idx="5">
                  <c:v>職員数の見直しや職員
給与の適正化の取組</c:v>
                </c:pt>
                <c:pt idx="6">
                  <c:v>行政サービスのデジタル化の取組</c:v>
                </c:pt>
                <c:pt idx="7">
                  <c:v>公共施設等の総合的な
マネジメントに関する取組</c:v>
                </c:pt>
                <c:pt idx="8">
                  <c:v>行政評価の取組</c:v>
                </c:pt>
                <c:pt idx="9">
                  <c:v>支出の節減，収入の確保，
受益者負担の適正化など</c:v>
                </c:pt>
              </c:strCache>
            </c:strRef>
          </c:cat>
          <c:val>
            <c:numRef>
              <c:f>分野別優先度!$T$180:$T$189</c:f>
              <c:numCache>
                <c:formatCode>0.0</c:formatCode>
                <c:ptCount val="10"/>
                <c:pt idx="0">
                  <c:v>61.386861313868614</c:v>
                </c:pt>
                <c:pt idx="1">
                  <c:v>60.583941605839421</c:v>
                </c:pt>
                <c:pt idx="2">
                  <c:v>53.211678832116796</c:v>
                </c:pt>
                <c:pt idx="3">
                  <c:v>58.613138686131386</c:v>
                </c:pt>
                <c:pt idx="4">
                  <c:v>62.554744525547449</c:v>
                </c:pt>
                <c:pt idx="5">
                  <c:v>56.496350364963497</c:v>
                </c:pt>
                <c:pt idx="6">
                  <c:v>47.372262773722632</c:v>
                </c:pt>
                <c:pt idx="7">
                  <c:v>51.313868613138695</c:v>
                </c:pt>
                <c:pt idx="8">
                  <c:v>51.897810218978101</c:v>
                </c:pt>
                <c:pt idx="9">
                  <c:v>47.445255474452551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79-4491-ACFC-773A0F8B12BE}"/>
            </c:ext>
          </c:extLst>
        </c:ser>
        <c:ser>
          <c:idx val="3"/>
          <c:order val="3"/>
          <c:tx>
            <c:strRef>
              <c:f>分野別優先度!$U$179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分野別優先度!$Q$180:$Q$189</c:f>
              <c:strCache>
                <c:ptCount val="10"/>
                <c:pt idx="0">
                  <c:v>市民参加と協働の取組</c:v>
                </c:pt>
                <c:pt idx="1">
                  <c:v>市報，ホームページ，フェイスブック，調布エフエムなどを活用した市政情報の発信</c:v>
                </c:pt>
                <c:pt idx="2">
                  <c:v>ホームページの見やすさ</c:v>
                </c:pt>
                <c:pt idx="3">
                  <c:v>民間活力の活用の推進など簡素で
効率的な組織づくりの取組</c:v>
                </c:pt>
                <c:pt idx="4">
                  <c:v>窓口・電話における職員の対応</c:v>
                </c:pt>
                <c:pt idx="5">
                  <c:v>職員数の見直しや職員
給与の適正化の取組</c:v>
                </c:pt>
                <c:pt idx="6">
                  <c:v>行政サービスのデジタル化の取組</c:v>
                </c:pt>
                <c:pt idx="7">
                  <c:v>公共施設等の総合的な
マネジメントに関する取組</c:v>
                </c:pt>
                <c:pt idx="8">
                  <c:v>行政評価の取組</c:v>
                </c:pt>
                <c:pt idx="9">
                  <c:v>支出の節減，収入の確保，
受益者負担の適正化など</c:v>
                </c:pt>
              </c:strCache>
            </c:strRef>
          </c:cat>
          <c:val>
            <c:numRef>
              <c:f>分野別優先度!$U$180:$U$189</c:f>
              <c:numCache>
                <c:formatCode>0.0</c:formatCode>
                <c:ptCount val="10"/>
                <c:pt idx="0">
                  <c:v>4.3065693430656937</c:v>
                </c:pt>
                <c:pt idx="1">
                  <c:v>4.5255474452554747</c:v>
                </c:pt>
                <c:pt idx="2">
                  <c:v>4.3065693430656937</c:v>
                </c:pt>
                <c:pt idx="3">
                  <c:v>3.5766423357664232</c:v>
                </c:pt>
                <c:pt idx="4">
                  <c:v>3.1386861313868613</c:v>
                </c:pt>
                <c:pt idx="5">
                  <c:v>3.5036496350364965</c:v>
                </c:pt>
                <c:pt idx="6">
                  <c:v>3.1386861313868613</c:v>
                </c:pt>
                <c:pt idx="7">
                  <c:v>2.6277372262773722</c:v>
                </c:pt>
                <c:pt idx="8">
                  <c:v>2.4817518248175183</c:v>
                </c:pt>
                <c:pt idx="9">
                  <c:v>2.1897810218978102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79-4491-ACFC-773A0F8B12BE}"/>
            </c:ext>
          </c:extLst>
        </c:ser>
        <c:ser>
          <c:idx val="4"/>
          <c:order val="4"/>
          <c:tx>
            <c:strRef>
              <c:f>分野別優先度!$V$179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分野別優先度!$Q$180:$Q$189</c:f>
              <c:strCache>
                <c:ptCount val="10"/>
                <c:pt idx="0">
                  <c:v>市民参加と協働の取組</c:v>
                </c:pt>
                <c:pt idx="1">
                  <c:v>市報，ホームページ，フェイスブック，調布エフエムなどを活用した市政情報の発信</c:v>
                </c:pt>
                <c:pt idx="2">
                  <c:v>ホームページの見やすさ</c:v>
                </c:pt>
                <c:pt idx="3">
                  <c:v>民間活力の活用の推進など簡素で
効率的な組織づくりの取組</c:v>
                </c:pt>
                <c:pt idx="4">
                  <c:v>窓口・電話における職員の対応</c:v>
                </c:pt>
                <c:pt idx="5">
                  <c:v>職員数の見直しや職員
給与の適正化の取組</c:v>
                </c:pt>
                <c:pt idx="6">
                  <c:v>行政サービスのデジタル化の取組</c:v>
                </c:pt>
                <c:pt idx="7">
                  <c:v>公共施設等の総合的な
マネジメントに関する取組</c:v>
                </c:pt>
                <c:pt idx="8">
                  <c:v>行政評価の取組</c:v>
                </c:pt>
                <c:pt idx="9">
                  <c:v>支出の節減，収入の確保，
受益者負担の適正化など</c:v>
                </c:pt>
              </c:strCache>
            </c:strRef>
          </c:cat>
          <c:val>
            <c:numRef>
              <c:f>分野別優先度!$V$180:$V$189</c:f>
              <c:numCache>
                <c:formatCode>0.0</c:formatCode>
                <c:ptCount val="10"/>
                <c:pt idx="0">
                  <c:v>12.262773722627736</c:v>
                </c:pt>
                <c:pt idx="1">
                  <c:v>11.459854014598541</c:v>
                </c:pt>
                <c:pt idx="2">
                  <c:v>11.751824817518248</c:v>
                </c:pt>
                <c:pt idx="3">
                  <c:v>12.627737226277372</c:v>
                </c:pt>
                <c:pt idx="4">
                  <c:v>11.021897810218977</c:v>
                </c:pt>
                <c:pt idx="5">
                  <c:v>11.97080291970803</c:v>
                </c:pt>
                <c:pt idx="6">
                  <c:v>11.751824817518248</c:v>
                </c:pt>
                <c:pt idx="7">
                  <c:v>13.503649635036496</c:v>
                </c:pt>
                <c:pt idx="8">
                  <c:v>13.211678832116789</c:v>
                </c:pt>
                <c:pt idx="9">
                  <c:v>13.065693430656935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79-4491-ACFC-773A0F8B1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1549893842909E-2"/>
          <c:y val="2.7509186351706048E-2"/>
          <c:w val="0.91742307370814313"/>
          <c:h val="0.9724908136482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分野別優先度!$R$179</c:f>
              <c:strCache>
                <c:ptCount val="1"/>
                <c:pt idx="0">
                  <c:v>最優先かつ重点的に
取り組むべきである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4-4DEE-82D4-A6746EAE5FB3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06F4-4DEE-82D4-A6746EAE5F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分野別優先度!$Q$178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分野別優先度!$R$178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4-4DEE-82D4-A6746EAE5FB3}"/>
            </c:ext>
          </c:extLst>
        </c:ser>
        <c:ser>
          <c:idx val="1"/>
          <c:order val="1"/>
          <c:tx>
            <c:strRef>
              <c:f>分野別優先度!$S$179</c:f>
              <c:strCache>
                <c:ptCount val="1"/>
                <c:pt idx="0">
                  <c:v>優先して取り組む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F4-4DEE-82D4-A6746EAE5FB3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分野別優先度!$Q$178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分野別優先度!$S$178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F4-4DEE-82D4-A6746EAE5FB3}"/>
            </c:ext>
          </c:extLst>
        </c:ser>
        <c:ser>
          <c:idx val="2"/>
          <c:order val="2"/>
          <c:tx>
            <c:strRef>
              <c:f>分野別優先度!$T$179</c:f>
              <c:strCache>
                <c:ptCount val="1"/>
                <c:pt idx="0">
                  <c:v>現状の取組を
維持すればよい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6F4-4DEE-82D4-A6746EAE5FB3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分野別優先度!$Q$178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分野別優先度!$T$178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F4-4DEE-82D4-A6746EAE5FB3}"/>
            </c:ext>
          </c:extLst>
        </c:ser>
        <c:ser>
          <c:idx val="3"/>
          <c:order val="3"/>
          <c:tx>
            <c:strRef>
              <c:f>分野別優先度!$U$179</c:f>
              <c:strCache>
                <c:ptCount val="1"/>
                <c:pt idx="0">
                  <c:v>他の取組を優先
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分野別優先度!$Q$178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分野別優先度!$U$178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F4-4DEE-82D4-A6746EAE5FB3}"/>
            </c:ext>
          </c:extLst>
        </c:ser>
        <c:ser>
          <c:idx val="4"/>
          <c:order val="4"/>
          <c:tx>
            <c:strRef>
              <c:f>分野別優先度!$V$179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6F4-4DEE-82D4-A6746EAE5FB3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分野別優先度!$Q$178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分野別優先度!$V$178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6F4-4DEE-82D4-A6746EAE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2955880514935"/>
          <c:y val="0.20787805370482537"/>
          <c:w val="0.76421197350331205"/>
          <c:h val="0.62495877919106269"/>
        </c:manualLayout>
      </c:layout>
      <c:scatterChart>
        <c:scatterStyle val="lineMarker"/>
        <c:varyColors val="0"/>
        <c:ser>
          <c:idx val="34"/>
          <c:order val="0"/>
          <c:tx>
            <c:strRef>
              <c:f>分野別スコア図!$N$5</c:f>
              <c:strCache>
                <c:ptCount val="1"/>
                <c:pt idx="0">
                  <c:v>1.地震対策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C27-4E22-B8B5-610300B948F9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1-CC27-4E22-B8B5-610300B948F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27-4E22-B8B5-610300B948F9}"/>
                </c:ext>
              </c:extLst>
            </c:dLbl>
            <c:dLbl>
              <c:idx val="1"/>
              <c:layout>
                <c:manualLayout>
                  <c:x val="-4.9734533183352081E-3"/>
                  <c:y val="-2.12071850393700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sp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C27-4E22-B8B5-610300B948F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分野別スコア図!$O$5:$P$5</c:f>
              <c:numCache>
                <c:formatCode>0.000_ </c:formatCode>
                <c:ptCount val="2"/>
                <c:pt idx="0">
                  <c:v>0.57596899224806197</c:v>
                </c:pt>
                <c:pt idx="1">
                  <c:v>0.69259818731117828</c:v>
                </c:pt>
              </c:numCache>
            </c:numRef>
          </c:xVal>
          <c:yVal>
            <c:numRef>
              <c:f>分野別スコア図!$Q$5:$R$5</c:f>
              <c:numCache>
                <c:formatCode>0.000_ </c:formatCode>
                <c:ptCount val="2"/>
                <c:pt idx="0">
                  <c:v>0.57441471571906355</c:v>
                </c:pt>
                <c:pt idx="1">
                  <c:v>0.67914012738853502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27-4E22-B8B5-610300B948F9}"/>
            </c:ext>
          </c:extLst>
        </c:ser>
        <c:ser>
          <c:idx val="0"/>
          <c:order val="1"/>
          <c:tx>
            <c:strRef>
              <c:f>分野別スコア図!$N$6</c:f>
              <c:strCache>
                <c:ptCount val="1"/>
                <c:pt idx="0">
                  <c:v>2.風水害対策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C27-4E22-B8B5-610300B948F9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4-CC27-4E22-B8B5-610300B948F9}"/>
              </c:ext>
            </c:extLst>
          </c:dPt>
          <c:dLbls>
            <c:dLbl>
              <c:idx val="1"/>
              <c:layout>
                <c:manualLayout>
                  <c:x val="6.5523059617546755E-3"/>
                  <c:y val="1.4690288713910761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sp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2421537649114148"/>
                      <c:h val="6.56348425196850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C27-4E22-B8B5-610300B948F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分野別スコア図!$O$6:$P$6</c:f>
              <c:numCache>
                <c:formatCode>0.000_ </c:formatCode>
                <c:ptCount val="2"/>
                <c:pt idx="0">
                  <c:v>0.46972049689440992</c:v>
                </c:pt>
                <c:pt idx="1">
                  <c:v>0.68229954614220878</c:v>
                </c:pt>
              </c:numCache>
            </c:numRef>
          </c:xVal>
          <c:yVal>
            <c:numRef>
              <c:f>分野別スコア図!$Q$6:$R$6</c:f>
              <c:numCache>
                <c:formatCode>0.000_ </c:formatCode>
                <c:ptCount val="2"/>
                <c:pt idx="0">
                  <c:v>0.58946488294314381</c:v>
                </c:pt>
                <c:pt idx="1">
                  <c:v>0.58200636942675155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C27-4E22-B8B5-610300B948F9}"/>
            </c:ext>
          </c:extLst>
        </c:ser>
        <c:ser>
          <c:idx val="1"/>
          <c:order val="2"/>
          <c:tx>
            <c:strRef>
              <c:f>分野別スコア図!$N$7</c:f>
              <c:strCache>
                <c:ptCount val="1"/>
                <c:pt idx="0">
                  <c:v>3.消防対策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C27-4E22-B8B5-610300B948F9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7-CC27-4E22-B8B5-610300B948F9}"/>
              </c:ext>
            </c:extLst>
          </c:dPt>
          <c:dLbls>
            <c:dLbl>
              <c:idx val="1"/>
              <c:layout>
                <c:manualLayout>
                  <c:x val="3.8094488188975331E-3"/>
                  <c:y val="-5.3953412073490812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sp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CC27-4E22-B8B5-610300B948F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分野別スコア図!$O$7:$P$7</c:f>
              <c:numCache>
                <c:formatCode>0.000_ </c:formatCode>
                <c:ptCount val="2"/>
                <c:pt idx="0">
                  <c:v>0.74531250000000004</c:v>
                </c:pt>
                <c:pt idx="1">
                  <c:v>0.78879636638909911</c:v>
                </c:pt>
              </c:numCache>
            </c:numRef>
          </c:xVal>
          <c:yVal>
            <c:numRef>
              <c:f>分野別スコア図!$Q$7:$R$7</c:f>
              <c:numCache>
                <c:formatCode>0.000_ </c:formatCode>
                <c:ptCount val="2"/>
                <c:pt idx="0">
                  <c:v>5.3119730185497468E-2</c:v>
                </c:pt>
                <c:pt idx="1">
                  <c:v>0.28560063643595862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C27-4E22-B8B5-610300B948F9}"/>
            </c:ext>
          </c:extLst>
        </c:ser>
        <c:ser>
          <c:idx val="2"/>
          <c:order val="3"/>
          <c:tx>
            <c:strRef>
              <c:f>分野別スコア図!$N$8</c:f>
              <c:strCache>
                <c:ptCount val="1"/>
                <c:pt idx="0">
                  <c:v>4.防犯対策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C27-4E22-B8B5-610300B948F9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A-CC27-4E22-B8B5-610300B948F9}"/>
              </c:ext>
            </c:extLst>
          </c:dPt>
          <c:dLbls>
            <c:dLbl>
              <c:idx val="1"/>
              <c:layout>
                <c:manualLayout>
                  <c:x val="-0.22752463442069742"/>
                  <c:y val="-2.606840551181106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sp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CC27-4E22-B8B5-610300B948F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分野別スコア図!$O$8:$P$8</c:f>
              <c:numCache>
                <c:formatCode>0.000_ </c:formatCode>
                <c:ptCount val="2"/>
                <c:pt idx="0">
                  <c:v>0.5703125</c:v>
                </c:pt>
                <c:pt idx="1">
                  <c:v>0.63041825095057036</c:v>
                </c:pt>
              </c:numCache>
            </c:numRef>
          </c:xVal>
          <c:yVal>
            <c:numRef>
              <c:f>分野別スコア図!$Q$8:$R$8</c:f>
              <c:numCache>
                <c:formatCode>0.000_ </c:formatCode>
                <c:ptCount val="2"/>
                <c:pt idx="0">
                  <c:v>0.30303030303030304</c:v>
                </c:pt>
                <c:pt idx="1">
                  <c:v>0.61261980830670926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C27-4E22-B8B5-610300B94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6784"/>
        <c:axId val="242467176"/>
      </c:scatterChart>
      <c:valAx>
        <c:axId val="242466784"/>
        <c:scaling>
          <c:orientation val="minMax"/>
          <c:max val="1.2"/>
          <c:min val="0"/>
        </c:scaling>
        <c:delete val="0"/>
        <c:axPos val="b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7176"/>
        <c:crossesAt val="-0.11000000000000001"/>
        <c:crossBetween val="midCat"/>
        <c:majorUnit val="0.30000000000000004"/>
      </c:valAx>
      <c:valAx>
        <c:axId val="242467176"/>
        <c:scaling>
          <c:orientation val="minMax"/>
          <c:max val="0.9"/>
          <c:min val="-0.60000000000000009"/>
        </c:scaling>
        <c:delete val="0"/>
        <c:axPos val="l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6784"/>
        <c:crossesAt val="0.65000000000000013"/>
        <c:crossBetween val="midCat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2955880514935"/>
          <c:y val="0.20787805370482537"/>
          <c:w val="0.76421197350331205"/>
          <c:h val="0.62495877919106269"/>
        </c:manualLayout>
      </c:layout>
      <c:scatterChart>
        <c:scatterStyle val="lineMarker"/>
        <c:varyColors val="0"/>
        <c:ser>
          <c:idx val="34"/>
          <c:order val="0"/>
          <c:tx>
            <c:strRef>
              <c:f>分野別スコア図!$N$31</c:f>
              <c:strCache>
                <c:ptCount val="1"/>
                <c:pt idx="0">
                  <c:v>5.子育て支援
サービス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2A0-405C-AC8A-EFF51EB1637B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1-62A0-405C-AC8A-EFF51EB1637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A0-405C-AC8A-EFF51EB1637B}"/>
                </c:ext>
              </c:extLst>
            </c:dLbl>
            <c:dLbl>
              <c:idx val="1"/>
              <c:layout>
                <c:manualLayout>
                  <c:x val="-8.2832542967722161E-2"/>
                  <c:y val="-7.51603510498688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2007353247510728"/>
                      <c:h val="7.58647957466855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2A0-405C-AC8A-EFF51EB163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分野別スコア図!$O$31:$P$31</c:f>
              <c:numCache>
                <c:formatCode>0.000_ </c:formatCode>
                <c:ptCount val="2"/>
                <c:pt idx="0">
                  <c:v>0.62285223367697595</c:v>
                </c:pt>
                <c:pt idx="1">
                  <c:v>0.81574675324675328</c:v>
                </c:pt>
              </c:numCache>
            </c:numRef>
          </c:xVal>
          <c:yVal>
            <c:numRef>
              <c:f>分野別スコア図!$Q$31:$R$31</c:f>
              <c:numCache>
                <c:formatCode>0.000_ </c:formatCode>
                <c:ptCount val="2"/>
                <c:pt idx="0">
                  <c:v>0.39126559714795006</c:v>
                </c:pt>
                <c:pt idx="1">
                  <c:v>0.42713567839195982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A0-405C-AC8A-EFF51EB1637B}"/>
            </c:ext>
          </c:extLst>
        </c:ser>
        <c:ser>
          <c:idx val="0"/>
          <c:order val="1"/>
          <c:tx>
            <c:strRef>
              <c:f>分野別スコア図!$N$32</c:f>
              <c:strCache>
                <c:ptCount val="1"/>
                <c:pt idx="0">
                  <c:v>6.ひとり親
家庭への支援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2A0-405C-AC8A-EFF51EB1637B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4-62A0-405C-AC8A-EFF51EB1637B}"/>
              </c:ext>
            </c:extLst>
          </c:dPt>
          <c:dLbls>
            <c:dLbl>
              <c:idx val="1"/>
              <c:layout>
                <c:manualLayout>
                  <c:x val="7.8792968292194648E-2"/>
                  <c:y val="-1.549146981627296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260867391576053"/>
                      <c:h val="7.80015478834376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A0-405C-AC8A-EFF51EB1637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分野別スコア図!$O$32:$P$32</c:f>
              <c:numCache>
                <c:formatCode>0.000_ </c:formatCode>
                <c:ptCount val="2"/>
                <c:pt idx="0">
                  <c:v>0.64485165794066313</c:v>
                </c:pt>
                <c:pt idx="1">
                  <c:v>0.73766447368421051</c:v>
                </c:pt>
              </c:numCache>
            </c:numRef>
          </c:xVal>
          <c:yVal>
            <c:numRef>
              <c:f>分野別スコア図!$Q$32:$R$32</c:f>
              <c:numCache>
                <c:formatCode>0.000_ </c:formatCode>
                <c:ptCount val="2"/>
                <c:pt idx="0">
                  <c:v>0.27672955974842767</c:v>
                </c:pt>
                <c:pt idx="1">
                  <c:v>0.18927973199329984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2A0-405C-AC8A-EFF51EB1637B}"/>
            </c:ext>
          </c:extLst>
        </c:ser>
        <c:ser>
          <c:idx val="1"/>
          <c:order val="2"/>
          <c:tx>
            <c:strRef>
              <c:f>分野別スコア図!$N$33</c:f>
              <c:strCache>
                <c:ptCount val="1"/>
                <c:pt idx="0">
                  <c:v>7.小・中学校の教育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2A0-405C-AC8A-EFF51EB1637B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7-62A0-405C-AC8A-EFF51EB1637B}"/>
              </c:ext>
            </c:extLst>
          </c:dPt>
          <c:dLbls>
            <c:dLbl>
              <c:idx val="1"/>
              <c:layout>
                <c:manualLayout>
                  <c:x val="2.7241506210818986E-2"/>
                  <c:y val="-1.399557086614173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654542660361984"/>
                      <c:h val="4.77665682414698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2A0-405C-AC8A-EFF51EB1637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分野別スコア図!$O$33:$P$33</c:f>
              <c:numCache>
                <c:formatCode>0.000_ </c:formatCode>
                <c:ptCount val="2"/>
                <c:pt idx="0">
                  <c:v>0.58153580672993965</c:v>
                </c:pt>
                <c:pt idx="1">
                  <c:v>0.78356387306753461</c:v>
                </c:pt>
              </c:numCache>
            </c:numRef>
          </c:xVal>
          <c:yVal>
            <c:numRef>
              <c:f>分野別スコア図!$Q$33:$R$33</c:f>
              <c:numCache>
                <c:formatCode>0.000_ </c:formatCode>
                <c:ptCount val="2"/>
                <c:pt idx="0">
                  <c:v>0.29095792300805728</c:v>
                </c:pt>
                <c:pt idx="1">
                  <c:v>0.36363636363636365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2A0-405C-AC8A-EFF51EB1637B}"/>
            </c:ext>
          </c:extLst>
        </c:ser>
        <c:ser>
          <c:idx val="2"/>
          <c:order val="3"/>
          <c:tx>
            <c:strRef>
              <c:f>分野別スコア図!$N$34</c:f>
              <c:strCache>
                <c:ptCount val="1"/>
                <c:pt idx="0">
                  <c:v>8.青少年の健全育成対策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2A0-405C-AC8A-EFF51EB1637B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A-62A0-405C-AC8A-EFF51EB1637B}"/>
              </c:ext>
            </c:extLst>
          </c:dPt>
          <c:dLbls>
            <c:dLbl>
              <c:idx val="1"/>
              <c:layout>
                <c:manualLayout>
                  <c:x val="2.3379449123028459E-3"/>
                  <c:y val="5.8279773622047323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3347604049493812"/>
                      <c:h val="7.71468175853018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62A0-405C-AC8A-EFF51EB1637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分野別スコア図!$O$34:$P$34</c:f>
              <c:numCache>
                <c:formatCode>0.000_ </c:formatCode>
                <c:ptCount val="2"/>
                <c:pt idx="0">
                  <c:v>0.65535248041775462</c:v>
                </c:pt>
                <c:pt idx="1">
                  <c:v>0.7436527436527437</c:v>
                </c:pt>
              </c:numCache>
            </c:numRef>
          </c:xVal>
          <c:yVal>
            <c:numRef>
              <c:f>分野別スコア図!$Q$34:$R$34</c:f>
              <c:numCache>
                <c:formatCode>0.000_ </c:formatCode>
                <c:ptCount val="2"/>
                <c:pt idx="0">
                  <c:v>5.7450628366247758E-2</c:v>
                </c:pt>
                <c:pt idx="1">
                  <c:v>0.14691151919866444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2A0-405C-AC8A-EFF51EB1637B}"/>
            </c:ext>
          </c:extLst>
        </c:ser>
        <c:ser>
          <c:idx val="3"/>
          <c:order val="4"/>
          <c:tx>
            <c:strRef>
              <c:f>分野別スコア図!$N$35</c:f>
              <c:strCache>
                <c:ptCount val="1"/>
                <c:pt idx="0">
                  <c:v>9.子ども・若者
への支援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2A0-405C-AC8A-EFF51EB1637B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D-62A0-405C-AC8A-EFF51EB1637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A0-405C-AC8A-EFF51EB1637B}"/>
                </c:ext>
              </c:extLst>
            </c:dLbl>
            <c:dLbl>
              <c:idx val="1"/>
              <c:layout>
                <c:manualLayout>
                  <c:x val="-0.29281282339707543"/>
                  <c:y val="4.01709317585301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449610465358497"/>
                      <c:h val="6.8925230500033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2A0-405C-AC8A-EFF51EB1637B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分野別スコア図!$O$35:$P$35</c:f>
              <c:numCache>
                <c:formatCode>0.000_ </c:formatCode>
                <c:ptCount val="2"/>
                <c:pt idx="0">
                  <c:v>0.51400000000000001</c:v>
                </c:pt>
                <c:pt idx="1">
                  <c:v>0.60720130932896887</c:v>
                </c:pt>
              </c:numCache>
            </c:numRef>
          </c:xVal>
          <c:yVal>
            <c:numRef>
              <c:f>分野別スコア図!$Q$35:$R$35</c:f>
              <c:numCache>
                <c:formatCode>0.000_ </c:formatCode>
                <c:ptCount val="2"/>
                <c:pt idx="0">
                  <c:v>0.32100000000000001</c:v>
                </c:pt>
                <c:pt idx="1">
                  <c:v>0.23333333333333334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2A0-405C-AC8A-EFF51EB16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6784"/>
        <c:axId val="242467176"/>
      </c:scatterChart>
      <c:valAx>
        <c:axId val="242466784"/>
        <c:scaling>
          <c:orientation val="minMax"/>
          <c:max val="1.2"/>
          <c:min val="0"/>
        </c:scaling>
        <c:delete val="0"/>
        <c:axPos val="b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7176"/>
        <c:crossesAt val="-0.11000000000000001"/>
        <c:crossBetween val="midCat"/>
        <c:majorUnit val="0.30000000000000004"/>
      </c:valAx>
      <c:valAx>
        <c:axId val="242467176"/>
        <c:scaling>
          <c:orientation val="minMax"/>
          <c:max val="0.8"/>
          <c:min val="-0.70000000000000007"/>
        </c:scaling>
        <c:delete val="0"/>
        <c:axPos val="l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6784"/>
        <c:crossesAt val="0.65000000000000013"/>
        <c:crossBetween val="midCat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2955880514935"/>
          <c:y val="0.20787805370482537"/>
          <c:w val="0.76421197350331205"/>
          <c:h val="0.62495877919106269"/>
        </c:manualLayout>
      </c:layout>
      <c:scatterChart>
        <c:scatterStyle val="lineMarker"/>
        <c:varyColors val="0"/>
        <c:ser>
          <c:idx val="34"/>
          <c:order val="0"/>
          <c:tx>
            <c:strRef>
              <c:f>分野別スコア図!$N$57</c:f>
              <c:strCache>
                <c:ptCount val="1"/>
                <c:pt idx="0">
                  <c:v>10.高齢者福祉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976-424A-A866-13F5C8E72CD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1-C976-424A-A866-13F5C8E72CD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76-424A-A866-13F5C8E72CD3}"/>
                </c:ext>
              </c:extLst>
            </c:dLbl>
            <c:dLbl>
              <c:idx val="1"/>
              <c:layout>
                <c:manualLayout>
                  <c:x val="-0.26545464783827666"/>
                  <c:y val="-6.135142211790842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711789178276657"/>
                      <c:h val="6.04268372703412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976-424A-A866-13F5C8E72CD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分野別スコア図!$O$57:$P$57</c:f>
              <c:numCache>
                <c:formatCode>0.000_ </c:formatCode>
                <c:ptCount val="2"/>
                <c:pt idx="0">
                  <c:v>0.65514469453376201</c:v>
                </c:pt>
                <c:pt idx="1">
                  <c:v>0.640625</c:v>
                </c:pt>
              </c:numCache>
            </c:numRef>
          </c:xVal>
          <c:yVal>
            <c:numRef>
              <c:f>分野別スコア図!$Q$57:$R$57</c:f>
              <c:numCache>
                <c:formatCode>0.000_ </c:formatCode>
                <c:ptCount val="2"/>
                <c:pt idx="0">
                  <c:v>0.11091854419410745</c:v>
                </c:pt>
                <c:pt idx="1">
                  <c:v>0.23980424143556281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76-424A-A866-13F5C8E72CD3}"/>
            </c:ext>
          </c:extLst>
        </c:ser>
        <c:ser>
          <c:idx val="0"/>
          <c:order val="1"/>
          <c:tx>
            <c:strRef>
              <c:f>分野別スコア図!$N$58</c:f>
              <c:strCache>
                <c:ptCount val="1"/>
                <c:pt idx="0">
                  <c:v>11.障害者福祉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976-424A-A866-13F5C8E72CD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4-C976-424A-A866-13F5C8E72CD3}"/>
              </c:ext>
            </c:extLst>
          </c:dPt>
          <c:dLbls>
            <c:dLbl>
              <c:idx val="1"/>
              <c:layout>
                <c:manualLayout>
                  <c:x val="1.9629471316085386E-2"/>
                  <c:y val="1.100418307086606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41078198558513"/>
                      <c:h val="4.16767615586513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976-424A-A866-13F5C8E72CD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分野別スコア図!$O$58:$P$58</c:f>
              <c:numCache>
                <c:formatCode>0.000_ </c:formatCode>
                <c:ptCount val="2"/>
                <c:pt idx="0">
                  <c:v>0.68473728106755627</c:v>
                </c:pt>
                <c:pt idx="1">
                  <c:v>0.69102462271644161</c:v>
                </c:pt>
              </c:numCache>
            </c:numRef>
          </c:xVal>
          <c:yVal>
            <c:numRef>
              <c:f>分野別スコア図!$Q$58:$R$58</c:f>
              <c:numCache>
                <c:formatCode>0.000_ </c:formatCode>
                <c:ptCount val="2"/>
                <c:pt idx="0">
                  <c:v>9.2920353982300891E-2</c:v>
                </c:pt>
                <c:pt idx="1">
                  <c:v>0.18729372937293728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976-424A-A866-13F5C8E72CD3}"/>
            </c:ext>
          </c:extLst>
        </c:ser>
        <c:ser>
          <c:idx val="1"/>
          <c:order val="2"/>
          <c:tx>
            <c:strRef>
              <c:f>分野別スコア図!$N$59</c:f>
              <c:strCache>
                <c:ptCount val="1"/>
                <c:pt idx="0">
                  <c:v>12.雇用・就職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976-424A-A866-13F5C8E72CD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7-C976-424A-A866-13F5C8E72CD3}"/>
              </c:ext>
            </c:extLst>
          </c:dPt>
          <c:dLbls>
            <c:dLbl>
              <c:idx val="1"/>
              <c:layout>
                <c:manualLayout>
                  <c:x val="4.0596967349136995E-2"/>
                  <c:y val="9.2415518372702642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sp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048035662208885"/>
                      <c:h val="3.3658893599838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976-424A-A866-13F5C8E72CD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分野別スコア図!$O$59:$P$59</c:f>
              <c:numCache>
                <c:formatCode>0.000_ </c:formatCode>
                <c:ptCount val="2"/>
                <c:pt idx="0">
                  <c:v>0.62169086251067462</c:v>
                </c:pt>
                <c:pt idx="1">
                  <c:v>0.65857605177993528</c:v>
                </c:pt>
              </c:numCache>
            </c:numRef>
          </c:xVal>
          <c:yVal>
            <c:numRef>
              <c:f>分野別スコア図!$Q$59:$R$59</c:f>
              <c:numCache>
                <c:formatCode>0.000_ </c:formatCode>
                <c:ptCount val="2"/>
                <c:pt idx="0">
                  <c:v>-8.7387387387387383E-2</c:v>
                </c:pt>
                <c:pt idx="1">
                  <c:v>-0.15648535564853555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976-424A-A866-13F5C8E72CD3}"/>
            </c:ext>
          </c:extLst>
        </c:ser>
        <c:ser>
          <c:idx val="2"/>
          <c:order val="3"/>
          <c:tx>
            <c:strRef>
              <c:f>分野別スコア図!$N$60</c:f>
              <c:strCache>
                <c:ptCount val="1"/>
                <c:pt idx="0">
                  <c:v>13.保健サービス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976-424A-A866-13F5C8E72CD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A-C976-424A-A866-13F5C8E72CD3}"/>
              </c:ext>
            </c:extLst>
          </c:dPt>
          <c:dLbls>
            <c:dLbl>
              <c:idx val="1"/>
              <c:layout>
                <c:manualLayout>
                  <c:x val="-1.0476069455742165E-16"/>
                  <c:y val="2.94071522309710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6602570972156542"/>
                      <c:h val="3.95935039370078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C976-424A-A866-13F5C8E72CD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分野別スコア図!$O$60:$P$60</c:f>
              <c:numCache>
                <c:formatCode>0.000_ </c:formatCode>
                <c:ptCount val="2"/>
                <c:pt idx="0">
                  <c:v>0.78486997635933808</c:v>
                </c:pt>
                <c:pt idx="1">
                  <c:v>0.83526682134570762</c:v>
                </c:pt>
              </c:numCache>
            </c:numRef>
          </c:xVal>
          <c:yVal>
            <c:numRef>
              <c:f>分野別スコア図!$Q$60:$R$60</c:f>
              <c:numCache>
                <c:formatCode>0.000_ </c:formatCode>
                <c:ptCount val="2"/>
                <c:pt idx="0">
                  <c:v>5.1590713671539126E-3</c:v>
                </c:pt>
                <c:pt idx="1">
                  <c:v>5.0243111831442464E-2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976-424A-A866-13F5C8E72CD3}"/>
            </c:ext>
          </c:extLst>
        </c:ser>
        <c:ser>
          <c:idx val="3"/>
          <c:order val="4"/>
          <c:tx>
            <c:strRef>
              <c:f>分野別スコア図!$N$61</c:f>
              <c:strCache>
                <c:ptCount val="1"/>
                <c:pt idx="0">
                  <c:v>14.医療体制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76-424A-A866-13F5C8E72CD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D-C976-424A-A866-13F5C8E72CD3}"/>
              </c:ext>
            </c:extLst>
          </c:dPt>
          <c:dLbls>
            <c:dLbl>
              <c:idx val="1"/>
              <c:layout>
                <c:manualLayout>
                  <c:x val="4.6602924634420699E-4"/>
                  <c:y val="-2.238221784776910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445236012165145"/>
                      <c:h val="4.22059021468470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976-424A-A866-13F5C8E72CD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分野別スコア図!$O$61:$P$61</c:f>
              <c:numCache>
                <c:formatCode>0.000_ </c:formatCode>
                <c:ptCount val="2"/>
                <c:pt idx="0">
                  <c:v>0.72160883280757093</c:v>
                </c:pt>
                <c:pt idx="1">
                  <c:v>0.70333075135553835</c:v>
                </c:pt>
              </c:numCache>
            </c:numRef>
          </c:xVal>
          <c:yVal>
            <c:numRef>
              <c:f>分野別スコア図!$Q$61:$R$61</c:f>
              <c:numCache>
                <c:formatCode>0.000_ </c:formatCode>
                <c:ptCount val="2"/>
                <c:pt idx="0">
                  <c:v>0.20826161790017211</c:v>
                </c:pt>
                <c:pt idx="1">
                  <c:v>0.36459175424413903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976-424A-A866-13F5C8E72CD3}"/>
            </c:ext>
          </c:extLst>
        </c:ser>
        <c:ser>
          <c:idx val="4"/>
          <c:order val="5"/>
          <c:tx>
            <c:strRef>
              <c:f>分野別スコア図!$N$62</c:f>
              <c:strCache>
                <c:ptCount val="1"/>
                <c:pt idx="0">
                  <c:v>15.共生社会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76-424A-A866-13F5C8E72CD3}"/>
              </c:ext>
            </c:extLst>
          </c:dPt>
          <c:dLbls>
            <c:dLbl>
              <c:idx val="1"/>
              <c:layout>
                <c:manualLayout>
                  <c:x val="1.9683464566929029E-2"/>
                  <c:y val="-9.2947014435695533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6782723256814023"/>
                      <c:h val="4.00692257217847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C976-424A-A866-13F5C8E72CD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分野別スコア図!$O$62:$P$62</c:f>
              <c:numCache>
                <c:formatCode>0.000_ </c:formatCode>
                <c:ptCount val="2"/>
                <c:pt idx="0">
                  <c:v>0.67600000000000005</c:v>
                </c:pt>
                <c:pt idx="1">
                  <c:v>0.73857257417802724</c:v>
                </c:pt>
              </c:numCache>
            </c:numRef>
          </c:xVal>
          <c:yVal>
            <c:numRef>
              <c:f>分野別スコア図!$Q$62:$R$62</c:f>
              <c:numCache>
                <c:formatCode>0.000_ </c:formatCode>
                <c:ptCount val="2"/>
                <c:pt idx="0">
                  <c:v>-0.26100000000000001</c:v>
                </c:pt>
                <c:pt idx="1">
                  <c:v>-0.371571072319202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976-424A-A866-13F5C8E72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6784"/>
        <c:axId val="242467176"/>
      </c:scatterChart>
      <c:valAx>
        <c:axId val="242466784"/>
        <c:scaling>
          <c:orientation val="minMax"/>
          <c:max val="1.2"/>
          <c:min val="0"/>
        </c:scaling>
        <c:delete val="0"/>
        <c:axPos val="b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7176"/>
        <c:crossesAt val="-0.11000000000000001"/>
        <c:crossBetween val="midCat"/>
        <c:majorUnit val="0.30000000000000004"/>
      </c:valAx>
      <c:valAx>
        <c:axId val="242467176"/>
        <c:scaling>
          <c:orientation val="minMax"/>
          <c:max val="0.8"/>
          <c:min val="-0.70000000000000007"/>
        </c:scaling>
        <c:delete val="0"/>
        <c:axPos val="l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6784"/>
        <c:crossesAt val="0.65000000000000013"/>
        <c:crossBetween val="midCat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2955880514935"/>
          <c:y val="0.20787805370482537"/>
          <c:w val="0.76421197350331205"/>
          <c:h val="0.62495877919106269"/>
        </c:manualLayout>
      </c:layout>
      <c:scatterChart>
        <c:scatterStyle val="lineMarker"/>
        <c:varyColors val="0"/>
        <c:ser>
          <c:idx val="34"/>
          <c:order val="0"/>
          <c:tx>
            <c:strRef>
              <c:f>分野別スコア図!$N$83</c:f>
              <c:strCache>
                <c:ptCount val="1"/>
                <c:pt idx="0">
                  <c:v>16.図書館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BFF-4C0A-943E-89013E1F60EA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1-DBFF-4C0A-943E-89013E1F60E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FF-4C0A-943E-89013E1F60EA}"/>
                </c:ext>
              </c:extLst>
            </c:dLbl>
            <c:dLbl>
              <c:idx val="1"/>
              <c:layout>
                <c:manualLayout>
                  <c:x val="-4.5530708661417431E-2"/>
                  <c:y val="-4.41771653543307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6984126984127"/>
                      <c:h val="4.10256410256410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BFF-4C0A-943E-89013E1F6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分野別スコア図!$O$83:$P$83</c:f>
              <c:numCache>
                <c:formatCode>0.000_ </c:formatCode>
                <c:ptCount val="2"/>
                <c:pt idx="0">
                  <c:v>0.98519095869056894</c:v>
                </c:pt>
                <c:pt idx="1">
                  <c:v>1.007627765064836</c:v>
                </c:pt>
              </c:numCache>
            </c:numRef>
          </c:xVal>
          <c:yVal>
            <c:numRef>
              <c:f>分野別スコア図!$Q$83:$R$83</c:f>
              <c:numCache>
                <c:formatCode>0.000_ </c:formatCode>
                <c:ptCount val="2"/>
                <c:pt idx="0">
                  <c:v>-0.4641932700603969</c:v>
                </c:pt>
                <c:pt idx="1">
                  <c:v>-0.35725806451612901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FF-4C0A-943E-89013E1F60EA}"/>
            </c:ext>
          </c:extLst>
        </c:ser>
        <c:ser>
          <c:idx val="0"/>
          <c:order val="1"/>
          <c:tx>
            <c:strRef>
              <c:f>分野別スコア図!$N$84</c:f>
              <c:strCache>
                <c:ptCount val="1"/>
                <c:pt idx="0">
                  <c:v>17.生涯学習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BFF-4C0A-943E-89013E1F60EA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4-DBFF-4C0A-943E-89013E1F60EA}"/>
              </c:ext>
            </c:extLst>
          </c:dPt>
          <c:dLbls>
            <c:dLbl>
              <c:idx val="1"/>
              <c:layout>
                <c:manualLayout>
                  <c:x val="-0.21524499437570305"/>
                  <c:y val="-5.3834973753280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21693121693122"/>
                      <c:h val="4.10256410256410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BFF-4C0A-943E-89013E1F60E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分野別スコア図!$O$84:$P$84</c:f>
              <c:numCache>
                <c:formatCode>0.000_ </c:formatCode>
                <c:ptCount val="2"/>
                <c:pt idx="0">
                  <c:v>0.87560581583198704</c:v>
                </c:pt>
                <c:pt idx="1">
                  <c:v>0.90380139643134216</c:v>
                </c:pt>
              </c:numCache>
            </c:numRef>
          </c:xVal>
          <c:yVal>
            <c:numRef>
              <c:f>分野別スコア図!$Q$84:$R$84</c:f>
              <c:numCache>
                <c:formatCode>0.000_ </c:formatCode>
                <c:ptCount val="2"/>
                <c:pt idx="0">
                  <c:v>-0.61140350877192984</c:v>
                </c:pt>
                <c:pt idx="1">
                  <c:v>-0.5228013029315961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FF-4C0A-943E-89013E1F60EA}"/>
            </c:ext>
          </c:extLst>
        </c:ser>
        <c:ser>
          <c:idx val="1"/>
          <c:order val="2"/>
          <c:tx>
            <c:strRef>
              <c:f>分野別スコア図!$N$85</c:f>
              <c:strCache>
                <c:ptCount val="1"/>
                <c:pt idx="0">
                  <c:v>18.スポーツ振興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BFF-4C0A-943E-89013E1F60EA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7-DBFF-4C0A-943E-89013E1F60EA}"/>
              </c:ext>
            </c:extLst>
          </c:dPt>
          <c:dLbls>
            <c:dLbl>
              <c:idx val="1"/>
              <c:layout>
                <c:manualLayout>
                  <c:x val="-2.9204724409448821E-3"/>
                  <c:y val="4.10792322834645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950592990819779"/>
                      <c:h val="4.50854658792650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BFF-4C0A-943E-89013E1F60E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分野別スコア図!$O$85:$P$85</c:f>
              <c:numCache>
                <c:formatCode>0.000_ </c:formatCode>
                <c:ptCount val="2"/>
                <c:pt idx="0">
                  <c:v>0.85991902834008094</c:v>
                </c:pt>
                <c:pt idx="1">
                  <c:v>0.96960249415432576</c:v>
                </c:pt>
              </c:numCache>
            </c:numRef>
          </c:xVal>
          <c:yVal>
            <c:numRef>
              <c:f>分野別スコア図!$Q$85:$R$85</c:f>
              <c:numCache>
                <c:formatCode>0.000_ </c:formatCode>
                <c:ptCount val="2"/>
                <c:pt idx="0">
                  <c:v>-0.60616740088105725</c:v>
                </c:pt>
                <c:pt idx="1">
                  <c:v>-0.51302931596091206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BFF-4C0A-943E-89013E1F60EA}"/>
            </c:ext>
          </c:extLst>
        </c:ser>
        <c:ser>
          <c:idx val="2"/>
          <c:order val="3"/>
          <c:tx>
            <c:strRef>
              <c:f>分野別スコア図!$N$86</c:f>
              <c:strCache>
                <c:ptCount val="1"/>
                <c:pt idx="0">
                  <c:v>19.公民館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BFF-4C0A-943E-89013E1F60EA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A-DBFF-4C0A-943E-89013E1F60EA}"/>
              </c:ext>
            </c:extLst>
          </c:dPt>
          <c:dLbls>
            <c:dLbl>
              <c:idx val="1"/>
              <c:layout>
                <c:manualLayout>
                  <c:x val="-0.14832170978627671"/>
                  <c:y val="-3.4401656824147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61375661375658"/>
                      <c:h val="3.58974358974358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DBFF-4C0A-943E-89013E1F60E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分野別スコア図!$O$86:$P$86</c:f>
              <c:numCache>
                <c:formatCode>0.000_ </c:formatCode>
                <c:ptCount val="2"/>
                <c:pt idx="0">
                  <c:v>0.80582524271844658</c:v>
                </c:pt>
                <c:pt idx="1">
                  <c:v>0.80847723704866559</c:v>
                </c:pt>
              </c:numCache>
            </c:numRef>
          </c:xVal>
          <c:yVal>
            <c:numRef>
              <c:f>分野別スコア図!$Q$86:$R$86</c:f>
              <c:numCache>
                <c:formatCode>0.000_ </c:formatCode>
                <c:ptCount val="2"/>
                <c:pt idx="0">
                  <c:v>-0.68634361233480179</c:v>
                </c:pt>
                <c:pt idx="1">
                  <c:v>-0.58422350041084636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BFF-4C0A-943E-89013E1F6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6784"/>
        <c:axId val="242467176"/>
      </c:scatterChart>
      <c:valAx>
        <c:axId val="242466784"/>
        <c:scaling>
          <c:orientation val="minMax"/>
          <c:max val="1.2"/>
          <c:min val="0.30000000000000004"/>
        </c:scaling>
        <c:delete val="0"/>
        <c:axPos val="b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7176"/>
        <c:crossesAt val="-0.11000000000000001"/>
        <c:crossBetween val="midCat"/>
        <c:majorUnit val="0.30000000000000004"/>
      </c:valAx>
      <c:valAx>
        <c:axId val="242467176"/>
        <c:scaling>
          <c:orientation val="minMax"/>
          <c:max val="0.5"/>
          <c:min val="-0.70000000000000007"/>
        </c:scaling>
        <c:delete val="0"/>
        <c:axPos val="l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6784"/>
        <c:crossesAt val="0.65000000000000013"/>
        <c:crossBetween val="midCat"/>
        <c:majorUnit val="0.3000000000000000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09327387588257"/>
          <c:y val="7.9060957035765378E-2"/>
          <c:w val="0.483901953727356"/>
          <c:h val="0.895701850109682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優先度!$S$7</c:f>
              <c:strCache>
                <c:ptCount val="1"/>
                <c:pt idx="0">
                  <c:v>最優先かつ重
点的に取り組
むべきである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優先度!$R$8:$R$33</c:f>
              <c:strCache>
                <c:ptCount val="26"/>
                <c:pt idx="0">
                  <c:v>地震への災害対策</c:v>
                </c:pt>
                <c:pt idx="1">
                  <c:v>防犯対策</c:v>
                </c:pt>
                <c:pt idx="2">
                  <c:v>風水害などへの災害対策</c:v>
                </c:pt>
                <c:pt idx="3">
                  <c:v>道路の整備（新設，拡幅を伴う改良）</c:v>
                </c:pt>
                <c:pt idx="4">
                  <c:v>既設道路の維持管理（損傷した部分の補修，清掃，点検等）</c:v>
                </c:pt>
                <c:pt idx="5">
                  <c:v>医療体制の充実</c:v>
                </c:pt>
                <c:pt idx="6">
                  <c:v>子育て支援サービス</c:v>
                </c:pt>
                <c:pt idx="7">
                  <c:v>火災などへの消防対策</c:v>
                </c:pt>
                <c:pt idx="8">
                  <c:v>小・中学校の教育</c:v>
                </c:pt>
                <c:pt idx="9">
                  <c:v>高齢者の福祉</c:v>
                </c:pt>
                <c:pt idx="10">
                  <c:v>自宅周辺の居住環境
（バリアフリーや耐震化など，ハード面の整備）</c:v>
                </c:pt>
                <c:pt idx="11">
                  <c:v>社会生活を営む上で困難をかかえる
子ども・若者への支援</c:v>
                </c:pt>
                <c:pt idx="12">
                  <c:v>障害者の福祉</c:v>
                </c:pt>
                <c:pt idx="13">
                  <c:v>ひとり親家庭への生活・経済面の支援</c:v>
                </c:pt>
                <c:pt idx="14">
                  <c:v>青少年の非行防止や健全育成対策</c:v>
                </c:pt>
                <c:pt idx="15">
                  <c:v>健康診断などの保健サービス</c:v>
                </c:pt>
                <c:pt idx="16">
                  <c:v>日常の買い物の便利さ</c:v>
                </c:pt>
                <c:pt idx="17">
                  <c:v>公園や遊び場</c:v>
                </c:pt>
                <c:pt idx="18">
                  <c:v>街並み・景観</c:v>
                </c:pt>
                <c:pt idx="19">
                  <c:v>緑の保全・創出や自然環境の保護</c:v>
                </c:pt>
                <c:pt idx="20">
                  <c:v>ごみ処理やリサイクル</c:v>
                </c:pt>
                <c:pt idx="21">
                  <c:v>行政サービスのデジタル化の取組</c:v>
                </c:pt>
                <c:pt idx="22">
                  <c:v>中心市街地（調布・布田・国領駅周辺）の活気・にぎわい</c:v>
                </c:pt>
                <c:pt idx="23">
                  <c:v>支出の節減，収入の確保，受益者負担の適正化など</c:v>
                </c:pt>
                <c:pt idx="24">
                  <c:v>市内工業・商業などの活力</c:v>
                </c:pt>
                <c:pt idx="25">
                  <c:v>労働セミナーや就職面接会の開催など，
雇用・就職に向けた取組</c:v>
                </c:pt>
              </c:strCache>
            </c:strRef>
          </c:cat>
          <c:val>
            <c:numRef>
              <c:f>優先度!$S$8:$S$33</c:f>
              <c:numCache>
                <c:formatCode>0.0</c:formatCode>
                <c:ptCount val="26"/>
                <c:pt idx="0">
                  <c:v>26.277372262773724</c:v>
                </c:pt>
                <c:pt idx="1">
                  <c:v>23.430656934306569</c:v>
                </c:pt>
                <c:pt idx="2">
                  <c:v>24.89051094890511</c:v>
                </c:pt>
                <c:pt idx="3">
                  <c:v>17.372262773722628</c:v>
                </c:pt>
                <c:pt idx="4">
                  <c:v>16.569343065693431</c:v>
                </c:pt>
                <c:pt idx="5">
                  <c:v>18.540145985401459</c:v>
                </c:pt>
                <c:pt idx="6">
                  <c:v>21.605839416058394</c:v>
                </c:pt>
                <c:pt idx="7">
                  <c:v>16.131386861313867</c:v>
                </c:pt>
                <c:pt idx="8">
                  <c:v>19.635036496350363</c:v>
                </c:pt>
                <c:pt idx="9">
                  <c:v>16.642335766423358</c:v>
                </c:pt>
                <c:pt idx="10">
                  <c:v>13.430656934306571</c:v>
                </c:pt>
                <c:pt idx="11">
                  <c:v>13.211678832116789</c:v>
                </c:pt>
                <c:pt idx="12">
                  <c:v>13.284671532846716</c:v>
                </c:pt>
                <c:pt idx="13">
                  <c:v>13.722627737226279</c:v>
                </c:pt>
                <c:pt idx="14">
                  <c:v>11.824817518248175</c:v>
                </c:pt>
                <c:pt idx="15">
                  <c:v>12.262773722627736</c:v>
                </c:pt>
                <c:pt idx="16">
                  <c:v>12.700729927007298</c:v>
                </c:pt>
                <c:pt idx="17">
                  <c:v>9.9270072992700733</c:v>
                </c:pt>
                <c:pt idx="18">
                  <c:v>10</c:v>
                </c:pt>
                <c:pt idx="19">
                  <c:v>9.9270072992700733</c:v>
                </c:pt>
                <c:pt idx="20">
                  <c:v>9.8540145985401466</c:v>
                </c:pt>
                <c:pt idx="21">
                  <c:v>9.9270072992700733</c:v>
                </c:pt>
                <c:pt idx="22">
                  <c:v>9.1240875912408761</c:v>
                </c:pt>
                <c:pt idx="23">
                  <c:v>8.7591240875912408</c:v>
                </c:pt>
                <c:pt idx="24">
                  <c:v>7.4452554744525541</c:v>
                </c:pt>
                <c:pt idx="25">
                  <c:v>6.4963503649635035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4-4BDA-9D7A-799B2392FEFA}"/>
            </c:ext>
          </c:extLst>
        </c:ser>
        <c:ser>
          <c:idx val="1"/>
          <c:order val="1"/>
          <c:tx>
            <c:strRef>
              <c:f>優先度!$T$7</c:f>
              <c:strCache>
                <c:ptCount val="1"/>
                <c:pt idx="0">
                  <c:v>優先して
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優先度!$R$8:$R$33</c:f>
              <c:strCache>
                <c:ptCount val="26"/>
                <c:pt idx="0">
                  <c:v>地震への災害対策</c:v>
                </c:pt>
                <c:pt idx="1">
                  <c:v>防犯対策</c:v>
                </c:pt>
                <c:pt idx="2">
                  <c:v>風水害などへの災害対策</c:v>
                </c:pt>
                <c:pt idx="3">
                  <c:v>道路の整備（新設，拡幅を伴う改良）</c:v>
                </c:pt>
                <c:pt idx="4">
                  <c:v>既設道路の維持管理（損傷した部分の補修，清掃，点検等）</c:v>
                </c:pt>
                <c:pt idx="5">
                  <c:v>医療体制の充実</c:v>
                </c:pt>
                <c:pt idx="6">
                  <c:v>子育て支援サービス</c:v>
                </c:pt>
                <c:pt idx="7">
                  <c:v>火災などへの消防対策</c:v>
                </c:pt>
                <c:pt idx="8">
                  <c:v>小・中学校の教育</c:v>
                </c:pt>
                <c:pt idx="9">
                  <c:v>高齢者の福祉</c:v>
                </c:pt>
                <c:pt idx="10">
                  <c:v>自宅周辺の居住環境
（バリアフリーや耐震化など，ハード面の整備）</c:v>
                </c:pt>
                <c:pt idx="11">
                  <c:v>社会生活を営む上で困難をかかえる
子ども・若者への支援</c:v>
                </c:pt>
                <c:pt idx="12">
                  <c:v>障害者の福祉</c:v>
                </c:pt>
                <c:pt idx="13">
                  <c:v>ひとり親家庭への生活・経済面の支援</c:v>
                </c:pt>
                <c:pt idx="14">
                  <c:v>青少年の非行防止や健全育成対策</c:v>
                </c:pt>
                <c:pt idx="15">
                  <c:v>健康診断などの保健サービス</c:v>
                </c:pt>
                <c:pt idx="16">
                  <c:v>日常の買い物の便利さ</c:v>
                </c:pt>
                <c:pt idx="17">
                  <c:v>公園や遊び場</c:v>
                </c:pt>
                <c:pt idx="18">
                  <c:v>街並み・景観</c:v>
                </c:pt>
                <c:pt idx="19">
                  <c:v>緑の保全・創出や自然環境の保護</c:v>
                </c:pt>
                <c:pt idx="20">
                  <c:v>ごみ処理やリサイクル</c:v>
                </c:pt>
                <c:pt idx="21">
                  <c:v>行政サービスのデジタル化の取組</c:v>
                </c:pt>
                <c:pt idx="22">
                  <c:v>中心市街地（調布・布田・国領駅周辺）の活気・にぎわい</c:v>
                </c:pt>
                <c:pt idx="23">
                  <c:v>支出の節減，収入の確保，受益者負担の適正化など</c:v>
                </c:pt>
                <c:pt idx="24">
                  <c:v>市内工業・商業などの活力</c:v>
                </c:pt>
                <c:pt idx="25">
                  <c:v>労働セミナーや就職面接会の開催など，
雇用・就職に向けた取組</c:v>
                </c:pt>
              </c:strCache>
            </c:strRef>
          </c:cat>
          <c:val>
            <c:numRef>
              <c:f>優先度!$T$8:$T$33</c:f>
              <c:numCache>
                <c:formatCode>0.0</c:formatCode>
                <c:ptCount val="26"/>
                <c:pt idx="0">
                  <c:v>38.248175182481752</c:v>
                </c:pt>
                <c:pt idx="1">
                  <c:v>38.978102189781019</c:v>
                </c:pt>
                <c:pt idx="2">
                  <c:v>35.839416058394157</c:v>
                </c:pt>
                <c:pt idx="3">
                  <c:v>39.270072992700726</c:v>
                </c:pt>
                <c:pt idx="4">
                  <c:v>39.489051094890506</c:v>
                </c:pt>
                <c:pt idx="5">
                  <c:v>34.306569343065696</c:v>
                </c:pt>
                <c:pt idx="6">
                  <c:v>30.875912408759127</c:v>
                </c:pt>
                <c:pt idx="7">
                  <c:v>35.474452554744524</c:v>
                </c:pt>
                <c:pt idx="8">
                  <c:v>31.094890510948904</c:v>
                </c:pt>
                <c:pt idx="9">
                  <c:v>32.773722627737229</c:v>
                </c:pt>
                <c:pt idx="10">
                  <c:v>35.620437956204384</c:v>
                </c:pt>
                <c:pt idx="11">
                  <c:v>35.693430656934304</c:v>
                </c:pt>
                <c:pt idx="12">
                  <c:v>34.160583941605836</c:v>
                </c:pt>
                <c:pt idx="13">
                  <c:v>32.846715328467155</c:v>
                </c:pt>
                <c:pt idx="14">
                  <c:v>33.576642335766422</c:v>
                </c:pt>
                <c:pt idx="15">
                  <c:v>29.56204379562044</c:v>
                </c:pt>
                <c:pt idx="16">
                  <c:v>28.248175182481749</c:v>
                </c:pt>
                <c:pt idx="17">
                  <c:v>29.489051094890513</c:v>
                </c:pt>
                <c:pt idx="18">
                  <c:v>29.270072992700729</c:v>
                </c:pt>
                <c:pt idx="19">
                  <c:v>28.832116788321166</c:v>
                </c:pt>
                <c:pt idx="20">
                  <c:v>28.467153284671532</c:v>
                </c:pt>
                <c:pt idx="21">
                  <c:v>27.810218978102192</c:v>
                </c:pt>
                <c:pt idx="22">
                  <c:v>28.175182481751825</c:v>
                </c:pt>
                <c:pt idx="23">
                  <c:v>28.540145985401459</c:v>
                </c:pt>
                <c:pt idx="24">
                  <c:v>28.686131386861312</c:v>
                </c:pt>
                <c:pt idx="25">
                  <c:v>29.124087591240876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4-4BDA-9D7A-799B2392FEFA}"/>
            </c:ext>
          </c:extLst>
        </c:ser>
        <c:ser>
          <c:idx val="2"/>
          <c:order val="2"/>
          <c:tx>
            <c:strRef>
              <c:f>優先度!$U$7</c:f>
              <c:strCache>
                <c:ptCount val="1"/>
                <c:pt idx="0">
                  <c:v>現状の取組を維持すればよい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優先度!$R$8:$R$33</c:f>
              <c:strCache>
                <c:ptCount val="26"/>
                <c:pt idx="0">
                  <c:v>地震への災害対策</c:v>
                </c:pt>
                <c:pt idx="1">
                  <c:v>防犯対策</c:v>
                </c:pt>
                <c:pt idx="2">
                  <c:v>風水害などへの災害対策</c:v>
                </c:pt>
                <c:pt idx="3">
                  <c:v>道路の整備（新設，拡幅を伴う改良）</c:v>
                </c:pt>
                <c:pt idx="4">
                  <c:v>既設道路の維持管理（損傷した部分の補修，清掃，点検等）</c:v>
                </c:pt>
                <c:pt idx="5">
                  <c:v>医療体制の充実</c:v>
                </c:pt>
                <c:pt idx="6">
                  <c:v>子育て支援サービス</c:v>
                </c:pt>
                <c:pt idx="7">
                  <c:v>火災などへの消防対策</c:v>
                </c:pt>
                <c:pt idx="8">
                  <c:v>小・中学校の教育</c:v>
                </c:pt>
                <c:pt idx="9">
                  <c:v>高齢者の福祉</c:v>
                </c:pt>
                <c:pt idx="10">
                  <c:v>自宅周辺の居住環境
（バリアフリーや耐震化など，ハード面の整備）</c:v>
                </c:pt>
                <c:pt idx="11">
                  <c:v>社会生活を営む上で困難をかかえる
子ども・若者への支援</c:v>
                </c:pt>
                <c:pt idx="12">
                  <c:v>障害者の福祉</c:v>
                </c:pt>
                <c:pt idx="13">
                  <c:v>ひとり親家庭への生活・経済面の支援</c:v>
                </c:pt>
                <c:pt idx="14">
                  <c:v>青少年の非行防止や健全育成対策</c:v>
                </c:pt>
                <c:pt idx="15">
                  <c:v>健康診断などの保健サービス</c:v>
                </c:pt>
                <c:pt idx="16">
                  <c:v>日常の買い物の便利さ</c:v>
                </c:pt>
                <c:pt idx="17">
                  <c:v>公園や遊び場</c:v>
                </c:pt>
                <c:pt idx="18">
                  <c:v>街並み・景観</c:v>
                </c:pt>
                <c:pt idx="19">
                  <c:v>緑の保全・創出や自然環境の保護</c:v>
                </c:pt>
                <c:pt idx="20">
                  <c:v>ごみ処理やリサイクル</c:v>
                </c:pt>
                <c:pt idx="21">
                  <c:v>行政サービスのデジタル化の取組</c:v>
                </c:pt>
                <c:pt idx="22">
                  <c:v>中心市街地（調布・布田・国領駅周辺）の活気・にぎわい</c:v>
                </c:pt>
                <c:pt idx="23">
                  <c:v>支出の節減，収入の確保，受益者負担の適正化など</c:v>
                </c:pt>
                <c:pt idx="24">
                  <c:v>市内工業・商業などの活力</c:v>
                </c:pt>
                <c:pt idx="25">
                  <c:v>労働セミナーや就職面接会の開催など，
雇用・就職に向けた取組</c:v>
                </c:pt>
              </c:strCache>
            </c:strRef>
          </c:cat>
          <c:val>
            <c:numRef>
              <c:f>優先度!$U$8:$U$33</c:f>
              <c:numCache>
                <c:formatCode>0.0</c:formatCode>
                <c:ptCount val="26"/>
                <c:pt idx="0">
                  <c:v>25.76642335766423</c:v>
                </c:pt>
                <c:pt idx="1">
                  <c:v>28.102189781021895</c:v>
                </c:pt>
                <c:pt idx="2">
                  <c:v>29.635036496350363</c:v>
                </c:pt>
                <c:pt idx="3">
                  <c:v>32.846715328467155</c:v>
                </c:pt>
                <c:pt idx="4">
                  <c:v>34.087591240875916</c:v>
                </c:pt>
                <c:pt idx="5">
                  <c:v>36.423357664233578</c:v>
                </c:pt>
                <c:pt idx="6">
                  <c:v>32.481751824817515</c:v>
                </c:pt>
                <c:pt idx="7">
                  <c:v>38.759124087591239</c:v>
                </c:pt>
                <c:pt idx="8">
                  <c:v>35.036496350364963</c:v>
                </c:pt>
                <c:pt idx="9">
                  <c:v>35.54744525547445</c:v>
                </c:pt>
                <c:pt idx="10">
                  <c:v>40.145985401459853</c:v>
                </c:pt>
                <c:pt idx="11">
                  <c:v>35.693430656934304</c:v>
                </c:pt>
                <c:pt idx="12">
                  <c:v>37.883211678832119</c:v>
                </c:pt>
                <c:pt idx="13">
                  <c:v>37.372262773722625</c:v>
                </c:pt>
                <c:pt idx="14">
                  <c:v>39.708029197080293</c:v>
                </c:pt>
                <c:pt idx="15">
                  <c:v>46.934306569343065</c:v>
                </c:pt>
                <c:pt idx="16">
                  <c:v>47.810218978102192</c:v>
                </c:pt>
                <c:pt idx="17">
                  <c:v>48.394160583941606</c:v>
                </c:pt>
                <c:pt idx="18">
                  <c:v>49.270072992700733</c:v>
                </c:pt>
                <c:pt idx="19">
                  <c:v>49.270072992700733</c:v>
                </c:pt>
                <c:pt idx="20">
                  <c:v>51.532846715328461</c:v>
                </c:pt>
                <c:pt idx="21">
                  <c:v>47.372262773722632</c:v>
                </c:pt>
                <c:pt idx="22">
                  <c:v>50.291970802919707</c:v>
                </c:pt>
                <c:pt idx="23">
                  <c:v>47.445255474452551</c:v>
                </c:pt>
                <c:pt idx="24">
                  <c:v>50.364963503649641</c:v>
                </c:pt>
                <c:pt idx="25">
                  <c:v>47.445255474452551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84-4BDA-9D7A-799B2392FEFA}"/>
            </c:ext>
          </c:extLst>
        </c:ser>
        <c:ser>
          <c:idx val="3"/>
          <c:order val="3"/>
          <c:tx>
            <c:strRef>
              <c:f>優先度!$V$7</c:f>
              <c:strCache>
                <c:ptCount val="1"/>
                <c:pt idx="0">
                  <c:v>他の取組を優先すべきである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7.407407407407517E-3"/>
                  <c:y val="-9.163802317013298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416914552347621E-2"/>
                      <c:h val="1.44351533270086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9A0-4561-8B60-060CD00A2A48}"/>
                </c:ext>
              </c:extLst>
            </c:dLbl>
            <c:dLbl>
              <c:idx val="1"/>
              <c:layout>
                <c:manualLayout>
                  <c:x val="2.9629629629629628E-3"/>
                  <c:y val="7.2155923772810335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A0-4561-8B60-060CD00A2A48}"/>
                </c:ext>
              </c:extLst>
            </c:dLbl>
            <c:dLbl>
              <c:idx val="2"/>
              <c:layout>
                <c:manualLayout>
                  <c:x val="-2.9629629629629659E-3"/>
                  <c:y val="-9.1630807577754029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37987751531058E-2"/>
                      <c:h val="1.44351533270086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9A0-4561-8B60-060CD00A2A48}"/>
                </c:ext>
              </c:extLst>
            </c:dLbl>
            <c:dLbl>
              <c:idx val="3"/>
              <c:layout>
                <c:manualLayout>
                  <c:x val="-1.185185185185196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A0-4561-8B60-060CD00A2A48}"/>
                </c:ext>
              </c:extLst>
            </c:dLbl>
            <c:dLbl>
              <c:idx val="4"/>
              <c:layout>
                <c:manualLayout>
                  <c:x val="-8.888888888888888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A0-4561-8B60-060CD00A2A48}"/>
                </c:ext>
              </c:extLst>
            </c:dLbl>
            <c:dLbl>
              <c:idx val="5"/>
              <c:layout>
                <c:manualLayout>
                  <c:x val="-8.888888888888888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A0-4561-8B60-060CD00A2A48}"/>
                </c:ext>
              </c:extLst>
            </c:dLbl>
            <c:dLbl>
              <c:idx val="7"/>
              <c:layout>
                <c:manualLayout>
                  <c:x val="-1.333333333333344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A0-4561-8B60-060CD00A2A4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優先度!$R$8:$R$33</c:f>
              <c:strCache>
                <c:ptCount val="26"/>
                <c:pt idx="0">
                  <c:v>地震への災害対策</c:v>
                </c:pt>
                <c:pt idx="1">
                  <c:v>防犯対策</c:v>
                </c:pt>
                <c:pt idx="2">
                  <c:v>風水害などへの災害対策</c:v>
                </c:pt>
                <c:pt idx="3">
                  <c:v>道路の整備（新設，拡幅を伴う改良）</c:v>
                </c:pt>
                <c:pt idx="4">
                  <c:v>既設道路の維持管理（損傷した部分の補修，清掃，点検等）</c:v>
                </c:pt>
                <c:pt idx="5">
                  <c:v>医療体制の充実</c:v>
                </c:pt>
                <c:pt idx="6">
                  <c:v>子育て支援サービス</c:v>
                </c:pt>
                <c:pt idx="7">
                  <c:v>火災などへの消防対策</c:v>
                </c:pt>
                <c:pt idx="8">
                  <c:v>小・中学校の教育</c:v>
                </c:pt>
                <c:pt idx="9">
                  <c:v>高齢者の福祉</c:v>
                </c:pt>
                <c:pt idx="10">
                  <c:v>自宅周辺の居住環境
（バリアフリーや耐震化など，ハード面の整備）</c:v>
                </c:pt>
                <c:pt idx="11">
                  <c:v>社会生活を営む上で困難をかかえる
子ども・若者への支援</c:v>
                </c:pt>
                <c:pt idx="12">
                  <c:v>障害者の福祉</c:v>
                </c:pt>
                <c:pt idx="13">
                  <c:v>ひとり親家庭への生活・経済面の支援</c:v>
                </c:pt>
                <c:pt idx="14">
                  <c:v>青少年の非行防止や健全育成対策</c:v>
                </c:pt>
                <c:pt idx="15">
                  <c:v>健康診断などの保健サービス</c:v>
                </c:pt>
                <c:pt idx="16">
                  <c:v>日常の買い物の便利さ</c:v>
                </c:pt>
                <c:pt idx="17">
                  <c:v>公園や遊び場</c:v>
                </c:pt>
                <c:pt idx="18">
                  <c:v>街並み・景観</c:v>
                </c:pt>
                <c:pt idx="19">
                  <c:v>緑の保全・創出や自然環境の保護</c:v>
                </c:pt>
                <c:pt idx="20">
                  <c:v>ごみ処理やリサイクル</c:v>
                </c:pt>
                <c:pt idx="21">
                  <c:v>行政サービスのデジタル化の取組</c:v>
                </c:pt>
                <c:pt idx="22">
                  <c:v>中心市街地（調布・布田・国領駅周辺）の活気・にぎわい</c:v>
                </c:pt>
                <c:pt idx="23">
                  <c:v>支出の節減，収入の確保，受益者負担の適正化など</c:v>
                </c:pt>
                <c:pt idx="24">
                  <c:v>市内工業・商業などの活力</c:v>
                </c:pt>
                <c:pt idx="25">
                  <c:v>労働セミナーや就職面接会の開催など，
雇用・就職に向けた取組</c:v>
                </c:pt>
              </c:strCache>
            </c:strRef>
          </c:cat>
          <c:val>
            <c:numRef>
              <c:f>優先度!$V$8:$V$33</c:f>
              <c:numCache>
                <c:formatCode>0.0</c:formatCode>
                <c:ptCount val="26"/>
                <c:pt idx="0">
                  <c:v>1.3868613138686132</c:v>
                </c:pt>
                <c:pt idx="1">
                  <c:v>0.87591240875912413</c:v>
                </c:pt>
                <c:pt idx="2">
                  <c:v>1.3138686131386861</c:v>
                </c:pt>
                <c:pt idx="3">
                  <c:v>1.824817518248175</c:v>
                </c:pt>
                <c:pt idx="4">
                  <c:v>1.0948905109489051</c:v>
                </c:pt>
                <c:pt idx="5">
                  <c:v>1.0218978102189782</c:v>
                </c:pt>
                <c:pt idx="6">
                  <c:v>2.1897810218978102</c:v>
                </c:pt>
                <c:pt idx="7">
                  <c:v>1.3868613138686132</c:v>
                </c:pt>
                <c:pt idx="8">
                  <c:v>1.7518248175182483</c:v>
                </c:pt>
                <c:pt idx="9">
                  <c:v>4.5255474452554747</c:v>
                </c:pt>
                <c:pt idx="10">
                  <c:v>1.6058394160583942</c:v>
                </c:pt>
                <c:pt idx="11">
                  <c:v>2.9927007299270074</c:v>
                </c:pt>
                <c:pt idx="12">
                  <c:v>3.1386861313868613</c:v>
                </c:pt>
                <c:pt idx="13">
                  <c:v>3.2116788321167884</c:v>
                </c:pt>
                <c:pt idx="14">
                  <c:v>2.335766423357664</c:v>
                </c:pt>
                <c:pt idx="15">
                  <c:v>1.3138686131386861</c:v>
                </c:pt>
                <c:pt idx="16">
                  <c:v>2.0437956204379564</c:v>
                </c:pt>
                <c:pt idx="17">
                  <c:v>2.5547445255474455</c:v>
                </c:pt>
                <c:pt idx="18">
                  <c:v>2.335766423357664</c:v>
                </c:pt>
                <c:pt idx="19">
                  <c:v>1.6788321167883213</c:v>
                </c:pt>
                <c:pt idx="20">
                  <c:v>1.3138686131386861</c:v>
                </c:pt>
                <c:pt idx="21">
                  <c:v>3.1386861313868613</c:v>
                </c:pt>
                <c:pt idx="22">
                  <c:v>3.5036496350364965</c:v>
                </c:pt>
                <c:pt idx="23">
                  <c:v>2.1897810218978102</c:v>
                </c:pt>
                <c:pt idx="24">
                  <c:v>2.0437956204379564</c:v>
                </c:pt>
                <c:pt idx="25">
                  <c:v>4.1605839416058394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84-4BDA-9D7A-799B2392FEFA}"/>
            </c:ext>
          </c:extLst>
        </c:ser>
        <c:ser>
          <c:idx val="4"/>
          <c:order val="4"/>
          <c:tx>
            <c:strRef>
              <c:f>優先度!$W$7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25925925925904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A0-4561-8B60-060CD00A2A48}"/>
                </c:ext>
              </c:extLst>
            </c:dLbl>
            <c:dLbl>
              <c:idx val="1"/>
              <c:layout>
                <c:manualLayout>
                  <c:x val="1.629629629629640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A0-4561-8B60-060CD00A2A48}"/>
                </c:ext>
              </c:extLst>
            </c:dLbl>
            <c:dLbl>
              <c:idx val="2"/>
              <c:layout>
                <c:manualLayout>
                  <c:x val="1.9259259259259042E-2"/>
                  <c:y val="-9.163802317013298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A0-4561-8B60-060CD00A2A48}"/>
                </c:ext>
              </c:extLst>
            </c:dLbl>
            <c:dLbl>
              <c:idx val="4"/>
              <c:layout>
                <c:manualLayout>
                  <c:x val="8.888888888888779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A0-4561-8B60-060CD00A2A48}"/>
                </c:ext>
              </c:extLst>
            </c:dLbl>
            <c:dLbl>
              <c:idx val="5"/>
              <c:layout>
                <c:manualLayout>
                  <c:x val="1.4814814814815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17264508603089E-2"/>
                      <c:h val="1.44351533270086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9A0-4561-8B60-060CD00A2A48}"/>
                </c:ext>
              </c:extLst>
            </c:dLbl>
            <c:dLbl>
              <c:idx val="6"/>
              <c:layout>
                <c:manualLayout>
                  <c:x val="8.8888888888888889E-3"/>
                  <c:y val="3.360022034310280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A0-4561-8B60-060CD00A2A48}"/>
                </c:ext>
              </c:extLst>
            </c:dLbl>
            <c:dLbl>
              <c:idx val="8"/>
              <c:layout>
                <c:manualLayout>
                  <c:x val="1.333333333333322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A0-4561-8B60-060CD00A2A48}"/>
                </c:ext>
              </c:extLst>
            </c:dLbl>
            <c:dLbl>
              <c:idx val="9"/>
              <c:layout>
                <c:manualLayout>
                  <c:x val="5.925925925925925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A0-4561-8B60-060CD00A2A48}"/>
                </c:ext>
              </c:extLst>
            </c:dLbl>
            <c:dLbl>
              <c:idx val="10"/>
              <c:layout>
                <c:manualLayout>
                  <c:x val="1.0370370370370263E-2"/>
                  <c:y val="6.720044068620561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A0-4561-8B60-060CD00A2A48}"/>
                </c:ext>
              </c:extLst>
            </c:dLbl>
            <c:dLbl>
              <c:idx val="11"/>
              <c:layout>
                <c:manualLayout>
                  <c:x val="1.037037037037026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A0-4561-8B60-060CD00A2A48}"/>
                </c:ext>
              </c:extLst>
            </c:dLbl>
            <c:dLbl>
              <c:idx val="12"/>
              <c:layout>
                <c:manualLayout>
                  <c:x val="7.4074074074074077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A0-4561-8B60-060CD00A2A48}"/>
                </c:ext>
              </c:extLst>
            </c:dLbl>
            <c:dLbl>
              <c:idx val="13"/>
              <c:layout>
                <c:manualLayout>
                  <c:x val="1.0370370370370263E-2"/>
                  <c:y val="7.2155923823210675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A0-4561-8B60-060CD00A2A48}"/>
                </c:ext>
              </c:extLst>
            </c:dLbl>
            <c:dLbl>
              <c:idx val="14"/>
              <c:layout>
                <c:manualLayout>
                  <c:x val="1.0370370370370263E-2"/>
                  <c:y val="7.2155923756010231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A0-4561-8B60-060CD00A2A48}"/>
                </c:ext>
              </c:extLst>
            </c:dLbl>
            <c:dLbl>
              <c:idx val="15"/>
              <c:layout>
                <c:manualLayout>
                  <c:x val="1.481481481481492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9A0-4561-8B60-060CD00A2A48}"/>
                </c:ext>
              </c:extLst>
            </c:dLbl>
            <c:dLbl>
              <c:idx val="16"/>
              <c:layout>
                <c:manualLayout>
                  <c:x val="1.629629629629640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A0-4561-8B60-060CD00A2A48}"/>
                </c:ext>
              </c:extLst>
            </c:dLbl>
            <c:dLbl>
              <c:idx val="17"/>
              <c:layout>
                <c:manualLayout>
                  <c:x val="1.481481481481492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A0-4561-8B60-060CD00A2A48}"/>
                </c:ext>
              </c:extLst>
            </c:dLbl>
            <c:dLbl>
              <c:idx val="18"/>
              <c:layout>
                <c:manualLayout>
                  <c:x val="1.9259259259259261E-2"/>
                  <c:y val="-9.163802317013298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A0-4561-8B60-060CD00A2A48}"/>
                </c:ext>
              </c:extLst>
            </c:dLbl>
            <c:dLbl>
              <c:idx val="19"/>
              <c:layout>
                <c:manualLayout>
                  <c:x val="1.6296296296296295E-2"/>
                  <c:y val="1.344008813724112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A0-4561-8B60-060CD00A2A48}"/>
                </c:ext>
              </c:extLst>
            </c:dLbl>
            <c:dLbl>
              <c:idx val="20"/>
              <c:layout>
                <c:manualLayout>
                  <c:x val="2.074074074074063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9A0-4561-8B60-060CD00A2A48}"/>
                </c:ext>
              </c:extLst>
            </c:dLbl>
            <c:dLbl>
              <c:idx val="21"/>
              <c:layout>
                <c:manualLayout>
                  <c:x val="5.925925925925925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A0-4561-8B60-060CD00A2A48}"/>
                </c:ext>
              </c:extLst>
            </c:dLbl>
            <c:dLbl>
              <c:idx val="22"/>
              <c:layout>
                <c:manualLayout>
                  <c:x val="1.3333333333333442E-2"/>
                  <c:y val="-9.1638023170119551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9A0-4561-8B60-060CD00A2A48}"/>
                </c:ext>
              </c:extLst>
            </c:dLbl>
            <c:dLbl>
              <c:idx val="23"/>
              <c:layout>
                <c:manualLayout>
                  <c:x val="1.037037037037037E-2"/>
                  <c:y val="1.344008813724112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9A0-4561-8B60-060CD00A2A48}"/>
                </c:ext>
              </c:extLst>
            </c:dLbl>
            <c:dLbl>
              <c:idx val="24"/>
              <c:layout>
                <c:manualLayout>
                  <c:x val="1.7777777777777778E-2"/>
                  <c:y val="1.344008813724112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9A0-4561-8B60-060CD00A2A48}"/>
                </c:ext>
              </c:extLst>
            </c:dLbl>
            <c:dLbl>
              <c:idx val="25"/>
              <c:layout>
                <c:manualLayout>
                  <c:x val="4.444444444444336E-3"/>
                  <c:y val="1.344008813724112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9A0-4561-8B60-060CD00A2A4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優先度!$R$8:$R$33</c:f>
              <c:strCache>
                <c:ptCount val="26"/>
                <c:pt idx="0">
                  <c:v>地震への災害対策</c:v>
                </c:pt>
                <c:pt idx="1">
                  <c:v>防犯対策</c:v>
                </c:pt>
                <c:pt idx="2">
                  <c:v>風水害などへの災害対策</c:v>
                </c:pt>
                <c:pt idx="3">
                  <c:v>道路の整備（新設，拡幅を伴う改良）</c:v>
                </c:pt>
                <c:pt idx="4">
                  <c:v>既設道路の維持管理（損傷した部分の補修，清掃，点検等）</c:v>
                </c:pt>
                <c:pt idx="5">
                  <c:v>医療体制の充実</c:v>
                </c:pt>
                <c:pt idx="6">
                  <c:v>子育て支援サービス</c:v>
                </c:pt>
                <c:pt idx="7">
                  <c:v>火災などへの消防対策</c:v>
                </c:pt>
                <c:pt idx="8">
                  <c:v>小・中学校の教育</c:v>
                </c:pt>
                <c:pt idx="9">
                  <c:v>高齢者の福祉</c:v>
                </c:pt>
                <c:pt idx="10">
                  <c:v>自宅周辺の居住環境
（バリアフリーや耐震化など，ハード面の整備）</c:v>
                </c:pt>
                <c:pt idx="11">
                  <c:v>社会生活を営む上で困難をかかえる
子ども・若者への支援</c:v>
                </c:pt>
                <c:pt idx="12">
                  <c:v>障害者の福祉</c:v>
                </c:pt>
                <c:pt idx="13">
                  <c:v>ひとり親家庭への生活・経済面の支援</c:v>
                </c:pt>
                <c:pt idx="14">
                  <c:v>青少年の非行防止や健全育成対策</c:v>
                </c:pt>
                <c:pt idx="15">
                  <c:v>健康診断などの保健サービス</c:v>
                </c:pt>
                <c:pt idx="16">
                  <c:v>日常の買い物の便利さ</c:v>
                </c:pt>
                <c:pt idx="17">
                  <c:v>公園や遊び場</c:v>
                </c:pt>
                <c:pt idx="18">
                  <c:v>街並み・景観</c:v>
                </c:pt>
                <c:pt idx="19">
                  <c:v>緑の保全・創出や自然環境の保護</c:v>
                </c:pt>
                <c:pt idx="20">
                  <c:v>ごみ処理やリサイクル</c:v>
                </c:pt>
                <c:pt idx="21">
                  <c:v>行政サービスのデジタル化の取組</c:v>
                </c:pt>
                <c:pt idx="22">
                  <c:v>中心市街地（調布・布田・国領駅周辺）の活気・にぎわい</c:v>
                </c:pt>
                <c:pt idx="23">
                  <c:v>支出の節減，収入の確保，受益者負担の適正化など</c:v>
                </c:pt>
                <c:pt idx="24">
                  <c:v>市内工業・商業などの活力</c:v>
                </c:pt>
                <c:pt idx="25">
                  <c:v>労働セミナーや就職面接会の開催など，
雇用・就職に向けた取組</c:v>
                </c:pt>
              </c:strCache>
            </c:strRef>
          </c:cat>
          <c:val>
            <c:numRef>
              <c:f>優先度!$W$8:$W$33</c:f>
              <c:numCache>
                <c:formatCode>0.0</c:formatCode>
                <c:ptCount val="26"/>
                <c:pt idx="0">
                  <c:v>8.3211678832116789</c:v>
                </c:pt>
                <c:pt idx="1">
                  <c:v>8.6131386861313874</c:v>
                </c:pt>
                <c:pt idx="2">
                  <c:v>8.3211678832116789</c:v>
                </c:pt>
                <c:pt idx="3">
                  <c:v>8.6861313868613141</c:v>
                </c:pt>
                <c:pt idx="4">
                  <c:v>8.7591240875912408</c:v>
                </c:pt>
                <c:pt idx="5">
                  <c:v>9.7080291970802932</c:v>
                </c:pt>
                <c:pt idx="6">
                  <c:v>12.846715328467154</c:v>
                </c:pt>
                <c:pt idx="7">
                  <c:v>8.2481751824817504</c:v>
                </c:pt>
                <c:pt idx="8">
                  <c:v>12.481751824817518</c:v>
                </c:pt>
                <c:pt idx="9">
                  <c:v>10.510948905109489</c:v>
                </c:pt>
                <c:pt idx="10">
                  <c:v>9.1970802919708028</c:v>
                </c:pt>
                <c:pt idx="11">
                  <c:v>12.408759124087592</c:v>
                </c:pt>
                <c:pt idx="12">
                  <c:v>11.532846715328466</c:v>
                </c:pt>
                <c:pt idx="13">
                  <c:v>12.846715328467154</c:v>
                </c:pt>
                <c:pt idx="14">
                  <c:v>12.554744525547445</c:v>
                </c:pt>
                <c:pt idx="15">
                  <c:v>9.9270072992700733</c:v>
                </c:pt>
                <c:pt idx="16">
                  <c:v>9.1970802919708028</c:v>
                </c:pt>
                <c:pt idx="17">
                  <c:v>9.6350364963503647</c:v>
                </c:pt>
                <c:pt idx="18">
                  <c:v>9.1240875912408761</c:v>
                </c:pt>
                <c:pt idx="19">
                  <c:v>10.291970802919707</c:v>
                </c:pt>
                <c:pt idx="20">
                  <c:v>8.8321167883211675</c:v>
                </c:pt>
                <c:pt idx="21">
                  <c:v>11.751824817518248</c:v>
                </c:pt>
                <c:pt idx="22">
                  <c:v>8.905109489051096</c:v>
                </c:pt>
                <c:pt idx="23">
                  <c:v>13.065693430656935</c:v>
                </c:pt>
                <c:pt idx="24">
                  <c:v>11.459854014598541</c:v>
                </c:pt>
                <c:pt idx="25">
                  <c:v>12.773722627737227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84-4BDA-9D7A-799B2392FEFA}"/>
            </c:ext>
          </c:extLst>
        </c:ser>
        <c:ser>
          <c:idx val="5"/>
          <c:order val="5"/>
          <c:invertIfNegative val="0"/>
          <c:cat>
            <c:strRef>
              <c:f>優先度!$S$7:$V$7</c:f>
              <c:strCache>
                <c:ptCount val="4"/>
                <c:pt idx="0">
                  <c:v>最優先かつ重
点的に取り組
むべきである</c:v>
                </c:pt>
                <c:pt idx="1">
                  <c:v>優先して
取り組む
べきである</c:v>
                </c:pt>
                <c:pt idx="2">
                  <c:v>現状の取組を維持すればよい</c:v>
                </c:pt>
                <c:pt idx="3">
                  <c:v>他の取組を優先すべきである</c:v>
                </c:pt>
              </c:strCache>
            </c:strRef>
          </c:cat>
          <c:val>
            <c:numRef>
              <c:f>優先度!$W$7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84-4BDA-9D7A-799B2392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2954394476573"/>
          <c:y val="0.21209256699366008"/>
          <c:w val="0.76421197350331205"/>
          <c:h val="0.62495877919106269"/>
        </c:manualLayout>
      </c:layout>
      <c:scatterChart>
        <c:scatterStyle val="lineMarker"/>
        <c:varyColors val="0"/>
        <c:ser>
          <c:idx val="34"/>
          <c:order val="0"/>
          <c:tx>
            <c:strRef>
              <c:f>分野別スコア図!$N$135</c:f>
              <c:strCache>
                <c:ptCount val="1"/>
                <c:pt idx="0">
                  <c:v>25.日常の買い物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008-4FC1-8948-A2654FD9CAD9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1-4008-4FC1-8948-A2654FD9CAD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8-4FC1-8948-A2654FD9CAD9}"/>
                </c:ext>
              </c:extLst>
            </c:dLbl>
            <c:dLbl>
              <c:idx val="1"/>
              <c:layout>
                <c:manualLayout>
                  <c:x val="-1.4614173228347505E-3"/>
                  <c:y val="-5.51383694225722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08690449534785"/>
                      <c:h val="5.61873359580052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008-4FC1-8948-A2654FD9CAD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分野別スコア図!$O$135:$P$135</c:f>
              <c:numCache>
                <c:formatCode>0.000_ </c:formatCode>
                <c:ptCount val="2"/>
                <c:pt idx="0">
                  <c:v>1.0943396226415094</c:v>
                </c:pt>
                <c:pt idx="1">
                  <c:v>1.0672645739910314</c:v>
                </c:pt>
              </c:numCache>
            </c:numRef>
          </c:xVal>
          <c:yVal>
            <c:numRef>
              <c:f>分野別スコア図!$Q$135:$R$135</c:f>
              <c:numCache>
                <c:formatCode>0.000_ </c:formatCode>
                <c:ptCount val="2"/>
                <c:pt idx="0">
                  <c:v>-0.31467345207803221</c:v>
                </c:pt>
                <c:pt idx="1">
                  <c:v>1.9292604501607719E-2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008-4FC1-8948-A2654FD9CAD9}"/>
            </c:ext>
          </c:extLst>
        </c:ser>
        <c:ser>
          <c:idx val="0"/>
          <c:order val="1"/>
          <c:tx>
            <c:strRef>
              <c:f>分野別スコア図!$N$136</c:f>
              <c:strCache>
                <c:ptCount val="1"/>
                <c:pt idx="0">
                  <c:v>26.市内工業・商業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008-4FC1-8948-A2654FD9CAD9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4-4008-4FC1-8948-A2654FD9CAD9}"/>
              </c:ext>
            </c:extLst>
          </c:dPt>
          <c:dLbls>
            <c:dLbl>
              <c:idx val="1"/>
              <c:layout>
                <c:manualLayout>
                  <c:x val="-0.23840775569152164"/>
                  <c:y val="-5.1488353018372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76605557929411"/>
                      <c:h val="4.10255905511811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008-4FC1-8948-A2654FD9CA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分野別スコア図!$O$136:$P$136</c:f>
              <c:numCache>
                <c:formatCode>0.000_ </c:formatCode>
                <c:ptCount val="2"/>
                <c:pt idx="0">
                  <c:v>0.62124898621248992</c:v>
                </c:pt>
                <c:pt idx="1">
                  <c:v>0.66981132075471694</c:v>
                </c:pt>
              </c:numCache>
            </c:numRef>
          </c:xVal>
          <c:yVal>
            <c:numRef>
              <c:f>分野別スコア図!$Q$136:$R$136</c:f>
              <c:numCache>
                <c:formatCode>0.000_ </c:formatCode>
                <c:ptCount val="2"/>
                <c:pt idx="0">
                  <c:v>-0.24293286219081273</c:v>
                </c:pt>
                <c:pt idx="1">
                  <c:v>-0.12283594394064304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008-4FC1-8948-A2654FD9CAD9}"/>
            </c:ext>
          </c:extLst>
        </c:ser>
        <c:ser>
          <c:idx val="1"/>
          <c:order val="2"/>
          <c:tx>
            <c:strRef>
              <c:f>分野別スコア図!$N$137</c:f>
              <c:strCache>
                <c:ptCount val="1"/>
                <c:pt idx="0">
                  <c:v>27.市内中小
企業支援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008-4FC1-8948-A2654FD9CAD9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7-4008-4FC1-8948-A2654FD9CAD9}"/>
              </c:ext>
            </c:extLst>
          </c:dPt>
          <c:dLbls>
            <c:dLbl>
              <c:idx val="1"/>
              <c:layout>
                <c:manualLayout>
                  <c:x val="-0.31671259842519683"/>
                  <c:y val="2.48250492125984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61525642628001"/>
                      <c:h val="7.89272494784305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008-4FC1-8948-A2654FD9CA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分野別スコア図!$O$137:$P$137</c:f>
              <c:numCache>
                <c:formatCode>0.000_ </c:formatCode>
                <c:ptCount val="2"/>
                <c:pt idx="0">
                  <c:v>0.62859560067681897</c:v>
                </c:pt>
                <c:pt idx="1">
                  <c:v>0.65865384615384615</c:v>
                </c:pt>
              </c:numCache>
            </c:numRef>
          </c:xVal>
          <c:yVal>
            <c:numRef>
              <c:f>分野別スコア図!$Q$137:$R$137</c:f>
              <c:numCache>
                <c:formatCode>0.000_ </c:formatCode>
                <c:ptCount val="2"/>
                <c:pt idx="0">
                  <c:v>-0.24932249322493225</c:v>
                </c:pt>
                <c:pt idx="1">
                  <c:v>-0.16225165562913907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008-4FC1-8948-A2654FD9CAD9}"/>
            </c:ext>
          </c:extLst>
        </c:ser>
        <c:ser>
          <c:idx val="2"/>
          <c:order val="3"/>
          <c:tx>
            <c:strRef>
              <c:f>分野別スコア図!$N$138</c:f>
              <c:strCache>
                <c:ptCount val="1"/>
                <c:pt idx="0">
                  <c:v>28.観光振興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4008-4FC1-8948-A2654FD9CAD9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A-4008-4FC1-8948-A2654FD9CAD9}"/>
              </c:ext>
            </c:extLst>
          </c:dPt>
          <c:dLbls>
            <c:dLbl>
              <c:idx val="1"/>
              <c:layout>
                <c:manualLayout>
                  <c:x val="-4.118740443446877E-2"/>
                  <c:y val="-3.83731955380576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24942715493894"/>
                      <c:h val="3.85056194898714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4008-4FC1-8948-A2654FD9CAD9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分野別スコア図!$O$138:$P$138</c:f>
              <c:numCache>
                <c:formatCode>0.000_ </c:formatCode>
                <c:ptCount val="2"/>
                <c:pt idx="0">
                  <c:v>0.97202238209432457</c:v>
                </c:pt>
                <c:pt idx="1">
                  <c:v>1.1007692307692307</c:v>
                </c:pt>
              </c:numCache>
            </c:numRef>
          </c:xVal>
          <c:yVal>
            <c:numRef>
              <c:f>分野別スコア図!$Q$138:$R$138</c:f>
              <c:numCache>
                <c:formatCode>0.000_ </c:formatCode>
                <c:ptCount val="2"/>
                <c:pt idx="0">
                  <c:v>-0.50391644908616184</c:v>
                </c:pt>
                <c:pt idx="1">
                  <c:v>-0.22989439480097482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008-4FC1-8948-A2654FD9CAD9}"/>
            </c:ext>
          </c:extLst>
        </c:ser>
        <c:ser>
          <c:idx val="3"/>
          <c:order val="4"/>
          <c:tx>
            <c:strRef>
              <c:f>分野別スコア図!$N$139</c:f>
              <c:strCache>
                <c:ptCount val="1"/>
                <c:pt idx="0">
                  <c:v>29.調布花火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008-4FC1-8948-A2654FD9CAD9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D-4008-4FC1-8948-A2654FD9CAD9}"/>
              </c:ext>
            </c:extLst>
          </c:dPt>
          <c:dLbls>
            <c:dLbl>
              <c:idx val="1"/>
              <c:layout>
                <c:manualLayout>
                  <c:x val="-2.7423003766302149E-3"/>
                  <c:y val="-9.68177493438320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0805365760896583"/>
                      <c:h val="4.27181758530183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4008-4FC1-8948-A2654FD9CAD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分野別スコア図!$O$139:$P$139</c:f>
              <c:numCache>
                <c:formatCode>0.000_ </c:formatCode>
                <c:ptCount val="2"/>
                <c:pt idx="0">
                  <c:v>1.0046692607003891</c:v>
                </c:pt>
                <c:pt idx="1">
                  <c:v>1.1571428571428573</c:v>
                </c:pt>
              </c:numCache>
            </c:numRef>
          </c:xVal>
          <c:yVal>
            <c:numRef>
              <c:f>分野別スコア図!$Q$139:$R$139</c:f>
              <c:numCache>
                <c:formatCode>0.000_ </c:formatCode>
                <c:ptCount val="2"/>
                <c:pt idx="0">
                  <c:v>-0.5547945205479452</c:v>
                </c:pt>
                <c:pt idx="1">
                  <c:v>-0.47186495176848875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008-4FC1-8948-A2654FD9CAD9}"/>
            </c:ext>
          </c:extLst>
        </c:ser>
        <c:ser>
          <c:idx val="4"/>
          <c:order val="5"/>
          <c:tx>
            <c:strRef>
              <c:f>分野別スコア図!$N$140</c:f>
              <c:strCache>
                <c:ptCount val="1"/>
                <c:pt idx="0">
                  <c:v>30.「映画のまち調布」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008-4FC1-8948-A2654FD9CAD9}"/>
              </c:ext>
            </c:extLst>
          </c:dPt>
          <c:dLbls>
            <c:dLbl>
              <c:idx val="1"/>
              <c:layout>
                <c:manualLayout>
                  <c:x val="-2.0665916760404949E-3"/>
                  <c:y val="0.102811105643044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158880588745231"/>
                      <c:h val="6.11332020997375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008-4FC1-8948-A2654FD9CAD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分野別スコア図!$O$140:$P$140</c:f>
              <c:numCache>
                <c:formatCode>0.000_ </c:formatCode>
                <c:ptCount val="2"/>
                <c:pt idx="0">
                  <c:v>0.8775834658187599</c:v>
                </c:pt>
                <c:pt idx="1">
                  <c:v>1.0362374710871241</c:v>
                </c:pt>
              </c:numCache>
            </c:numRef>
          </c:xVal>
          <c:yVal>
            <c:numRef>
              <c:f>分野別スコア図!$Q$140:$R$140</c:f>
              <c:numCache>
                <c:formatCode>0.000_ </c:formatCode>
                <c:ptCount val="2"/>
                <c:pt idx="0">
                  <c:v>-0.5672413793103448</c:v>
                </c:pt>
                <c:pt idx="1">
                  <c:v>-0.43902439024390244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008-4FC1-8948-A2654FD9CAD9}"/>
            </c:ext>
          </c:extLst>
        </c:ser>
        <c:ser>
          <c:idx val="5"/>
          <c:order val="6"/>
          <c:tx>
            <c:strRef>
              <c:f>分野別スコア図!$N$141</c:f>
              <c:strCache>
                <c:ptCount val="1"/>
                <c:pt idx="0">
                  <c:v>31.芸術・文化活動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008-4FC1-8948-A2654FD9CAD9}"/>
              </c:ext>
            </c:extLst>
          </c:dPt>
          <c:dLbls>
            <c:dLbl>
              <c:idx val="1"/>
              <c:layout>
                <c:manualLayout>
                  <c:x val="-0.31665794140729919"/>
                  <c:y val="3.806922572178477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74092820038786"/>
                      <c:h val="4.0347769028871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4008-4FC1-8948-A2654FD9CAD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分野別スコア図!$O$141:$P$141</c:f>
              <c:numCache>
                <c:formatCode>0.000_ </c:formatCode>
                <c:ptCount val="2"/>
                <c:pt idx="0">
                  <c:v>0.87864460204885741</c:v>
                </c:pt>
                <c:pt idx="1">
                  <c:v>0.95131375579598143</c:v>
                </c:pt>
              </c:numCache>
            </c:numRef>
          </c:xVal>
          <c:yVal>
            <c:numRef>
              <c:f>分野別スコア図!$Q$141:$R$141</c:f>
              <c:numCache>
                <c:formatCode>0.000_ </c:formatCode>
                <c:ptCount val="2"/>
                <c:pt idx="0">
                  <c:v>-0.56970740103270223</c:v>
                </c:pt>
                <c:pt idx="1">
                  <c:v>-0.46303818034118605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008-4FC1-8948-A2654FD9CAD9}"/>
            </c:ext>
          </c:extLst>
        </c:ser>
        <c:ser>
          <c:idx val="6"/>
          <c:order val="7"/>
          <c:tx>
            <c:strRef>
              <c:f>分野別スコア図!$N$142</c:f>
              <c:strCache>
                <c:ptCount val="1"/>
                <c:pt idx="0">
                  <c:v>32.歴史・文化財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008-4FC1-8948-A2654FD9CAD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008-4FC1-8948-A2654FD9CAD9}"/>
                </c:ext>
              </c:extLst>
            </c:dLbl>
            <c:dLbl>
              <c:idx val="1"/>
              <c:layout>
                <c:manualLayout>
                  <c:x val="-0.23877268890452549"/>
                  <c:y val="1.833940288713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82675739112307"/>
                      <c:h val="5.95785761154855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4008-4FC1-8948-A2654FD9CAD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分野別スコア図!$O$142:$P$142</c:f>
              <c:numCache>
                <c:formatCode>0.000_ </c:formatCode>
                <c:ptCount val="2"/>
                <c:pt idx="0">
                  <c:v>0.92559999999999998</c:v>
                </c:pt>
                <c:pt idx="1">
                  <c:v>1.0069713400464757</c:v>
                </c:pt>
              </c:numCache>
            </c:numRef>
          </c:xVal>
          <c:yVal>
            <c:numRef>
              <c:f>分野別スコア図!$Q$142:$R$142</c:f>
              <c:numCache>
                <c:formatCode>0.000_ </c:formatCode>
                <c:ptCount val="2"/>
                <c:pt idx="0">
                  <c:v>-0.48356401384083048</c:v>
                </c:pt>
                <c:pt idx="1">
                  <c:v>-0.35117599351175993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008-4FC1-8948-A2654FD9C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6784"/>
        <c:axId val="242467176"/>
      </c:scatterChart>
      <c:valAx>
        <c:axId val="242466784"/>
        <c:scaling>
          <c:orientation val="minMax"/>
          <c:max val="1.2"/>
          <c:min val="0"/>
        </c:scaling>
        <c:delete val="0"/>
        <c:axPos val="b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7176"/>
        <c:crossesAt val="-0.11000000000000001"/>
        <c:crossBetween val="midCat"/>
        <c:majorUnit val="0.30000000000000004"/>
      </c:valAx>
      <c:valAx>
        <c:axId val="242467176"/>
        <c:scaling>
          <c:orientation val="minMax"/>
          <c:max val="0.5"/>
          <c:min val="-0.70000000000000007"/>
        </c:scaling>
        <c:delete val="0"/>
        <c:axPos val="l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6784"/>
        <c:crossesAt val="0.65000000000000013"/>
        <c:crossBetween val="midCat"/>
        <c:majorUnit val="0.3000000000000000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2955880514935"/>
          <c:y val="0.20787805370482537"/>
          <c:w val="0.76421197350331205"/>
          <c:h val="0.62495877919106269"/>
        </c:manualLayout>
      </c:layout>
      <c:scatterChart>
        <c:scatterStyle val="lineMarker"/>
        <c:varyColors val="0"/>
        <c:ser>
          <c:idx val="34"/>
          <c:order val="0"/>
          <c:tx>
            <c:strRef>
              <c:f>分野別スコア図!$N$161</c:f>
              <c:strCache>
                <c:ptCount val="1"/>
                <c:pt idx="0">
                  <c:v>33.街並み・景観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C9D-41D4-9B3E-C2C434A3537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1-2C9D-41D4-9B3E-C2C434A353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9D-41D4-9B3E-C2C434A35373}"/>
                </c:ext>
              </c:extLst>
            </c:dLbl>
            <c:dLbl>
              <c:idx val="1"/>
              <c:layout>
                <c:manualLayout>
                  <c:x val="-1.8385291948850524E-2"/>
                  <c:y val="-5.271153215223104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01304003666209"/>
                      <c:h val="3.49984857662022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9D-41D4-9B3E-C2C434A3537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分野別スコア図!$O$161:$P$161</c:f>
              <c:numCache>
                <c:formatCode>0.000_ </c:formatCode>
                <c:ptCount val="2"/>
                <c:pt idx="0">
                  <c:v>0.73936581593194117</c:v>
                </c:pt>
                <c:pt idx="1">
                  <c:v>0.89924242424242429</c:v>
                </c:pt>
              </c:numCache>
            </c:numRef>
          </c:xVal>
          <c:yVal>
            <c:numRef>
              <c:f>分野別スコア図!$Q$161:$R$161</c:f>
              <c:numCache>
                <c:formatCode>0.000_ </c:formatCode>
                <c:ptCount val="2"/>
                <c:pt idx="0">
                  <c:v>-0.10309278350515463</c:v>
                </c:pt>
                <c:pt idx="1">
                  <c:v>-5.1405622489959842E-2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C9D-41D4-9B3E-C2C434A35373}"/>
            </c:ext>
          </c:extLst>
        </c:ser>
        <c:ser>
          <c:idx val="0"/>
          <c:order val="1"/>
          <c:tx>
            <c:strRef>
              <c:f>分野別スコア図!$N$162</c:f>
              <c:strCache>
                <c:ptCount val="1"/>
                <c:pt idx="0">
                  <c:v>34.中心市街地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C9D-41D4-9B3E-C2C434A3537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4-2C9D-41D4-9B3E-C2C434A35373}"/>
              </c:ext>
            </c:extLst>
          </c:dPt>
          <c:dLbls>
            <c:dLbl>
              <c:idx val="1"/>
              <c:layout>
                <c:manualLayout>
                  <c:x val="-1.5656900304487232E-2"/>
                  <c:y val="8.456381233595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54499666595453"/>
                      <c:h val="4.32508391370639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C9D-41D4-9B3E-C2C434A3537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分野別スコア図!$O$162:$P$162</c:f>
              <c:numCache>
                <c:formatCode>0.000_ </c:formatCode>
                <c:ptCount val="2"/>
                <c:pt idx="0">
                  <c:v>0.74248265227447952</c:v>
                </c:pt>
                <c:pt idx="1">
                  <c:v>0.86989409984871402</c:v>
                </c:pt>
              </c:numCache>
            </c:numRef>
          </c:xVal>
          <c:yVal>
            <c:numRef>
              <c:f>分野別スコア図!$Q$162:$R$162</c:f>
              <c:numCache>
                <c:formatCode>0.000_ </c:formatCode>
                <c:ptCount val="2"/>
                <c:pt idx="0">
                  <c:v>-0.24010327022375216</c:v>
                </c:pt>
                <c:pt idx="1">
                  <c:v>-0.11939102564102565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C9D-41D4-9B3E-C2C434A35373}"/>
            </c:ext>
          </c:extLst>
        </c:ser>
        <c:ser>
          <c:idx val="1"/>
          <c:order val="2"/>
          <c:tx>
            <c:strRef>
              <c:f>分野別スコア図!$N$163</c:f>
              <c:strCache>
                <c:ptCount val="1"/>
                <c:pt idx="0">
                  <c:v>35.居住環境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C9D-41D4-9B3E-C2C434A3537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7-2C9D-41D4-9B3E-C2C434A35373}"/>
              </c:ext>
            </c:extLst>
          </c:dPt>
          <c:dLbls>
            <c:dLbl>
              <c:idx val="1"/>
              <c:layout>
                <c:manualLayout>
                  <c:x val="9.8196789864592789E-3"/>
                  <c:y val="-2.4963090551181101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sp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28838639096671"/>
                      <c:h val="6.56348425196850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C9D-41D4-9B3E-C2C434A3537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分野別スコア図!$O$163:$P$163</c:f>
              <c:numCache>
                <c:formatCode>0.000_ </c:formatCode>
                <c:ptCount val="2"/>
                <c:pt idx="0">
                  <c:v>0.41236306729264477</c:v>
                </c:pt>
                <c:pt idx="1">
                  <c:v>0.43422053231939162</c:v>
                </c:pt>
              </c:numCache>
            </c:numRef>
          </c:xVal>
          <c:yVal>
            <c:numRef>
              <c:f>分野別スコア図!$Q$163:$R$163</c:f>
              <c:numCache>
                <c:formatCode>0.000_ </c:formatCode>
                <c:ptCount val="2"/>
                <c:pt idx="0">
                  <c:v>0.12596401028277635</c:v>
                </c:pt>
                <c:pt idx="1">
                  <c:v>0.21061093247588425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C9D-41D4-9B3E-C2C434A35373}"/>
            </c:ext>
          </c:extLst>
        </c:ser>
        <c:ser>
          <c:idx val="2"/>
          <c:order val="3"/>
          <c:tx>
            <c:strRef>
              <c:f>分野別スコア図!$N$164</c:f>
              <c:strCache>
                <c:ptCount val="1"/>
                <c:pt idx="0">
                  <c:v>36.道路整備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C9D-41D4-9B3E-C2C434A3537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A-2C9D-41D4-9B3E-C2C434A35373}"/>
              </c:ext>
            </c:extLst>
          </c:dPt>
          <c:dLbls>
            <c:dLbl>
              <c:idx val="1"/>
              <c:layout>
                <c:manualLayout>
                  <c:x val="-0.15920369877250601"/>
                  <c:y val="-3.93898079446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2160897126911938"/>
                      <c:h val="4.00692257217847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2C9D-41D4-9B3E-C2C434A3537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分野別スコア図!$O$164:$P$164</c:f>
              <c:numCache>
                <c:formatCode>0.000_ </c:formatCode>
                <c:ptCount val="2"/>
                <c:pt idx="0">
                  <c:v>0.13080495356037153</c:v>
                </c:pt>
                <c:pt idx="1">
                  <c:v>0.15142428785607195</c:v>
                </c:pt>
              </c:numCache>
            </c:numRef>
          </c:xVal>
          <c:yVal>
            <c:numRef>
              <c:f>分野別スコア図!$Q$164:$R$164</c:f>
              <c:numCache>
                <c:formatCode>0.000_ </c:formatCode>
                <c:ptCount val="2"/>
                <c:pt idx="0">
                  <c:v>0.32154882154882153</c:v>
                </c:pt>
                <c:pt idx="1">
                  <c:v>0.41087130295763391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C9D-41D4-9B3E-C2C434A35373}"/>
            </c:ext>
          </c:extLst>
        </c:ser>
        <c:ser>
          <c:idx val="3"/>
          <c:order val="4"/>
          <c:tx>
            <c:strRef>
              <c:f>分野別スコア図!$N$165</c:f>
              <c:strCache>
                <c:ptCount val="1"/>
                <c:pt idx="0">
                  <c:v>37.既設道路の
維持管理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C9D-41D4-9B3E-C2C434A3537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D-2C9D-41D4-9B3E-C2C434A35373}"/>
              </c:ext>
            </c:extLst>
          </c:dPt>
          <c:dLbls>
            <c:dLbl>
              <c:idx val="1"/>
              <c:layout>
                <c:manualLayout>
                  <c:x val="-0.11296945961610987"/>
                  <c:y val="-9.729420931758529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5204620252847"/>
                      <c:h val="6.6813976377952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C9D-41D4-9B3E-C2C434A3537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分野別スコア図!$O$165:$P$165</c:f>
              <c:numCache>
                <c:formatCode>0.000_ </c:formatCode>
                <c:ptCount val="2"/>
                <c:pt idx="0">
                  <c:v>0.26303501945525293</c:v>
                </c:pt>
                <c:pt idx="1">
                  <c:v>0.2901281085154484</c:v>
                </c:pt>
              </c:numCache>
            </c:numRef>
          </c:xVal>
          <c:yVal>
            <c:numRef>
              <c:f>分野別スコア図!$Q$165:$R$165</c:f>
              <c:numCache>
                <c:formatCode>0.000_ </c:formatCode>
                <c:ptCount val="2"/>
                <c:pt idx="0">
                  <c:v>0.23653198653198654</c:v>
                </c:pt>
                <c:pt idx="1">
                  <c:v>0.39839999999999998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C9D-41D4-9B3E-C2C434A35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6784"/>
        <c:axId val="242467176"/>
      </c:scatterChart>
      <c:valAx>
        <c:axId val="242466784"/>
        <c:scaling>
          <c:orientation val="minMax"/>
          <c:max val="1"/>
          <c:min val="-0.2"/>
        </c:scaling>
        <c:delete val="0"/>
        <c:axPos val="b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7176"/>
        <c:crossesAt val="-0.11000000000000001"/>
        <c:crossBetween val="midCat"/>
        <c:majorUnit val="0.30000000000000004"/>
      </c:valAx>
      <c:valAx>
        <c:axId val="242467176"/>
        <c:scaling>
          <c:orientation val="minMax"/>
          <c:max val="0.8"/>
          <c:min val="-0.70000000000000007"/>
        </c:scaling>
        <c:delete val="0"/>
        <c:axPos val="l"/>
        <c:numFmt formatCode="0.0_ " sourceLinked="0"/>
        <c:majorTickMark val="in"/>
        <c:minorTickMark val="none"/>
        <c:tickLblPos val="low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6784"/>
        <c:crossesAt val="0.65000000000000013"/>
        <c:crossBetween val="midCat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2955880514935"/>
          <c:y val="0.20787805370482537"/>
          <c:w val="0.76421197350331205"/>
          <c:h val="0.62495877919106269"/>
        </c:manualLayout>
      </c:layout>
      <c:scatterChart>
        <c:scatterStyle val="lineMarker"/>
        <c:varyColors val="0"/>
        <c:ser>
          <c:idx val="34"/>
          <c:order val="0"/>
          <c:tx>
            <c:strRef>
              <c:f>分野別スコア図!$N$187</c:f>
              <c:strCache>
                <c:ptCount val="1"/>
                <c:pt idx="0">
                  <c:v>38.自然環境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186-4678-AEED-F83BACDA7DB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1-A186-4678-AEED-F83BACDA7DB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86-4678-AEED-F83BACDA7DB3}"/>
                </c:ext>
              </c:extLst>
            </c:dLbl>
            <c:dLbl>
              <c:idx val="1"/>
              <c:layout>
                <c:manualLayout>
                  <c:x val="3.8603778067636915E-2"/>
                  <c:y val="-5.172297937962202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219100839220977"/>
                      <c:h val="3.77721456692913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86-4678-AEED-F83BACDA7DB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分野別スコア図!$O$187:$P$187</c:f>
              <c:numCache>
                <c:formatCode>0.000_ </c:formatCode>
                <c:ptCount val="2"/>
                <c:pt idx="0">
                  <c:v>0.9264931087289433</c:v>
                </c:pt>
                <c:pt idx="1">
                  <c:v>0.8523335883703137</c:v>
                </c:pt>
              </c:numCache>
            </c:numRef>
          </c:xVal>
          <c:yVal>
            <c:numRef>
              <c:f>分野別スコア図!$Q$187:$R$187</c:f>
              <c:numCache>
                <c:formatCode>0.000_ </c:formatCode>
                <c:ptCount val="2"/>
                <c:pt idx="0">
                  <c:v>-4.5918367346938778E-2</c:v>
                </c:pt>
                <c:pt idx="1">
                  <c:v>-4.3938161106590726E-2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86-4678-AEED-F83BACDA7DB3}"/>
            </c:ext>
          </c:extLst>
        </c:ser>
        <c:ser>
          <c:idx val="0"/>
          <c:order val="1"/>
          <c:tx>
            <c:strRef>
              <c:f>分野別スコア図!$N$188</c:f>
              <c:strCache>
                <c:ptCount val="1"/>
                <c:pt idx="0">
                  <c:v>39.ゼロカーボンシティ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186-4678-AEED-F83BACDA7DB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4-A186-4678-AEED-F83BACDA7DB3}"/>
              </c:ext>
            </c:extLst>
          </c:dPt>
          <c:dLbls>
            <c:dLbl>
              <c:idx val="1"/>
              <c:layout>
                <c:manualLayout>
                  <c:x val="-0.17807669138164797"/>
                  <c:y val="8.65982611548555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68208195025053"/>
                      <c:h val="6.61601049868766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186-4678-AEED-F83BACDA7D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分野別スコア図!$O$188:$P$188</c:f>
              <c:numCache>
                <c:formatCode>0.000_ </c:formatCode>
                <c:ptCount val="2"/>
                <c:pt idx="0">
                  <c:v>0.52200000000000002</c:v>
                </c:pt>
                <c:pt idx="1">
                  <c:v>0.68102073365231264</c:v>
                </c:pt>
              </c:numCache>
            </c:numRef>
          </c:xVal>
          <c:yVal>
            <c:numRef>
              <c:f>分野別スコア図!$Q$188:$R$188</c:f>
              <c:numCache>
                <c:formatCode>0.000_ </c:formatCode>
                <c:ptCount val="2"/>
                <c:pt idx="0">
                  <c:v>-7.0000000000000001E-3</c:v>
                </c:pt>
                <c:pt idx="1">
                  <c:v>-0.2628099173553719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186-4678-AEED-F83BACDA7DB3}"/>
            </c:ext>
          </c:extLst>
        </c:ser>
        <c:ser>
          <c:idx val="1"/>
          <c:order val="2"/>
          <c:tx>
            <c:strRef>
              <c:f>分野別スコア図!$N$189</c:f>
              <c:strCache>
                <c:ptCount val="1"/>
                <c:pt idx="0">
                  <c:v>40.公園や遊び場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186-4678-AEED-F83BACDA7DB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7-A186-4678-AEED-F83BACDA7DB3}"/>
              </c:ext>
            </c:extLst>
          </c:dPt>
          <c:dLbls>
            <c:dLbl>
              <c:idx val="1"/>
              <c:layout>
                <c:manualLayout>
                  <c:x val="-0.27365838020247468"/>
                  <c:y val="-6.266592847769028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65483633982364"/>
                      <c:h val="3.60154199475065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86-4678-AEED-F83BACDA7DB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分野別スコア図!$O$189:$P$189</c:f>
              <c:numCache>
                <c:formatCode>0.000_ </c:formatCode>
                <c:ptCount val="2"/>
                <c:pt idx="0">
                  <c:v>0.61388455538221531</c:v>
                </c:pt>
                <c:pt idx="1">
                  <c:v>0.57995409334353476</c:v>
                </c:pt>
              </c:numCache>
            </c:numRef>
          </c:xVal>
          <c:yVal>
            <c:numRef>
              <c:f>分野別スコア図!$Q$189:$R$189</c:f>
              <c:numCache>
                <c:formatCode>0.000_ </c:formatCode>
                <c:ptCount val="2"/>
                <c:pt idx="0">
                  <c:v>-0.14359415305245055</c:v>
                </c:pt>
                <c:pt idx="1">
                  <c:v>-4.6042003231017772E-2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186-4678-AEED-F83BACDA7DB3}"/>
            </c:ext>
          </c:extLst>
        </c:ser>
        <c:ser>
          <c:idx val="2"/>
          <c:order val="3"/>
          <c:tx>
            <c:strRef>
              <c:f>分野別スコア図!$N$190</c:f>
              <c:strCache>
                <c:ptCount val="1"/>
                <c:pt idx="0">
                  <c:v>41.ごみ処理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186-4678-AEED-F83BACDA7DB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A-A186-4678-AEED-F83BACDA7DB3}"/>
              </c:ext>
            </c:extLst>
          </c:dPt>
          <c:dLbls>
            <c:dLbl>
              <c:idx val="1"/>
              <c:layout>
                <c:manualLayout>
                  <c:x val="3.1535086259221377E-2"/>
                  <c:y val="-8.2925688976377959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9698975128108986"/>
                      <c:h val="4.00691500100948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A186-4678-AEED-F83BACDA7DB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分野別スコア図!$O$190:$P$190</c:f>
              <c:numCache>
                <c:formatCode>0.000_ </c:formatCode>
                <c:ptCount val="2"/>
                <c:pt idx="0">
                  <c:v>0.96136363636363631</c:v>
                </c:pt>
                <c:pt idx="1">
                  <c:v>0.89207547169811319</c:v>
                </c:pt>
              </c:numCache>
            </c:numRef>
          </c:xVal>
          <c:yVal>
            <c:numRef>
              <c:f>分野別スコア図!$Q$190:$R$190</c:f>
              <c:numCache>
                <c:formatCode>0.000_ </c:formatCode>
                <c:ptCount val="2"/>
                <c:pt idx="0">
                  <c:v>-0.20999153259949196</c:v>
                </c:pt>
                <c:pt idx="1">
                  <c:v>-6.5652522017614096E-2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186-4678-AEED-F83BACDA7DB3}"/>
            </c:ext>
          </c:extLst>
        </c:ser>
        <c:ser>
          <c:idx val="3"/>
          <c:order val="4"/>
          <c:tx>
            <c:strRef>
              <c:f>分野別スコア図!$N$191</c:f>
              <c:strCache>
                <c:ptCount val="1"/>
                <c:pt idx="0">
                  <c:v>42.生活環境対策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186-4678-AEED-F83BACDA7DB3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D-A186-4678-AEED-F83BACDA7DB3}"/>
              </c:ext>
            </c:extLst>
          </c:dPt>
          <c:dLbls>
            <c:dLbl>
              <c:idx val="1"/>
              <c:layout>
                <c:manualLayout>
                  <c:x val="-4.5488394873013276E-4"/>
                  <c:y val="5.6312992125984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54215463135701"/>
                      <c:h val="3.71058070866141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186-4678-AEED-F83BACDA7D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分野別スコア図!$O$191:$P$191</c:f>
              <c:numCache>
                <c:formatCode>0.000_ </c:formatCode>
                <c:ptCount val="2"/>
                <c:pt idx="0">
                  <c:v>0.85402029664324741</c:v>
                </c:pt>
                <c:pt idx="1">
                  <c:v>0.82090699461952343</c:v>
                </c:pt>
              </c:numCache>
            </c:numRef>
          </c:xVal>
          <c:yVal>
            <c:numRef>
              <c:f>分野別スコア図!$Q$191:$R$191</c:f>
              <c:numCache>
                <c:formatCode>0.000_ </c:formatCode>
                <c:ptCount val="2"/>
                <c:pt idx="0">
                  <c:v>-0.31583476764199658</c:v>
                </c:pt>
                <c:pt idx="1">
                  <c:v>-0.18093699515347333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186-4678-AEED-F83BACDA7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6784"/>
        <c:axId val="242467176"/>
      </c:scatterChart>
      <c:valAx>
        <c:axId val="242466784"/>
        <c:scaling>
          <c:orientation val="minMax"/>
          <c:max val="1.2"/>
          <c:min val="0"/>
        </c:scaling>
        <c:delete val="0"/>
        <c:axPos val="b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7176"/>
        <c:crossesAt val="-0.11000000000000001"/>
        <c:crossBetween val="midCat"/>
        <c:majorUnit val="0.30000000000000004"/>
      </c:valAx>
      <c:valAx>
        <c:axId val="242467176"/>
        <c:scaling>
          <c:orientation val="minMax"/>
          <c:max val="0.5"/>
          <c:min val="-0.70000000000000007"/>
        </c:scaling>
        <c:delete val="0"/>
        <c:axPos val="l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6784"/>
        <c:crossesAt val="0.65000000000000013"/>
        <c:crossBetween val="midCat"/>
        <c:majorUnit val="0.3000000000000000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2955880514935"/>
          <c:y val="0.20787805370482537"/>
          <c:w val="0.76421197350331205"/>
          <c:h val="0.62495877919106269"/>
        </c:manualLayout>
      </c:layout>
      <c:scatterChart>
        <c:scatterStyle val="lineMarker"/>
        <c:varyColors val="0"/>
        <c:ser>
          <c:idx val="34"/>
          <c:order val="0"/>
          <c:tx>
            <c:strRef>
              <c:f>分野別スコア図!$N$213</c:f>
              <c:strCache>
                <c:ptCount val="1"/>
                <c:pt idx="0">
                  <c:v>43.市民参加協働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F55-43AB-95F4-9064C5FCB0F2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1-AF55-43AB-95F4-9064C5FCB0F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55-43AB-95F4-9064C5FCB0F2}"/>
                </c:ext>
              </c:extLst>
            </c:dLbl>
            <c:dLbl>
              <c:idx val="1"/>
              <c:layout>
                <c:manualLayout>
                  <c:x val="-6.8175365579302594E-2"/>
                  <c:y val="5.97554133858267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29100529100526"/>
                      <c:h val="3.67521367521367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55-43AB-95F4-9064C5FCB0F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分野別スコア図!$O$213:$P$213</c:f>
              <c:numCache>
                <c:formatCode>0.000_ </c:formatCode>
                <c:ptCount val="2"/>
                <c:pt idx="0">
                  <c:v>0.7739495798319328</c:v>
                </c:pt>
                <c:pt idx="1">
                  <c:v>0.79543666404405977</c:v>
                </c:pt>
              </c:numCache>
            </c:numRef>
          </c:xVal>
          <c:yVal>
            <c:numRef>
              <c:f>分野別スコア図!$Q$213:$R$213</c:f>
              <c:numCache>
                <c:formatCode>0.000_ </c:formatCode>
                <c:ptCount val="2"/>
                <c:pt idx="0">
                  <c:v>-0.56768953068592054</c:v>
                </c:pt>
                <c:pt idx="1">
                  <c:v>-0.51164725457570714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55-43AB-95F4-9064C5FCB0F2}"/>
            </c:ext>
          </c:extLst>
        </c:ser>
        <c:ser>
          <c:idx val="0"/>
          <c:order val="1"/>
          <c:tx>
            <c:strRef>
              <c:f>分野別スコア図!$N$214</c:f>
              <c:strCache>
                <c:ptCount val="1"/>
                <c:pt idx="0">
                  <c:v>44.市政情報の発信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F55-43AB-95F4-9064C5FCB0F2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4-AF55-43AB-95F4-9064C5FCB0F2}"/>
              </c:ext>
            </c:extLst>
          </c:dPt>
          <c:dLbls>
            <c:dLbl>
              <c:idx val="1"/>
              <c:layout>
                <c:manualLayout>
                  <c:x val="8.3416139692922553E-2"/>
                  <c:y val="1.3573900918635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54944782332901"/>
                      <c:h val="6.60255905511810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F55-43AB-95F4-9064C5FCB0F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分野別スコア図!$O$214:$P$214</c:f>
              <c:numCache>
                <c:formatCode>0.000_ </c:formatCode>
                <c:ptCount val="2"/>
                <c:pt idx="0">
                  <c:v>0.74461028192371481</c:v>
                </c:pt>
                <c:pt idx="1">
                  <c:v>0.80187940485512921</c:v>
                </c:pt>
              </c:numCache>
            </c:numRef>
          </c:xVal>
          <c:yVal>
            <c:numRef>
              <c:f>分野別スコア図!$Q$214:$R$214</c:f>
              <c:numCache>
                <c:formatCode>0.000_ </c:formatCode>
                <c:ptCount val="2"/>
                <c:pt idx="0">
                  <c:v>-0.5053763440860215</c:v>
                </c:pt>
                <c:pt idx="1">
                  <c:v>-0.47815333882934874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F55-43AB-95F4-9064C5FCB0F2}"/>
            </c:ext>
          </c:extLst>
        </c:ser>
        <c:ser>
          <c:idx val="1"/>
          <c:order val="2"/>
          <c:tx>
            <c:strRef>
              <c:f>分野別スコア図!$N$215</c:f>
              <c:strCache>
                <c:ptCount val="1"/>
                <c:pt idx="0">
                  <c:v>45.ホーム
ページの
見やすさ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F55-43AB-95F4-9064C5FCB0F2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7-AF55-43AB-95F4-9064C5FCB0F2}"/>
              </c:ext>
            </c:extLst>
          </c:dPt>
          <c:dLbls>
            <c:dLbl>
              <c:idx val="1"/>
              <c:layout>
                <c:manualLayout>
                  <c:x val="-0.31033014623172106"/>
                  <c:y val="-1.574737532808406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17047869016374"/>
                      <c:h val="0.104273504273504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F55-43AB-95F4-9064C5FCB0F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分野別スコア図!$O$215:$P$215</c:f>
              <c:numCache>
                <c:formatCode>0.000_ </c:formatCode>
                <c:ptCount val="2"/>
                <c:pt idx="0">
                  <c:v>0.49013157894736842</c:v>
                </c:pt>
                <c:pt idx="1">
                  <c:v>0.5538098978790259</c:v>
                </c:pt>
              </c:numCache>
            </c:numRef>
          </c:xVal>
          <c:yVal>
            <c:numRef>
              <c:f>分野別スコア図!$Q$215:$R$215</c:f>
              <c:numCache>
                <c:formatCode>0.000_ </c:formatCode>
                <c:ptCount val="2"/>
                <c:pt idx="0">
                  <c:v>-0.30349149507609668</c:v>
                </c:pt>
                <c:pt idx="1">
                  <c:v>-0.27708850289495451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F55-43AB-95F4-9064C5FCB0F2}"/>
            </c:ext>
          </c:extLst>
        </c:ser>
        <c:ser>
          <c:idx val="2"/>
          <c:order val="3"/>
          <c:tx>
            <c:strRef>
              <c:f>分野別スコア図!$N$216</c:f>
              <c:strCache>
                <c:ptCount val="1"/>
                <c:pt idx="0">
                  <c:v>46.簡素で効率的な
組織づくり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F55-43AB-95F4-9064C5FCB0F2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A-AF55-43AB-95F4-9064C5FCB0F2}"/>
              </c:ext>
            </c:extLst>
          </c:dPt>
          <c:dLbls>
            <c:dLbl>
              <c:idx val="1"/>
              <c:layout>
                <c:manualLayout>
                  <c:x val="-0.41988912232251202"/>
                  <c:y val="4.45047572178477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clip" horzOverflow="clip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6842932106689552"/>
                      <c:h val="8.78226706036745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AF55-43AB-95F4-9064C5FCB0F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分野別スコア図!$O$216:$P$216</c:f>
              <c:numCache>
                <c:formatCode>0.000_ </c:formatCode>
                <c:ptCount val="2"/>
                <c:pt idx="0">
                  <c:v>0.66441821247892074</c:v>
                </c:pt>
                <c:pt idx="1">
                  <c:v>0.74980079681274903</c:v>
                </c:pt>
              </c:numCache>
            </c:numRef>
          </c:xVal>
          <c:yVal>
            <c:numRef>
              <c:f>分野別スコア図!$Q$216:$R$216</c:f>
              <c:numCache>
                <c:formatCode>0.000_ </c:formatCode>
                <c:ptCount val="2"/>
                <c:pt idx="0">
                  <c:v>-0.38848263254113347</c:v>
                </c:pt>
                <c:pt idx="1">
                  <c:v>-0.42522974101921468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F55-43AB-95F4-9064C5FCB0F2}"/>
            </c:ext>
          </c:extLst>
        </c:ser>
        <c:ser>
          <c:idx val="3"/>
          <c:order val="4"/>
          <c:tx>
            <c:strRef>
              <c:f>分野別スコア図!$N$217</c:f>
              <c:strCache>
                <c:ptCount val="1"/>
                <c:pt idx="0">
                  <c:v>47.職員の対応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F55-43AB-95F4-9064C5FCB0F2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D-AF55-43AB-95F4-9064C5FCB0F2}"/>
              </c:ext>
            </c:extLst>
          </c:dPt>
          <c:dLbls>
            <c:dLbl>
              <c:idx val="1"/>
              <c:layout>
                <c:manualLayout>
                  <c:x val="-1.2316535433070971E-2"/>
                  <c:y val="-4.8633038057742703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54497354497354"/>
                      <c:h val="3.4615384615384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F55-43AB-95F4-9064C5FCB0F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分野別スコア図!$O$217:$P$217</c:f>
              <c:numCache>
                <c:formatCode>0.000_ </c:formatCode>
                <c:ptCount val="2"/>
                <c:pt idx="0">
                  <c:v>0.82296650717703346</c:v>
                </c:pt>
                <c:pt idx="1">
                  <c:v>0.9402756508422665</c:v>
                </c:pt>
              </c:numCache>
            </c:numRef>
          </c:xVal>
          <c:yVal>
            <c:numRef>
              <c:f>分野別スコア図!$Q$217:$R$217</c:f>
              <c:numCache>
                <c:formatCode>0.000_ </c:formatCode>
                <c:ptCount val="2"/>
                <c:pt idx="0">
                  <c:v>-0.41269841269841268</c:v>
                </c:pt>
                <c:pt idx="1">
                  <c:v>-0.44872846595570137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F55-43AB-95F4-9064C5FCB0F2}"/>
            </c:ext>
          </c:extLst>
        </c:ser>
        <c:ser>
          <c:idx val="4"/>
          <c:order val="5"/>
          <c:tx>
            <c:strRef>
              <c:f>分野別スコア図!$N$218</c:f>
              <c:strCache>
                <c:ptCount val="1"/>
                <c:pt idx="0">
                  <c:v>48.職員数見直し・
給与適正化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F55-43AB-95F4-9064C5FCB0F2}"/>
              </c:ext>
            </c:extLst>
          </c:dPt>
          <c:dLbls>
            <c:dLbl>
              <c:idx val="1"/>
              <c:layout>
                <c:manualLayout>
                  <c:x val="1.9738999218830766E-2"/>
                  <c:y val="-6.226410761154855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01405967621381"/>
                      <c:h val="7.43589238845144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AF55-43AB-95F4-9064C5FCB0F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分野別スコア図!$O$218:$P$218</c:f>
              <c:numCache>
                <c:formatCode>0.000_ </c:formatCode>
                <c:ptCount val="2"/>
                <c:pt idx="0">
                  <c:v>0.52170283806343909</c:v>
                </c:pt>
                <c:pt idx="1">
                  <c:v>0.71530531324345759</c:v>
                </c:pt>
              </c:numCache>
            </c:numRef>
          </c:xVal>
          <c:yVal>
            <c:numRef>
              <c:f>分野別スコア図!$Q$218:$R$218</c:f>
              <c:numCache>
                <c:formatCode>0.000_ </c:formatCode>
                <c:ptCount val="2"/>
                <c:pt idx="0">
                  <c:v>-0.29110512129380056</c:v>
                </c:pt>
                <c:pt idx="1">
                  <c:v>-0.3441127694859038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F55-43AB-95F4-9064C5FCB0F2}"/>
            </c:ext>
          </c:extLst>
        </c:ser>
        <c:ser>
          <c:idx val="5"/>
          <c:order val="6"/>
          <c:tx>
            <c:strRef>
              <c:f>分野別スコア図!$N$219</c:f>
              <c:strCache>
                <c:ptCount val="1"/>
                <c:pt idx="0">
                  <c:v>49.行政
サービスの
デジタル化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F55-43AB-95F4-9064C5FCB0F2}"/>
              </c:ext>
            </c:extLst>
          </c:dPt>
          <c:dLbls>
            <c:dLbl>
              <c:idx val="1"/>
              <c:layout>
                <c:manualLayout>
                  <c:x val="-0.20180544465305003"/>
                  <c:y val="-0.12045308398950134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835270591176099"/>
                      <c:h val="9.27736220472440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F55-43AB-95F4-9064C5FCB0F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分野別スコア図!$O$219:$P$219</c:f>
              <c:numCache>
                <c:formatCode>0.000_ </c:formatCode>
                <c:ptCount val="2"/>
                <c:pt idx="0">
                  <c:v>0.39800000000000002</c:v>
                </c:pt>
                <c:pt idx="1">
                  <c:v>0.59952606635071093</c:v>
                </c:pt>
              </c:numCache>
            </c:numRef>
          </c:xVal>
          <c:yVal>
            <c:numRef>
              <c:f>分野別スコア図!$Q$219:$R$219</c:f>
              <c:numCache>
                <c:formatCode>0.000_ </c:formatCode>
                <c:ptCount val="2"/>
                <c:pt idx="0">
                  <c:v>2.8000000000000001E-2</c:v>
                </c:pt>
                <c:pt idx="1">
                  <c:v>-6.7824648469809762E-2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AF55-43AB-95F4-9064C5FCB0F2}"/>
            </c:ext>
          </c:extLst>
        </c:ser>
        <c:ser>
          <c:idx val="6"/>
          <c:order val="7"/>
          <c:tx>
            <c:strRef>
              <c:f>分野別スコア図!$N$220</c:f>
              <c:strCache>
                <c:ptCount val="1"/>
                <c:pt idx="0">
                  <c:v>50.公共施設
マネジメント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F55-43AB-95F4-9064C5FCB0F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55-43AB-95F4-9064C5FCB0F2}"/>
                </c:ext>
              </c:extLst>
            </c:dLbl>
            <c:dLbl>
              <c:idx val="1"/>
              <c:layout>
                <c:manualLayout>
                  <c:x val="8.3298029474655894E-2"/>
                  <c:y val="-0.1062831364829396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2350967933759777"/>
                      <c:h val="7.34520997375328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AF55-43AB-95F4-9064C5FCB0F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分野別スコア図!$O$220:$P$220</c:f>
              <c:numCache>
                <c:formatCode>0.000_ </c:formatCode>
                <c:ptCount val="2"/>
                <c:pt idx="0">
                  <c:v>0.66351931330472103</c:v>
                </c:pt>
                <c:pt idx="1">
                  <c:v>0.68222043443282376</c:v>
                </c:pt>
              </c:numCache>
            </c:numRef>
          </c:xVal>
          <c:yVal>
            <c:numRef>
              <c:f>分野別スコア図!$Q$220:$R$220</c:f>
              <c:numCache>
                <c:formatCode>0.000_ </c:formatCode>
                <c:ptCount val="2"/>
                <c:pt idx="0">
                  <c:v>-0.33148661126500462</c:v>
                </c:pt>
                <c:pt idx="1">
                  <c:v>-0.22109704641350211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AF55-43AB-95F4-9064C5FCB0F2}"/>
            </c:ext>
          </c:extLst>
        </c:ser>
        <c:ser>
          <c:idx val="7"/>
          <c:order val="8"/>
          <c:tx>
            <c:strRef>
              <c:f>分野別スコア図!$N$221</c:f>
              <c:strCache>
                <c:ptCount val="1"/>
                <c:pt idx="0">
                  <c:v>51.行政評価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AF55-43AB-95F4-9064C5FCB0F2}"/>
              </c:ext>
            </c:extLst>
          </c:dPt>
          <c:dLbls>
            <c:dLbl>
              <c:idx val="1"/>
              <c:layout>
                <c:manualLayout>
                  <c:x val="8.5589763779527553E-2"/>
                  <c:y val="-0.16618782808398949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0" tIns="0" rIns="0" bIns="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03978669333001"/>
                      <c:h val="3.76068376068376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AF55-43AB-95F4-9064C5FCB0F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分野別スコア図!$O$221:$P$221</c:f>
              <c:numCache>
                <c:formatCode>0.000_ </c:formatCode>
                <c:ptCount val="2"/>
                <c:pt idx="0">
                  <c:v>0.62716262975778547</c:v>
                </c:pt>
                <c:pt idx="1">
                  <c:v>0.65325824617860018</c:v>
                </c:pt>
              </c:numCache>
            </c:numRef>
          </c:xVal>
          <c:yVal>
            <c:numRef>
              <c:f>分野別スコア図!$Q$221:$R$221</c:f>
              <c:numCache>
                <c:formatCode>0.000_ </c:formatCode>
                <c:ptCount val="2"/>
                <c:pt idx="0">
                  <c:v>-0.27746741154562382</c:v>
                </c:pt>
                <c:pt idx="1">
                  <c:v>-0.21783010933557612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AF55-43AB-95F4-9064C5FCB0F2}"/>
            </c:ext>
          </c:extLst>
        </c:ser>
        <c:ser>
          <c:idx val="8"/>
          <c:order val="9"/>
          <c:tx>
            <c:strRef>
              <c:f>分野別スコア図!$N$222</c:f>
              <c:strCache>
                <c:ptCount val="1"/>
                <c:pt idx="0">
                  <c:v>52.支出の節減，
収入の確保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AF55-43AB-95F4-9064C5FCB0F2}"/>
              </c:ext>
            </c:extLst>
          </c:dPt>
          <c:dLbls>
            <c:dLbl>
              <c:idx val="1"/>
              <c:layout>
                <c:manualLayout>
                  <c:x val="-0.41232083386726143"/>
                  <c:y val="-1.5484087926509186E-2"/>
                </c:manualLayout>
              </c:layout>
              <c:tx>
                <c:rich>
                  <a:bodyPr vertOverflow="overflow" horzOverflow="overflow" wrap="square" lIns="0" tIns="0" rIns="0" bIns="0" anchor="ctr">
                    <a:noAutofit/>
                  </a:bodyPr>
                  <a:lstStyle/>
                  <a:p>
                    <a:pPr>
                      <a:defRPr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590DAC5B-3070-4589-AA03-F78BC171825F}" type="SERIESNAME">
                      <a:rPr lang="ja-JP" altLang="en-US" sz="1200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pPr>
                        <a:defRPr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[系列名]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9618371748035788"/>
                      <c:h val="5.847719816272965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AF55-43AB-95F4-9064C5FCB0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分野別スコア図!$O$222:$P$222</c:f>
              <c:numCache>
                <c:formatCode>0.000_ </c:formatCode>
                <c:ptCount val="2"/>
                <c:pt idx="0">
                  <c:v>0.54137931034482756</c:v>
                </c:pt>
                <c:pt idx="1">
                  <c:v>0.5569823434991974</c:v>
                </c:pt>
              </c:numCache>
            </c:numRef>
          </c:xVal>
          <c:yVal>
            <c:numRef>
              <c:f>分野別スコア図!$Q$222:$R$222</c:f>
              <c:numCache>
                <c:formatCode>0.000_ </c:formatCode>
                <c:ptCount val="2"/>
                <c:pt idx="0">
                  <c:v>-0.13172541743970315</c:v>
                </c:pt>
                <c:pt idx="1">
                  <c:v>-6.633081444164568E-2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AF55-43AB-95F4-9064C5FCB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6784"/>
        <c:axId val="242467176"/>
      </c:scatterChart>
      <c:valAx>
        <c:axId val="242466784"/>
        <c:scaling>
          <c:orientation val="minMax"/>
          <c:max val="1.2"/>
          <c:min val="0"/>
        </c:scaling>
        <c:delete val="0"/>
        <c:axPos val="b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7176"/>
        <c:crossesAt val="-0.11000000000000001"/>
        <c:crossBetween val="midCat"/>
        <c:majorUnit val="0.30000000000000004"/>
      </c:valAx>
      <c:valAx>
        <c:axId val="242467176"/>
        <c:scaling>
          <c:orientation val="minMax"/>
          <c:max val="0.5"/>
          <c:min val="-0.70000000000000007"/>
        </c:scaling>
        <c:delete val="0"/>
        <c:axPos val="l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6784"/>
        <c:crossesAt val="0.65000000000000013"/>
        <c:crossBetween val="midCat"/>
        <c:majorUnit val="0.3000000000000000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2955880514935"/>
          <c:y val="0.20787805370482537"/>
          <c:w val="0.76421197350331205"/>
          <c:h val="0.62495877919106269"/>
        </c:manualLayout>
      </c:layout>
      <c:scatterChart>
        <c:scatterStyle val="lineMarker"/>
        <c:varyColors val="0"/>
        <c:ser>
          <c:idx val="34"/>
          <c:order val="0"/>
          <c:tx>
            <c:strRef>
              <c:f>分野別スコア図!$N$109</c:f>
              <c:strCache>
                <c:ptCount val="1"/>
                <c:pt idx="0">
                  <c:v>20.地域コミュニティ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29B-4BCC-954A-4561D918F061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1-229B-4BCC-954A-4561D918F06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9B-4BCC-954A-4561D918F061}"/>
                </c:ext>
              </c:extLst>
            </c:dLbl>
            <c:dLbl>
              <c:idx val="1"/>
              <c:layout>
                <c:manualLayout>
                  <c:x val="-0.40788267716535431"/>
                  <c:y val="1.08380905511811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91874609814459"/>
                      <c:h val="5.39340551181102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29B-4BCC-954A-4561D918F061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分野別スコア図!$O$109:$P$109</c:f>
              <c:numCache>
                <c:formatCode>0.000_ </c:formatCode>
                <c:ptCount val="2"/>
                <c:pt idx="0">
                  <c:v>0.7052117263843648</c:v>
                </c:pt>
                <c:pt idx="1">
                  <c:v>0.75870253164556967</c:v>
                </c:pt>
              </c:numCache>
            </c:numRef>
          </c:xVal>
          <c:yVal>
            <c:numRef>
              <c:f>分野別スコア図!$Q$109:$R$109</c:f>
              <c:numCache>
                <c:formatCode>0.000_ </c:formatCode>
                <c:ptCount val="2"/>
                <c:pt idx="0">
                  <c:v>-0.61428571428571432</c:v>
                </c:pt>
                <c:pt idx="1">
                  <c:v>-0.5342126957955482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9B-4BCC-954A-4561D918F061}"/>
            </c:ext>
          </c:extLst>
        </c:ser>
        <c:ser>
          <c:idx val="0"/>
          <c:order val="1"/>
          <c:tx>
            <c:strRef>
              <c:f>分野別スコア図!$N$110</c:f>
              <c:strCache>
                <c:ptCount val="1"/>
                <c:pt idx="0">
                  <c:v>21.人権に関する
啓発・相談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3-229B-4BCC-954A-4561D918F06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29B-4BCC-954A-4561D918F061}"/>
              </c:ext>
            </c:extLst>
          </c:dPt>
          <c:dLbls>
            <c:dLbl>
              <c:idx val="0"/>
              <c:layout>
                <c:manualLayout>
                  <c:x val="3.6974128233970753E-4"/>
                  <c:y val="-1.01466535433070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49762935919049"/>
                      <c:h val="8.57562335958005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29B-4BCC-954A-4561D918F0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9B-4BCC-954A-4561D918F0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分野別スコア図!$O$110:$P$110</c:f>
              <c:numCache>
                <c:formatCode>0.000_ </c:formatCode>
                <c:ptCount val="2"/>
                <c:pt idx="0">
                  <c:v>0.78606965174129351</c:v>
                </c:pt>
                <c:pt idx="1">
                  <c:v>0.79581993569131837</c:v>
                </c:pt>
              </c:numCache>
            </c:numRef>
          </c:xVal>
          <c:yVal>
            <c:numRef>
              <c:f>分野別スコア図!$Q$110:$R$110</c:f>
              <c:numCache>
                <c:formatCode>0.000_ </c:formatCode>
                <c:ptCount val="2"/>
                <c:pt idx="0">
                  <c:v>-0.49778172138420584</c:v>
                </c:pt>
                <c:pt idx="1">
                  <c:v>-0.47176079734219267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29B-4BCC-954A-4561D918F061}"/>
            </c:ext>
          </c:extLst>
        </c:ser>
        <c:ser>
          <c:idx val="1"/>
          <c:order val="2"/>
          <c:tx>
            <c:strRef>
              <c:f>分野別スコア図!$N$111</c:f>
              <c:strCache>
                <c:ptCount val="1"/>
                <c:pt idx="0">
                  <c:v>22.女性の社会
参加・参画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29B-4BCC-954A-4561D918F061}"/>
              </c:ext>
            </c:extLst>
          </c:dPt>
          <c:dPt>
            <c:idx val="1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7-229B-4BCC-954A-4561D918F06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9B-4BCC-954A-4561D918F061}"/>
                </c:ext>
              </c:extLst>
            </c:dLbl>
            <c:dLbl>
              <c:idx val="1"/>
              <c:layout>
                <c:manualLayout>
                  <c:x val="-8.0234346177857574E-2"/>
                  <c:y val="-5.70750492125985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95304685601081"/>
                      <c:h val="8.16666666666666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29B-4BCC-954A-4561D918F061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分野別スコア図!$O$111:$P$111</c:f>
              <c:numCache>
                <c:formatCode>0.000_ </c:formatCode>
                <c:ptCount val="2"/>
                <c:pt idx="0">
                  <c:v>0.68956953642384111</c:v>
                </c:pt>
                <c:pt idx="1">
                  <c:v>0.75964630225080387</c:v>
                </c:pt>
              </c:numCache>
            </c:numRef>
          </c:xVal>
          <c:yVal>
            <c:numRef>
              <c:f>分野別スコア図!$Q$111:$R$111</c:f>
              <c:numCache>
                <c:formatCode>0.000_ </c:formatCode>
                <c:ptCount val="2"/>
                <c:pt idx="0">
                  <c:v>-0.31481481481481483</c:v>
                </c:pt>
                <c:pt idx="1">
                  <c:v>-0.30398671096345514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29B-4BCC-954A-4561D918F061}"/>
            </c:ext>
          </c:extLst>
        </c:ser>
        <c:ser>
          <c:idx val="2"/>
          <c:order val="3"/>
          <c:tx>
            <c:strRef>
              <c:f>分野別スコア図!$N$112</c:f>
              <c:strCache>
                <c:ptCount val="1"/>
                <c:pt idx="0">
                  <c:v>23.多様な性の理解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9-229B-4BCC-954A-4561D918F06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29B-4BCC-954A-4561D918F061}"/>
              </c:ext>
            </c:extLst>
          </c:dPt>
          <c:dLbls>
            <c:dLbl>
              <c:idx val="0"/>
              <c:layout>
                <c:manualLayout>
                  <c:x val="-0.38240438695163115"/>
                  <c:y val="-3.1226213910761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38100" tIns="19050" rIns="38100" bIns="1905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71405196940801"/>
                      <c:h val="4.20833333333333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29B-4BCC-954A-4561D918F0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9B-4BCC-954A-4561D918F061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分野別スコア図!$O$112:$P$112</c:f>
              <c:numCache>
                <c:formatCode>0.000_ </c:formatCode>
                <c:ptCount val="2"/>
                <c:pt idx="0">
                  <c:v>0.63</c:v>
                </c:pt>
                <c:pt idx="1">
                  <c:v>0.73607748184019373</c:v>
                </c:pt>
              </c:numCache>
            </c:numRef>
          </c:xVal>
          <c:yVal>
            <c:numRef>
              <c:f>分野別スコア図!$Q$112:$R$112</c:f>
              <c:numCache>
                <c:formatCode>0.000_ </c:formatCode>
                <c:ptCount val="2"/>
                <c:pt idx="0">
                  <c:v>-0.35099999999999998</c:v>
                </c:pt>
                <c:pt idx="1">
                  <c:v>-0.46109271523178808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29B-4BCC-954A-4561D918F061}"/>
            </c:ext>
          </c:extLst>
        </c:ser>
        <c:ser>
          <c:idx val="3"/>
          <c:order val="4"/>
          <c:tx>
            <c:strRef>
              <c:f>分野別スコア図!$N$113</c:f>
              <c:strCache>
                <c:ptCount val="1"/>
                <c:pt idx="0">
                  <c:v>24.平和・国際交流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Pt>
            <c:idx val="0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C-229B-4BCC-954A-4561D918F06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29B-4BCC-954A-4561D918F061}"/>
              </c:ext>
            </c:extLst>
          </c:dPt>
          <c:dLbls>
            <c:dLbl>
              <c:idx val="0"/>
              <c:layout>
                <c:manualLayout>
                  <c:x val="-1.4285826771653543E-2"/>
                  <c:y val="5.48462926509186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503127109111355"/>
                      <c:h val="5.42129265091863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229B-4BCC-954A-4561D918F0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9B-4BCC-954A-4561D918F0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prstDash val="dash"/>
                    </a:ln>
                  </c:spPr>
                </c15:leaderLines>
              </c:ext>
            </c:extLst>
          </c:dLbls>
          <c:xVal>
            <c:numRef>
              <c:f>分野別スコア図!$O$113:$P$113</c:f>
              <c:numCache>
                <c:formatCode>0.000_ </c:formatCode>
                <c:ptCount val="2"/>
                <c:pt idx="0">
                  <c:v>0.83126550868486349</c:v>
                </c:pt>
                <c:pt idx="1">
                  <c:v>0.79903536977491962</c:v>
                </c:pt>
              </c:numCache>
            </c:numRef>
          </c:xVal>
          <c:yVal>
            <c:numRef>
              <c:f>分野別スコア図!$Q$113:$R$113</c:f>
              <c:numCache>
                <c:formatCode>0.000_ </c:formatCode>
                <c:ptCount val="2"/>
                <c:pt idx="0">
                  <c:v>-0.56838365896980458</c:v>
                </c:pt>
                <c:pt idx="1">
                  <c:v>-0.41673570836785417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29B-4BCC-954A-4561D918F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6784"/>
        <c:axId val="242467176"/>
      </c:scatterChart>
      <c:valAx>
        <c:axId val="242466784"/>
        <c:scaling>
          <c:orientation val="minMax"/>
          <c:max val="1.2"/>
          <c:min val="0"/>
        </c:scaling>
        <c:delete val="0"/>
        <c:axPos val="b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7176"/>
        <c:crossesAt val="-0.11000000000000001"/>
        <c:crossBetween val="midCat"/>
        <c:majorUnit val="0.30000000000000004"/>
      </c:valAx>
      <c:valAx>
        <c:axId val="242467176"/>
        <c:scaling>
          <c:orientation val="minMax"/>
          <c:max val="0.5"/>
          <c:min val="-0.70000000000000007"/>
        </c:scaling>
        <c:delete val="0"/>
        <c:axPos val="l"/>
        <c:numFmt formatCode="0.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242466784"/>
        <c:crossesAt val="0.65000000000000013"/>
        <c:crossBetween val="midCat"/>
        <c:majorUnit val="0.3000000000000000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88-42A9-9774-C56B814BD8D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EB-4BA9-96A7-051A3D336FD4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3EB-4BA9-96A7-051A3D336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満足度経年!$M$3:$S$3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満足度経年!$M$4:$S$4</c:f>
              <c:numCache>
                <c:formatCode>0.0"%"</c:formatCode>
                <c:ptCount val="7"/>
                <c:pt idx="0">
                  <c:v>69.400000000000006</c:v>
                </c:pt>
                <c:pt idx="1">
                  <c:v>67.600000000000009</c:v>
                </c:pt>
                <c:pt idx="2">
                  <c:v>68.3</c:v>
                </c:pt>
                <c:pt idx="3">
                  <c:v>72.2</c:v>
                </c:pt>
                <c:pt idx="4">
                  <c:v>70.2</c:v>
                </c:pt>
                <c:pt idx="5">
                  <c:v>69.5</c:v>
                </c:pt>
                <c:pt idx="6">
                  <c:v>77.445255474452551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EB-4BA9-96A7-051A3D336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00-4EA9-A381-C375573C352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07-46C4-BF4C-99F49BDA61CE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007-46C4-BF4C-99F49BDA61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満足度経年!$M$16:$S$16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満足度経年!$M$17:$S$17</c:f>
              <c:numCache>
                <c:formatCode>0.0"%"</c:formatCode>
                <c:ptCount val="7"/>
                <c:pt idx="0">
                  <c:v>65.3</c:v>
                </c:pt>
                <c:pt idx="1">
                  <c:v>67.599999999999994</c:v>
                </c:pt>
                <c:pt idx="2">
                  <c:v>68.899999999999991</c:v>
                </c:pt>
                <c:pt idx="3">
                  <c:v>70.8</c:v>
                </c:pt>
                <c:pt idx="4">
                  <c:v>68.8</c:v>
                </c:pt>
                <c:pt idx="5">
                  <c:v>68.3</c:v>
                </c:pt>
                <c:pt idx="6">
                  <c:v>76.861313868613124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07-46C4-BF4C-99F49BDA6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EA-47B8-976A-525BD2F0579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84-4DB3-B1C2-159A5D382902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784-4DB3-B1C2-159A5D382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満足度経年!$M$29:$S$29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満足度経年!$M$30:$S$30</c:f>
              <c:numCache>
                <c:formatCode>0.0"%"</c:formatCode>
                <c:ptCount val="7"/>
                <c:pt idx="0">
                  <c:v>75.599999999999994</c:v>
                </c:pt>
                <c:pt idx="1">
                  <c:v>74.7</c:v>
                </c:pt>
                <c:pt idx="2">
                  <c:v>75.2</c:v>
                </c:pt>
                <c:pt idx="3">
                  <c:v>78.7</c:v>
                </c:pt>
                <c:pt idx="4">
                  <c:v>76</c:v>
                </c:pt>
                <c:pt idx="5">
                  <c:v>76</c:v>
                </c:pt>
                <c:pt idx="6">
                  <c:v>81.021897810218974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84-4DB3-B1C2-159A5D382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4F-4FC2-9D84-BFF24B25CC1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BC-453D-ACE5-49FF5B14D3F2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EBC-453D-ACE5-49FF5B14D3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満足度経年!$M$42:$S$42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満足度経年!$M$43:$S$43</c:f>
              <c:numCache>
                <c:formatCode>0.0"%"</c:formatCode>
                <c:ptCount val="7"/>
                <c:pt idx="0">
                  <c:v>69.2</c:v>
                </c:pt>
                <c:pt idx="1">
                  <c:v>70.2</c:v>
                </c:pt>
                <c:pt idx="2">
                  <c:v>70.2</c:v>
                </c:pt>
                <c:pt idx="3">
                  <c:v>70.8</c:v>
                </c:pt>
                <c:pt idx="4">
                  <c:v>61.5</c:v>
                </c:pt>
                <c:pt idx="5">
                  <c:v>68.400000000000006</c:v>
                </c:pt>
                <c:pt idx="6">
                  <c:v>74.525547445255484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BC-453D-ACE5-49FF5B14D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36-4056-9933-FBDDFA63836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58-4797-86F4-2A2B578AA835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158-4797-86F4-2A2B578AA8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満足度経年!$M$55:$S$55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満足度経年!$M$56:$S$56</c:f>
              <c:numCache>
                <c:formatCode>0.0"%"</c:formatCode>
                <c:ptCount val="7"/>
                <c:pt idx="0">
                  <c:v>64.7</c:v>
                </c:pt>
                <c:pt idx="1">
                  <c:v>68.3</c:v>
                </c:pt>
                <c:pt idx="2">
                  <c:v>69</c:v>
                </c:pt>
                <c:pt idx="3">
                  <c:v>65.2</c:v>
                </c:pt>
                <c:pt idx="4">
                  <c:v>66.900000000000006</c:v>
                </c:pt>
                <c:pt idx="5">
                  <c:v>66.8</c:v>
                </c:pt>
                <c:pt idx="6">
                  <c:v>76.204379562043783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58-4797-86F4-2A2B578A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42225178079624E-2"/>
          <c:y val="4.8415527006492612E-2"/>
          <c:w val="0.88638685269150241"/>
          <c:h val="0.94408619975134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優先度!$S$7</c:f>
              <c:strCache>
                <c:ptCount val="1"/>
                <c:pt idx="0">
                  <c:v>最優先かつ重
点的に取り組
むべきである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49-4673-98B2-B450CE3880E9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overflow" horzOverflow="overflow" wrap="square" lIns="7200" tIns="0" rIns="7200" bIns="0" anchor="ctr">
                  <a:spAutoFit/>
                </a:bodyPr>
                <a:lstStyle/>
                <a:p>
                  <a:pPr>
                    <a:defRPr sz="9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0049-4673-98B2-B450CE3880E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vertOverflow="overflow" horzOverflow="overflow" wrap="square" lIns="7200" tIns="0" rIns="7200" bIns="0" anchor="ctr">
                <a:spAutoFit/>
              </a:bodyPr>
              <a:lstStyle/>
              <a:p>
                <a:pPr>
                  <a:defRPr sz="10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優先度!$R$6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優先度!$S$6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49-4673-98B2-B450CE3880E9}"/>
            </c:ext>
          </c:extLst>
        </c:ser>
        <c:ser>
          <c:idx val="1"/>
          <c:order val="1"/>
          <c:tx>
            <c:strRef>
              <c:f>優先度!$T$7</c:f>
              <c:strCache>
                <c:ptCount val="1"/>
                <c:pt idx="0">
                  <c:v>優先して
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49-4673-98B2-B450CE3880E9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7200" tIns="0" rIns="7200" bIns="0" anchor="ctr">
                  <a:spAutoFit/>
                </a:bodyPr>
                <a:lstStyle/>
                <a:p>
                  <a:pPr>
                    <a:defRPr sz="9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0049-4673-98B2-B450CE3880E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7200" tIns="0" rIns="7200" bIns="0" anchor="ctr">
                <a:spAutoFit/>
              </a:bodyPr>
              <a:lstStyle/>
              <a:p>
                <a:pPr>
                  <a:defRPr sz="105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優先度!$R$6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優先度!$T$6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49-4673-98B2-B450CE3880E9}"/>
            </c:ext>
          </c:extLst>
        </c:ser>
        <c:ser>
          <c:idx val="2"/>
          <c:order val="2"/>
          <c:tx>
            <c:strRef>
              <c:f>優先度!$U$7</c:f>
              <c:strCache>
                <c:ptCount val="1"/>
                <c:pt idx="0">
                  <c:v>現状の取組を維持すればよい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049-4673-98B2-B450CE3880E9}"/>
              </c:ext>
            </c:extLst>
          </c:dPt>
          <c:dLbls>
            <c:dLbl>
              <c:idx val="0"/>
              <c:tx>
                <c:rich>
                  <a:bodyPr wrap="square" lIns="7200" tIns="0" rIns="7200" bIns="0" anchor="ctr">
                    <a:noAutofit/>
                  </a:bodyPr>
                  <a:lstStyle/>
                  <a:p>
                    <a:pPr>
                      <a:defRPr sz="900" b="1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F1DD2923-7563-433D-B5E1-43ADEC2A0331}" type="SERIESNAME">
                      <a:rPr lang="ja-JP" altLang="en-US" sz="900"/>
                      <a:pPr>
                        <a:defRPr sz="900" b="1"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[系列名]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90945192369639"/>
                      <c:h val="0.5054521467947387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049-4673-98B2-B450CE3880E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7200" tIns="0" rIns="7200" bIns="0" anchor="ctr">
                <a:spAutoFit/>
              </a:bodyPr>
              <a:lstStyle/>
              <a:p>
                <a:pPr>
                  <a:defRPr sz="10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優先度!$U$6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49-4673-98B2-B450CE3880E9}"/>
            </c:ext>
          </c:extLst>
        </c:ser>
        <c:ser>
          <c:idx val="3"/>
          <c:order val="3"/>
          <c:tx>
            <c:strRef>
              <c:f>優先度!$V$7</c:f>
              <c:strCache>
                <c:ptCount val="1"/>
                <c:pt idx="0">
                  <c:v>他の取組を優先すべきである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7200" tIns="0" rIns="7200" bIns="0" anchor="ctr">
                  <a:noAutofit/>
                </a:bodyPr>
                <a:lstStyle/>
                <a:p>
                  <a:pPr>
                    <a:defRPr sz="9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315817092299025"/>
                      <c:h val="0.473107284343176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C88-46F8-9EC7-F61F755D3EC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7200" tIns="0" rIns="7200" bIns="0" anchor="ctr">
                <a:spAutoFit/>
              </a:bodyPr>
              <a:lstStyle/>
              <a:p>
                <a:pPr>
                  <a:defRPr sz="10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優先度!$R$6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優先度!$V$6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49-4673-98B2-B450CE3880E9}"/>
            </c:ext>
          </c:extLst>
        </c:ser>
        <c:ser>
          <c:idx val="4"/>
          <c:order val="4"/>
          <c:tx>
            <c:strRef>
              <c:f>優先度!$W$7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049-4673-98B2-B450CE3880E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049-4673-98B2-B450CE388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優先度!$R$6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優先度!$W$6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49-4673-98B2-B450CE3880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75-4145-AAB2-90487E70C37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EF-4F7D-A912-C901DDBCD655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7EF-4F7D-A912-C901DDBCD6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満足度経年!$M$68:$S$68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満足度経年!$M$69:$S$69</c:f>
              <c:numCache>
                <c:formatCode>0.0"%"</c:formatCode>
                <c:ptCount val="7"/>
                <c:pt idx="0">
                  <c:v>64.599999999999994</c:v>
                </c:pt>
                <c:pt idx="1">
                  <c:v>64</c:v>
                </c:pt>
                <c:pt idx="2">
                  <c:v>65.899999999999991</c:v>
                </c:pt>
                <c:pt idx="3">
                  <c:v>64.7</c:v>
                </c:pt>
                <c:pt idx="4">
                  <c:v>66</c:v>
                </c:pt>
                <c:pt idx="5">
                  <c:v>65</c:v>
                </c:pt>
                <c:pt idx="6">
                  <c:v>73.357664233576642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EF-4F7D-A912-C901DDBCD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25-4198-ABFE-9DC953C7AC4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29-4543-BFDE-01CB25A2FDFA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C29-4543-BFDE-01CB25A2FD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満足度経年!$M$81:$S$81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満足度経年!$M$82:$S$82</c:f>
              <c:numCache>
                <c:formatCode>0.0"%"</c:formatCode>
                <c:ptCount val="7"/>
                <c:pt idx="0">
                  <c:v>63.9</c:v>
                </c:pt>
                <c:pt idx="1">
                  <c:v>67.7</c:v>
                </c:pt>
                <c:pt idx="2">
                  <c:v>68.8</c:v>
                </c:pt>
                <c:pt idx="3">
                  <c:v>65.7</c:v>
                </c:pt>
                <c:pt idx="4">
                  <c:v>66.8</c:v>
                </c:pt>
                <c:pt idx="5">
                  <c:v>66.599999999999994</c:v>
                </c:pt>
                <c:pt idx="6">
                  <c:v>75.474452554744516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29-4543-BFDE-01CB25A2F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84-4202-85B8-AF5F052C728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BB-43CD-9EBE-B1FD55C1EAF3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CBB-43CD-9EBE-B1FD55C1EA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満足度経年!$M$94:$S$94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満足度経年!$M$95:$S$95</c:f>
              <c:numCache>
                <c:formatCode>0.0"%"</c:formatCode>
                <c:ptCount val="7"/>
                <c:pt idx="0">
                  <c:v>65.400000000000006</c:v>
                </c:pt>
                <c:pt idx="1">
                  <c:v>67.3</c:v>
                </c:pt>
                <c:pt idx="2">
                  <c:v>68.399999999999991</c:v>
                </c:pt>
                <c:pt idx="3">
                  <c:v>66.900000000000006</c:v>
                </c:pt>
                <c:pt idx="4">
                  <c:v>66.399999999999991</c:v>
                </c:pt>
                <c:pt idx="5">
                  <c:v>66.900000000000006</c:v>
                </c:pt>
                <c:pt idx="6">
                  <c:v>74.525547445255484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BB-43CD-9EBE-B1FD55C1E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B9-4F8C-9ED0-D098EDE4208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D4-4620-9F14-A7406299D4B2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1D4-4620-9F14-A7406299D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満足度経年!$M$107:$S$107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満足度経年!$M$108:$S$108</c:f>
              <c:numCache>
                <c:formatCode>0.0"%"</c:formatCode>
                <c:ptCount val="7"/>
                <c:pt idx="2">
                  <c:v>41</c:v>
                </c:pt>
                <c:pt idx="3">
                  <c:v>60.699999999999996</c:v>
                </c:pt>
                <c:pt idx="4">
                  <c:v>61.1</c:v>
                </c:pt>
                <c:pt idx="5">
                  <c:v>54.3</c:v>
                </c:pt>
                <c:pt idx="6">
                  <c:v>68.905109489051085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D4-4620-9F14-A7406299D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8-4023-8CD1-E508D709BA0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0E-4D20-9C60-4A92149616B4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B0E-4D20-9C60-4A9214961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満足度経年!$M$120:$S$120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満足度経年!$M$121:$S$121</c:f>
              <c:numCache>
                <c:formatCode>0.0"%"</c:formatCode>
                <c:ptCount val="7"/>
                <c:pt idx="0">
                  <c:v>70.7</c:v>
                </c:pt>
                <c:pt idx="1">
                  <c:v>69.5</c:v>
                </c:pt>
                <c:pt idx="2">
                  <c:v>70.2</c:v>
                </c:pt>
                <c:pt idx="3">
                  <c:v>68.599999999999994</c:v>
                </c:pt>
                <c:pt idx="4">
                  <c:v>69.100000000000009</c:v>
                </c:pt>
                <c:pt idx="5">
                  <c:v>69.599999999999994</c:v>
                </c:pt>
                <c:pt idx="6">
                  <c:v>72.846715328467155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0E-4D20-9C60-4A9214961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B7-41ED-8AF4-4DE87A65AF4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7-435E-AF72-F9BD3E6A6309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197-435E-AF72-F9BD3E6A63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満足度経年!$M$133:$S$133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満足度経年!$M$134:$S$134</c:f>
              <c:numCache>
                <c:formatCode>0.0"%"</c:formatCode>
                <c:ptCount val="7"/>
                <c:pt idx="0">
                  <c:v>69.5</c:v>
                </c:pt>
                <c:pt idx="1">
                  <c:v>68</c:v>
                </c:pt>
                <c:pt idx="2">
                  <c:v>70.100000000000009</c:v>
                </c:pt>
                <c:pt idx="3">
                  <c:v>69.599999999999994</c:v>
                </c:pt>
                <c:pt idx="4">
                  <c:v>70.5</c:v>
                </c:pt>
                <c:pt idx="5">
                  <c:v>69.5</c:v>
                </c:pt>
                <c:pt idx="6">
                  <c:v>73.649635036496363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7-435E-AF72-F9BD3E6A6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B2-4A17-B03E-99D1F75A5F6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47-4CF8-91FC-CD72653B42A3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347-4CF8-91FC-CD72653B4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満足度経年!$M$146:$S$146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満足度経年!$M$147:$S$147</c:f>
              <c:numCache>
                <c:formatCode>0.0"%"</c:formatCode>
                <c:ptCount val="7"/>
                <c:pt idx="0">
                  <c:v>66.3</c:v>
                </c:pt>
                <c:pt idx="1">
                  <c:v>66.3</c:v>
                </c:pt>
                <c:pt idx="2">
                  <c:v>67.099999999999994</c:v>
                </c:pt>
                <c:pt idx="3">
                  <c:v>66.900000000000006</c:v>
                </c:pt>
                <c:pt idx="4">
                  <c:v>66.7</c:v>
                </c:pt>
                <c:pt idx="5">
                  <c:v>66.7</c:v>
                </c:pt>
                <c:pt idx="6">
                  <c:v>71.897810218978094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47-4CF8-91FC-CD72653B4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43-4B9B-A96A-988B1D3D7E1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27-4135-B1B6-3E8485BE8BE4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C27-4135-B1B6-3E8485BE8B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満足度経年!$M$159:$S$159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満足度経年!$M$160:$S$160</c:f>
              <c:numCache>
                <c:formatCode>0.0"%"</c:formatCode>
                <c:ptCount val="7"/>
                <c:pt idx="0">
                  <c:v>75.3</c:v>
                </c:pt>
                <c:pt idx="1">
                  <c:v>74.800000000000011</c:v>
                </c:pt>
                <c:pt idx="2">
                  <c:v>77.599999999999994</c:v>
                </c:pt>
                <c:pt idx="3">
                  <c:v>77.400000000000006</c:v>
                </c:pt>
                <c:pt idx="4">
                  <c:v>78.400000000000006</c:v>
                </c:pt>
                <c:pt idx="5">
                  <c:v>76.7</c:v>
                </c:pt>
                <c:pt idx="6">
                  <c:v>79.270072992700733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27-4135-B1B6-3E8485BE8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EB-4D24-BE39-B70F3405C32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45-4790-BD62-C9D28980956F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445-4790-BD62-C9D289809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満足度経年!$M$172:$S$172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満足度経年!$M$173:$S$173</c:f>
              <c:numCache>
                <c:formatCode>0.0"%"</c:formatCode>
                <c:ptCount val="7"/>
                <c:pt idx="0">
                  <c:v>73</c:v>
                </c:pt>
                <c:pt idx="1">
                  <c:v>70.599999999999994</c:v>
                </c:pt>
                <c:pt idx="2">
                  <c:v>71.3</c:v>
                </c:pt>
                <c:pt idx="3">
                  <c:v>71.5</c:v>
                </c:pt>
                <c:pt idx="4">
                  <c:v>71</c:v>
                </c:pt>
                <c:pt idx="5">
                  <c:v>71.5</c:v>
                </c:pt>
                <c:pt idx="6">
                  <c:v>74.233576642335763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45-4790-BD62-C9D289809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6C-4E43-B008-8D8BD2BDCF1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FD-4375-9FAC-B5DA6F1018D5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DFD-4375-9FAC-B5DA6F101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満足度経年!$M$185:$S$185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満足度経年!$M$186:$S$186</c:f>
              <c:numCache>
                <c:formatCode>0.0"%"</c:formatCode>
                <c:ptCount val="7"/>
                <c:pt idx="1">
                  <c:v>69.400000000000006</c:v>
                </c:pt>
                <c:pt idx="2">
                  <c:v>71.099999999999994</c:v>
                </c:pt>
                <c:pt idx="3">
                  <c:v>70</c:v>
                </c:pt>
                <c:pt idx="4">
                  <c:v>69.400000000000006</c:v>
                </c:pt>
                <c:pt idx="5">
                  <c:v>70</c:v>
                </c:pt>
                <c:pt idx="6">
                  <c:v>75.547445255474457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FD-4375-9FAC-B5DA6F101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706402502362787"/>
          <c:y val="8.7308379121077348E-2"/>
          <c:w val="0.49343001021193422"/>
          <c:h val="0.895701850109682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優先度!$S$65</c:f>
              <c:strCache>
                <c:ptCount val="1"/>
                <c:pt idx="0">
                  <c:v>最優先かつ重
点的に取り組
むべきである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dLbl>
              <c:idx val="25"/>
              <c:layout>
                <c:manualLayout>
                  <c:x val="2.4755926915862848E-3"/>
                  <c:y val="1.344008813724112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7B-41DC-98C9-25A075523A9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優先度!$R$66:$R$91</c:f>
              <c:strCache>
                <c:ptCount val="26"/>
                <c:pt idx="0">
                  <c:v>市内中小企業に対する支援</c:v>
                </c:pt>
                <c:pt idx="1">
                  <c:v>生活環境（騒音・悪臭・野焼きなどへの対策）</c:v>
                </c:pt>
                <c:pt idx="2">
                  <c:v>2050年ゼロカーボンシティの実現に
向けた取組：満足度</c:v>
                </c:pt>
                <c:pt idx="3">
                  <c:v>公共施設等の総合的なマネジメントに関する取組</c:v>
                </c:pt>
                <c:pt idx="4">
                  <c:v>行政評価の取組</c:v>
                </c:pt>
                <c:pt idx="5">
                  <c:v>深大寺などの地域資源を生かした観光振興</c:v>
                </c:pt>
                <c:pt idx="6">
                  <c:v>ホームページの見やすさ</c:v>
                </c:pt>
                <c:pt idx="7">
                  <c:v>女性の社会参加・参画</c:v>
                </c:pt>
                <c:pt idx="8">
                  <c:v>共生社会の充実・パラハートちょうふの取組</c:v>
                </c:pt>
                <c:pt idx="9">
                  <c:v>職員数の見直しや職員給与の適正化の取組</c:v>
                </c:pt>
                <c:pt idx="10">
                  <c:v>歴史・文化財の保存や継承</c:v>
                </c:pt>
                <c:pt idx="11">
                  <c:v>図書館</c:v>
                </c:pt>
                <c:pt idx="12">
                  <c:v>多様な性（性的マイノリティなど）の理解への取組</c:v>
                </c:pt>
                <c:pt idx="13">
                  <c:v>平和・国際交流の取組</c:v>
                </c:pt>
                <c:pt idx="14">
                  <c:v>民間活力の活用の推進など簡素で効率的な
組織づくりの取組</c:v>
                </c:pt>
                <c:pt idx="15">
                  <c:v>「映画のまち調布（映画・映像を“つくる・
楽しむ・学ぶ”まち）」を進める取組</c:v>
                </c:pt>
                <c:pt idx="16">
                  <c:v>グリーンホール・たづくり・せんがわ劇場などを
中心とした文化芸術活動</c:v>
                </c:pt>
                <c:pt idx="17">
                  <c:v>人権に関する啓発・相談</c:v>
                </c:pt>
                <c:pt idx="18">
                  <c:v>調布花火</c:v>
                </c:pt>
                <c:pt idx="19">
                  <c:v>市報，ホームページ，フェイスブック，
調布エフエムなどを活用した市政情報の発信</c:v>
                </c:pt>
                <c:pt idx="20">
                  <c:v>窓口・電話における職員の対応</c:v>
                </c:pt>
                <c:pt idx="21">
                  <c:v>スポーツ振興</c:v>
                </c:pt>
                <c:pt idx="22">
                  <c:v>たづくりを中心とした生涯学習</c:v>
                </c:pt>
                <c:pt idx="23">
                  <c:v>市民参加と協働の取組</c:v>
                </c:pt>
                <c:pt idx="24">
                  <c:v>地域コミュニティ（自治会・地区協議会など）
の活動支援</c:v>
                </c:pt>
                <c:pt idx="25">
                  <c:v>公民館</c:v>
                </c:pt>
              </c:strCache>
            </c:strRef>
          </c:cat>
          <c:val>
            <c:numRef>
              <c:f>優先度!$S$66:$S$91</c:f>
              <c:numCache>
                <c:formatCode>0.0</c:formatCode>
                <c:ptCount val="26"/>
                <c:pt idx="0">
                  <c:v>6.2773722627737225</c:v>
                </c:pt>
                <c:pt idx="1">
                  <c:v>8.1751824817518255</c:v>
                </c:pt>
                <c:pt idx="2">
                  <c:v>6.0583941605839415</c:v>
                </c:pt>
                <c:pt idx="3">
                  <c:v>4.8905109489051091</c:v>
                </c:pt>
                <c:pt idx="4">
                  <c:v>5.5474452554744529</c:v>
                </c:pt>
                <c:pt idx="5">
                  <c:v>8.8321167883211675</c:v>
                </c:pt>
                <c:pt idx="6">
                  <c:v>6.6423357664233578</c:v>
                </c:pt>
                <c:pt idx="7">
                  <c:v>5.4014598540145986</c:v>
                </c:pt>
                <c:pt idx="8">
                  <c:v>4.8175182481751824</c:v>
                </c:pt>
                <c:pt idx="9">
                  <c:v>5.1824817518248176</c:v>
                </c:pt>
                <c:pt idx="10">
                  <c:v>5.6934306569343063</c:v>
                </c:pt>
                <c:pt idx="11">
                  <c:v>6.4963503649635035</c:v>
                </c:pt>
                <c:pt idx="12">
                  <c:v>4.3795620437956204</c:v>
                </c:pt>
                <c:pt idx="13">
                  <c:v>5.0364963503649633</c:v>
                </c:pt>
                <c:pt idx="14">
                  <c:v>3.4306569343065698</c:v>
                </c:pt>
                <c:pt idx="15">
                  <c:v>6.2043795620437958</c:v>
                </c:pt>
                <c:pt idx="16">
                  <c:v>4.7445255474452548</c:v>
                </c:pt>
                <c:pt idx="17">
                  <c:v>4.3795620437956204</c:v>
                </c:pt>
                <c:pt idx="18">
                  <c:v>7.3722627737226283</c:v>
                </c:pt>
                <c:pt idx="19">
                  <c:v>3.8686131386861313</c:v>
                </c:pt>
                <c:pt idx="20">
                  <c:v>5.6204379562043796</c:v>
                </c:pt>
                <c:pt idx="21">
                  <c:v>4.452554744525548</c:v>
                </c:pt>
                <c:pt idx="22">
                  <c:v>3.722627737226277</c:v>
                </c:pt>
                <c:pt idx="23">
                  <c:v>3.0656934306569341</c:v>
                </c:pt>
                <c:pt idx="24">
                  <c:v>3.7956204379562042</c:v>
                </c:pt>
                <c:pt idx="25">
                  <c:v>3.0656934306569341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5-4D51-A6F2-3268B7782357}"/>
            </c:ext>
          </c:extLst>
        </c:ser>
        <c:ser>
          <c:idx val="1"/>
          <c:order val="1"/>
          <c:tx>
            <c:strRef>
              <c:f>優先度!$T$65</c:f>
              <c:strCache>
                <c:ptCount val="1"/>
                <c:pt idx="0">
                  <c:v>優先して
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優先度!$R$66:$R$91</c:f>
              <c:strCache>
                <c:ptCount val="26"/>
                <c:pt idx="0">
                  <c:v>市内中小企業に対する支援</c:v>
                </c:pt>
                <c:pt idx="1">
                  <c:v>生活環境（騒音・悪臭・野焼きなどへの対策）</c:v>
                </c:pt>
                <c:pt idx="2">
                  <c:v>2050年ゼロカーボンシティの実現に
向けた取組：満足度</c:v>
                </c:pt>
                <c:pt idx="3">
                  <c:v>公共施設等の総合的なマネジメントに関する取組</c:v>
                </c:pt>
                <c:pt idx="4">
                  <c:v>行政評価の取組</c:v>
                </c:pt>
                <c:pt idx="5">
                  <c:v>深大寺などの地域資源を生かした観光振興</c:v>
                </c:pt>
                <c:pt idx="6">
                  <c:v>ホームページの見やすさ</c:v>
                </c:pt>
                <c:pt idx="7">
                  <c:v>女性の社会参加・参画</c:v>
                </c:pt>
                <c:pt idx="8">
                  <c:v>共生社会の充実・パラハートちょうふの取組</c:v>
                </c:pt>
                <c:pt idx="9">
                  <c:v>職員数の見直しや職員給与の適正化の取組</c:v>
                </c:pt>
                <c:pt idx="10">
                  <c:v>歴史・文化財の保存や継承</c:v>
                </c:pt>
                <c:pt idx="11">
                  <c:v>図書館</c:v>
                </c:pt>
                <c:pt idx="12">
                  <c:v>多様な性（性的マイノリティなど）の理解への取組</c:v>
                </c:pt>
                <c:pt idx="13">
                  <c:v>平和・国際交流の取組</c:v>
                </c:pt>
                <c:pt idx="14">
                  <c:v>民間活力の活用の推進など簡素で効率的な
組織づくりの取組</c:v>
                </c:pt>
                <c:pt idx="15">
                  <c:v>「映画のまち調布（映画・映像を“つくる・
楽しむ・学ぶ”まち）」を進める取組</c:v>
                </c:pt>
                <c:pt idx="16">
                  <c:v>グリーンホール・たづくり・せんがわ劇場などを
中心とした文化芸術活動</c:v>
                </c:pt>
                <c:pt idx="17">
                  <c:v>人権に関する啓発・相談</c:v>
                </c:pt>
                <c:pt idx="18">
                  <c:v>調布花火</c:v>
                </c:pt>
                <c:pt idx="19">
                  <c:v>市報，ホームページ，フェイスブック，
調布エフエムなどを活用した市政情報の発信</c:v>
                </c:pt>
                <c:pt idx="20">
                  <c:v>窓口・電話における職員の対応</c:v>
                </c:pt>
                <c:pt idx="21">
                  <c:v>スポーツ振興</c:v>
                </c:pt>
                <c:pt idx="22">
                  <c:v>たづくりを中心とした生涯学習</c:v>
                </c:pt>
                <c:pt idx="23">
                  <c:v>市民参加と協働の取組</c:v>
                </c:pt>
                <c:pt idx="24">
                  <c:v>地域コミュニティ（自治会・地区協議会など）
の活動支援</c:v>
                </c:pt>
                <c:pt idx="25">
                  <c:v>公民館</c:v>
                </c:pt>
              </c:strCache>
            </c:strRef>
          </c:cat>
          <c:val>
            <c:numRef>
              <c:f>優先度!$T$66:$T$91</c:f>
              <c:numCache>
                <c:formatCode>0.0</c:formatCode>
                <c:ptCount val="26"/>
                <c:pt idx="0">
                  <c:v>28.540145985401459</c:v>
                </c:pt>
                <c:pt idx="1">
                  <c:v>25.839416058394161</c:v>
                </c:pt>
                <c:pt idx="2">
                  <c:v>26.934306569343065</c:v>
                </c:pt>
                <c:pt idx="3">
                  <c:v>27.664233576642332</c:v>
                </c:pt>
                <c:pt idx="4">
                  <c:v>26.861313868613141</c:v>
                </c:pt>
                <c:pt idx="5">
                  <c:v>22.846715328467155</c:v>
                </c:pt>
                <c:pt idx="6">
                  <c:v>24.087591240875913</c:v>
                </c:pt>
                <c:pt idx="7">
                  <c:v>25.036496350364963</c:v>
                </c:pt>
                <c:pt idx="8">
                  <c:v>24.087591240875913</c:v>
                </c:pt>
                <c:pt idx="9">
                  <c:v>22.846715328467155</c:v>
                </c:pt>
                <c:pt idx="10">
                  <c:v>22.116788321167881</c:v>
                </c:pt>
                <c:pt idx="11">
                  <c:v>20.948905109489051</c:v>
                </c:pt>
                <c:pt idx="12">
                  <c:v>21.897810218978105</c:v>
                </c:pt>
                <c:pt idx="13">
                  <c:v>21.240875912408761</c:v>
                </c:pt>
                <c:pt idx="14">
                  <c:v>21.751824817518248</c:v>
                </c:pt>
                <c:pt idx="15">
                  <c:v>18.832116788321169</c:v>
                </c:pt>
                <c:pt idx="16">
                  <c:v>19.635036496350363</c:v>
                </c:pt>
                <c:pt idx="17">
                  <c:v>19.854014598540147</c:v>
                </c:pt>
                <c:pt idx="18">
                  <c:v>16.350364963503651</c:v>
                </c:pt>
                <c:pt idx="19">
                  <c:v>19.562043795620436</c:v>
                </c:pt>
                <c:pt idx="20">
                  <c:v>17.664233576642335</c:v>
                </c:pt>
                <c:pt idx="21">
                  <c:v>17.810218978102192</c:v>
                </c:pt>
                <c:pt idx="22">
                  <c:v>18.321167883211679</c:v>
                </c:pt>
                <c:pt idx="23">
                  <c:v>18.978102189781019</c:v>
                </c:pt>
                <c:pt idx="24">
                  <c:v>17.883211678832119</c:v>
                </c:pt>
                <c:pt idx="25">
                  <c:v>16.569343065693431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5-4D51-A6F2-3268B7782357}"/>
            </c:ext>
          </c:extLst>
        </c:ser>
        <c:ser>
          <c:idx val="2"/>
          <c:order val="2"/>
          <c:tx>
            <c:strRef>
              <c:f>優先度!$U$65</c:f>
              <c:strCache>
                <c:ptCount val="1"/>
                <c:pt idx="0">
                  <c:v>現状の取組を維持すればよい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優先度!$R$66:$R$91</c:f>
              <c:strCache>
                <c:ptCount val="26"/>
                <c:pt idx="0">
                  <c:v>市内中小企業に対する支援</c:v>
                </c:pt>
                <c:pt idx="1">
                  <c:v>生活環境（騒音・悪臭・野焼きなどへの対策）</c:v>
                </c:pt>
                <c:pt idx="2">
                  <c:v>2050年ゼロカーボンシティの実現に
向けた取組：満足度</c:v>
                </c:pt>
                <c:pt idx="3">
                  <c:v>公共施設等の総合的なマネジメントに関する取組</c:v>
                </c:pt>
                <c:pt idx="4">
                  <c:v>行政評価の取組</c:v>
                </c:pt>
                <c:pt idx="5">
                  <c:v>深大寺などの地域資源を生かした観光振興</c:v>
                </c:pt>
                <c:pt idx="6">
                  <c:v>ホームページの見やすさ</c:v>
                </c:pt>
                <c:pt idx="7">
                  <c:v>女性の社会参加・参画</c:v>
                </c:pt>
                <c:pt idx="8">
                  <c:v>共生社会の充実・パラハートちょうふの取組</c:v>
                </c:pt>
                <c:pt idx="9">
                  <c:v>職員数の見直しや職員給与の適正化の取組</c:v>
                </c:pt>
                <c:pt idx="10">
                  <c:v>歴史・文化財の保存や継承</c:v>
                </c:pt>
                <c:pt idx="11">
                  <c:v>図書館</c:v>
                </c:pt>
                <c:pt idx="12">
                  <c:v>多様な性（性的マイノリティなど）の理解への取組</c:v>
                </c:pt>
                <c:pt idx="13">
                  <c:v>平和・国際交流の取組</c:v>
                </c:pt>
                <c:pt idx="14">
                  <c:v>民間活力の活用の推進など簡素で効率的な
組織づくりの取組</c:v>
                </c:pt>
                <c:pt idx="15">
                  <c:v>「映画のまち調布（映画・映像を“つくる・
楽しむ・学ぶ”まち）」を進める取組</c:v>
                </c:pt>
                <c:pt idx="16">
                  <c:v>グリーンホール・たづくり・せんがわ劇場などを
中心とした文化芸術活動</c:v>
                </c:pt>
                <c:pt idx="17">
                  <c:v>人権に関する啓発・相談</c:v>
                </c:pt>
                <c:pt idx="18">
                  <c:v>調布花火</c:v>
                </c:pt>
                <c:pt idx="19">
                  <c:v>市報，ホームページ，フェイスブック，
調布エフエムなどを活用した市政情報の発信</c:v>
                </c:pt>
                <c:pt idx="20">
                  <c:v>窓口・電話における職員の対応</c:v>
                </c:pt>
                <c:pt idx="21">
                  <c:v>スポーツ振興</c:v>
                </c:pt>
                <c:pt idx="22">
                  <c:v>たづくりを中心とした生涯学習</c:v>
                </c:pt>
                <c:pt idx="23">
                  <c:v>市民参加と協働の取組</c:v>
                </c:pt>
                <c:pt idx="24">
                  <c:v>地域コミュニティ（自治会・地区協議会など）
の活動支援</c:v>
                </c:pt>
                <c:pt idx="25">
                  <c:v>公民館</c:v>
                </c:pt>
              </c:strCache>
            </c:strRef>
          </c:cat>
          <c:val>
            <c:numRef>
              <c:f>優先度!$U$66:$U$91</c:f>
              <c:numCache>
                <c:formatCode>0.0</c:formatCode>
                <c:ptCount val="26"/>
                <c:pt idx="0">
                  <c:v>51.313868613138695</c:v>
                </c:pt>
                <c:pt idx="1">
                  <c:v>54.160583941605843</c:v>
                </c:pt>
                <c:pt idx="2">
                  <c:v>48.394160583941606</c:v>
                </c:pt>
                <c:pt idx="3">
                  <c:v>51.313868613138695</c:v>
                </c:pt>
                <c:pt idx="4">
                  <c:v>51.897810218978101</c:v>
                </c:pt>
                <c:pt idx="5">
                  <c:v>55.182481751824817</c:v>
                </c:pt>
                <c:pt idx="6">
                  <c:v>53.211678832116796</c:v>
                </c:pt>
                <c:pt idx="7">
                  <c:v>52.335766423357668</c:v>
                </c:pt>
                <c:pt idx="8">
                  <c:v>51.459854014598541</c:v>
                </c:pt>
                <c:pt idx="9">
                  <c:v>56.496350364963497</c:v>
                </c:pt>
                <c:pt idx="10">
                  <c:v>59.270072992700726</c:v>
                </c:pt>
                <c:pt idx="11">
                  <c:v>59.854014598540154</c:v>
                </c:pt>
                <c:pt idx="12">
                  <c:v>52.481751824817515</c:v>
                </c:pt>
                <c:pt idx="13">
                  <c:v>55.620437956204384</c:v>
                </c:pt>
                <c:pt idx="14">
                  <c:v>58.613138686131386</c:v>
                </c:pt>
                <c:pt idx="15">
                  <c:v>58.832116788321166</c:v>
                </c:pt>
                <c:pt idx="16">
                  <c:v>60.21897810218978</c:v>
                </c:pt>
                <c:pt idx="17">
                  <c:v>57.226277372262771</c:v>
                </c:pt>
                <c:pt idx="18">
                  <c:v>60.21897810218978</c:v>
                </c:pt>
                <c:pt idx="19">
                  <c:v>60.583941605839421</c:v>
                </c:pt>
                <c:pt idx="20">
                  <c:v>62.554744525547449</c:v>
                </c:pt>
                <c:pt idx="21">
                  <c:v>62.043795620437962</c:v>
                </c:pt>
                <c:pt idx="22">
                  <c:v>62.554744525547449</c:v>
                </c:pt>
                <c:pt idx="23">
                  <c:v>61.386861313868614</c:v>
                </c:pt>
                <c:pt idx="24">
                  <c:v>60.948905109489047</c:v>
                </c:pt>
                <c:pt idx="25">
                  <c:v>63.795620437956202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5-4D51-A6F2-3268B7782357}"/>
            </c:ext>
          </c:extLst>
        </c:ser>
        <c:ser>
          <c:idx val="3"/>
          <c:order val="3"/>
          <c:tx>
            <c:strRef>
              <c:f>優先度!$V$65</c:f>
              <c:strCache>
                <c:ptCount val="1"/>
                <c:pt idx="0">
                  <c:v>他の取組を優先すべきである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優先度!$R$66:$R$91</c:f>
              <c:strCache>
                <c:ptCount val="26"/>
                <c:pt idx="0">
                  <c:v>市内中小企業に対する支援</c:v>
                </c:pt>
                <c:pt idx="1">
                  <c:v>生活環境（騒音・悪臭・野焼きなどへの対策）</c:v>
                </c:pt>
                <c:pt idx="2">
                  <c:v>2050年ゼロカーボンシティの実現に
向けた取組：満足度</c:v>
                </c:pt>
                <c:pt idx="3">
                  <c:v>公共施設等の総合的なマネジメントに関する取組</c:v>
                </c:pt>
                <c:pt idx="4">
                  <c:v>行政評価の取組</c:v>
                </c:pt>
                <c:pt idx="5">
                  <c:v>深大寺などの地域資源を生かした観光振興</c:v>
                </c:pt>
                <c:pt idx="6">
                  <c:v>ホームページの見やすさ</c:v>
                </c:pt>
                <c:pt idx="7">
                  <c:v>女性の社会参加・参画</c:v>
                </c:pt>
                <c:pt idx="8">
                  <c:v>共生社会の充実・パラハートちょうふの取組</c:v>
                </c:pt>
                <c:pt idx="9">
                  <c:v>職員数の見直しや職員給与の適正化の取組</c:v>
                </c:pt>
                <c:pt idx="10">
                  <c:v>歴史・文化財の保存や継承</c:v>
                </c:pt>
                <c:pt idx="11">
                  <c:v>図書館</c:v>
                </c:pt>
                <c:pt idx="12">
                  <c:v>多様な性（性的マイノリティなど）の理解への取組</c:v>
                </c:pt>
                <c:pt idx="13">
                  <c:v>平和・国際交流の取組</c:v>
                </c:pt>
                <c:pt idx="14">
                  <c:v>民間活力の活用の推進など簡素で効率的な
組織づくりの取組</c:v>
                </c:pt>
                <c:pt idx="15">
                  <c:v>「映画のまち調布（映画・映像を“つくる・
楽しむ・学ぶ”まち）」を進める取組</c:v>
                </c:pt>
                <c:pt idx="16">
                  <c:v>グリーンホール・たづくり・せんがわ劇場などを
中心とした文化芸術活動</c:v>
                </c:pt>
                <c:pt idx="17">
                  <c:v>人権に関する啓発・相談</c:v>
                </c:pt>
                <c:pt idx="18">
                  <c:v>調布花火</c:v>
                </c:pt>
                <c:pt idx="19">
                  <c:v>市報，ホームページ，フェイスブック，
調布エフエムなどを活用した市政情報の発信</c:v>
                </c:pt>
                <c:pt idx="20">
                  <c:v>窓口・電話における職員の対応</c:v>
                </c:pt>
                <c:pt idx="21">
                  <c:v>スポーツ振興</c:v>
                </c:pt>
                <c:pt idx="22">
                  <c:v>たづくりを中心とした生涯学習</c:v>
                </c:pt>
                <c:pt idx="23">
                  <c:v>市民参加と協働の取組</c:v>
                </c:pt>
                <c:pt idx="24">
                  <c:v>地域コミュニティ（自治会・地区協議会など）
の活動支援</c:v>
                </c:pt>
                <c:pt idx="25">
                  <c:v>公民館</c:v>
                </c:pt>
              </c:strCache>
            </c:strRef>
          </c:cat>
          <c:val>
            <c:numRef>
              <c:f>優先度!$V$66:$V$91</c:f>
              <c:numCache>
                <c:formatCode>0.0</c:formatCode>
                <c:ptCount val="26"/>
                <c:pt idx="0">
                  <c:v>2.0437956204379564</c:v>
                </c:pt>
                <c:pt idx="1">
                  <c:v>2.1897810218978102</c:v>
                </c:pt>
                <c:pt idx="2">
                  <c:v>6.9343065693430654</c:v>
                </c:pt>
                <c:pt idx="3">
                  <c:v>2.6277372262773722</c:v>
                </c:pt>
                <c:pt idx="4">
                  <c:v>2.4817518248175183</c:v>
                </c:pt>
                <c:pt idx="5">
                  <c:v>2.9927007299270074</c:v>
                </c:pt>
                <c:pt idx="6">
                  <c:v>4.3065693430656937</c:v>
                </c:pt>
                <c:pt idx="7">
                  <c:v>5.1094890510948909</c:v>
                </c:pt>
                <c:pt idx="8">
                  <c:v>7.4452554744525541</c:v>
                </c:pt>
                <c:pt idx="9">
                  <c:v>3.5036496350364965</c:v>
                </c:pt>
                <c:pt idx="10">
                  <c:v>2.9197080291970803</c:v>
                </c:pt>
                <c:pt idx="11">
                  <c:v>3.2116788321167884</c:v>
                </c:pt>
                <c:pt idx="12">
                  <c:v>9.4160583941605847</c:v>
                </c:pt>
                <c:pt idx="13">
                  <c:v>6.2043795620437958</c:v>
                </c:pt>
                <c:pt idx="14">
                  <c:v>3.5766423357664232</c:v>
                </c:pt>
                <c:pt idx="15">
                  <c:v>5.9124087591240873</c:v>
                </c:pt>
                <c:pt idx="16">
                  <c:v>5.2554744525547443</c:v>
                </c:pt>
                <c:pt idx="17">
                  <c:v>6.4233576642335768</c:v>
                </c:pt>
                <c:pt idx="18">
                  <c:v>6.8613138686131396</c:v>
                </c:pt>
                <c:pt idx="19">
                  <c:v>4.5255474452554747</c:v>
                </c:pt>
                <c:pt idx="20">
                  <c:v>3.1386861313868613</c:v>
                </c:pt>
                <c:pt idx="21">
                  <c:v>5.3284671532846719</c:v>
                </c:pt>
                <c:pt idx="22">
                  <c:v>5.0364963503649633</c:v>
                </c:pt>
                <c:pt idx="23">
                  <c:v>4.3065693430656937</c:v>
                </c:pt>
                <c:pt idx="24">
                  <c:v>5.9124087591240873</c:v>
                </c:pt>
                <c:pt idx="25">
                  <c:v>5.4014598540145986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5-4D51-A6F2-3268B7782357}"/>
            </c:ext>
          </c:extLst>
        </c:ser>
        <c:ser>
          <c:idx val="4"/>
          <c:order val="4"/>
          <c:tx>
            <c:strRef>
              <c:f>優先度!$W$65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29629629629618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3F-4D5E-9EA1-DA49FF37D49F}"/>
                </c:ext>
              </c:extLst>
            </c:dLbl>
            <c:dLbl>
              <c:idx val="1"/>
              <c:layout>
                <c:manualLayout>
                  <c:x val="1.777777777777755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3F-4D5E-9EA1-DA49FF37D49F}"/>
                </c:ext>
              </c:extLst>
            </c:dLbl>
            <c:dLbl>
              <c:idx val="3"/>
              <c:layout>
                <c:manualLayout>
                  <c:x val="7.4074074074074077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3F-4D5E-9EA1-DA49FF37D49F}"/>
                </c:ext>
              </c:extLst>
            </c:dLbl>
            <c:dLbl>
              <c:idx val="4"/>
              <c:layout>
                <c:manualLayout>
                  <c:x val="1.481481481481264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3F-4D5E-9EA1-DA49FF37D49F}"/>
                </c:ext>
              </c:extLst>
            </c:dLbl>
            <c:dLbl>
              <c:idx val="5"/>
              <c:layout>
                <c:manualLayout>
                  <c:x val="5.9259259259259256E-3"/>
                  <c:y val="7.2155923789610453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3F-4D5E-9EA1-DA49FF37D49F}"/>
                </c:ext>
              </c:extLst>
            </c:dLbl>
            <c:dLbl>
              <c:idx val="6"/>
              <c:layout>
                <c:manualLayout>
                  <c:x val="1.0370370370370479E-2"/>
                  <c:y val="6.720044068620561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3F-4D5E-9EA1-DA49FF37D49F}"/>
                </c:ext>
              </c:extLst>
            </c:dLbl>
            <c:dLbl>
              <c:idx val="9"/>
              <c:layout>
                <c:manualLayout>
                  <c:x val="8.888888888888888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3F-4D5E-9EA1-DA49FF37D49F}"/>
                </c:ext>
              </c:extLst>
            </c:dLbl>
            <c:dLbl>
              <c:idx val="10"/>
              <c:layout>
                <c:manualLayout>
                  <c:x val="1.4814814814814923E-2"/>
                  <c:y val="7.2155923756010231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3F-4D5E-9EA1-DA49FF37D49F}"/>
                </c:ext>
              </c:extLst>
            </c:dLbl>
            <c:dLbl>
              <c:idx val="11"/>
              <c:layout>
                <c:manualLayout>
                  <c:x val="8.8888888888887796E-3"/>
                  <c:y val="-9.163802317012627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3F-4D5E-9EA1-DA49FF37D49F}"/>
                </c:ext>
              </c:extLst>
            </c:dLbl>
            <c:dLbl>
              <c:idx val="20"/>
              <c:layout>
                <c:manualLayout>
                  <c:x val="1.6296296296296187E-2"/>
                  <c:y val="-9.163802317013298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3F-4D5E-9EA1-DA49FF37D49F}"/>
                </c:ext>
              </c:extLst>
            </c:dLbl>
            <c:dLbl>
              <c:idx val="21"/>
              <c:layout>
                <c:manualLayout>
                  <c:x val="1.1851851851851634E-2"/>
                  <c:y val="-9.1630807577743945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3F-4D5E-9EA1-DA49FF37D49F}"/>
                </c:ext>
              </c:extLst>
            </c:dLbl>
            <c:dLbl>
              <c:idx val="22"/>
              <c:layout>
                <c:manualLayout>
                  <c:x val="2.9629629629628544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3F-4D5E-9EA1-DA49FF37D49F}"/>
                </c:ext>
              </c:extLst>
            </c:dLbl>
            <c:dLbl>
              <c:idx val="23"/>
              <c:layout>
                <c:manualLayout>
                  <c:x val="4.444444444444336E-3"/>
                  <c:y val="1.344008813724112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3F-4D5E-9EA1-DA49FF37D49F}"/>
                </c:ext>
              </c:extLst>
            </c:dLbl>
            <c:dLbl>
              <c:idx val="25"/>
              <c:layout>
                <c:manualLayout>
                  <c:x val="7.4074074074074077E-3"/>
                  <c:y val="7.2155923890411106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3F-4D5E-9EA1-DA49FF37D49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優先度!$R$66:$R$91</c:f>
              <c:strCache>
                <c:ptCount val="26"/>
                <c:pt idx="0">
                  <c:v>市内中小企業に対する支援</c:v>
                </c:pt>
                <c:pt idx="1">
                  <c:v>生活環境（騒音・悪臭・野焼きなどへの対策）</c:v>
                </c:pt>
                <c:pt idx="2">
                  <c:v>2050年ゼロカーボンシティの実現に
向けた取組：満足度</c:v>
                </c:pt>
                <c:pt idx="3">
                  <c:v>公共施設等の総合的なマネジメントに関する取組</c:v>
                </c:pt>
                <c:pt idx="4">
                  <c:v>行政評価の取組</c:v>
                </c:pt>
                <c:pt idx="5">
                  <c:v>深大寺などの地域資源を生かした観光振興</c:v>
                </c:pt>
                <c:pt idx="6">
                  <c:v>ホームページの見やすさ</c:v>
                </c:pt>
                <c:pt idx="7">
                  <c:v>女性の社会参加・参画</c:v>
                </c:pt>
                <c:pt idx="8">
                  <c:v>共生社会の充実・パラハートちょうふの取組</c:v>
                </c:pt>
                <c:pt idx="9">
                  <c:v>職員数の見直しや職員給与の適正化の取組</c:v>
                </c:pt>
                <c:pt idx="10">
                  <c:v>歴史・文化財の保存や継承</c:v>
                </c:pt>
                <c:pt idx="11">
                  <c:v>図書館</c:v>
                </c:pt>
                <c:pt idx="12">
                  <c:v>多様な性（性的マイノリティなど）の理解への取組</c:v>
                </c:pt>
                <c:pt idx="13">
                  <c:v>平和・国際交流の取組</c:v>
                </c:pt>
                <c:pt idx="14">
                  <c:v>民間活力の活用の推進など簡素で効率的な
組織づくりの取組</c:v>
                </c:pt>
                <c:pt idx="15">
                  <c:v>「映画のまち調布（映画・映像を“つくる・
楽しむ・学ぶ”まち）」を進める取組</c:v>
                </c:pt>
                <c:pt idx="16">
                  <c:v>グリーンホール・たづくり・せんがわ劇場などを
中心とした文化芸術活動</c:v>
                </c:pt>
                <c:pt idx="17">
                  <c:v>人権に関する啓発・相談</c:v>
                </c:pt>
                <c:pt idx="18">
                  <c:v>調布花火</c:v>
                </c:pt>
                <c:pt idx="19">
                  <c:v>市報，ホームページ，フェイスブック，
調布エフエムなどを活用した市政情報の発信</c:v>
                </c:pt>
                <c:pt idx="20">
                  <c:v>窓口・電話における職員の対応</c:v>
                </c:pt>
                <c:pt idx="21">
                  <c:v>スポーツ振興</c:v>
                </c:pt>
                <c:pt idx="22">
                  <c:v>たづくりを中心とした生涯学習</c:v>
                </c:pt>
                <c:pt idx="23">
                  <c:v>市民参加と協働の取組</c:v>
                </c:pt>
                <c:pt idx="24">
                  <c:v>地域コミュニティ（自治会・地区協議会など）
の活動支援</c:v>
                </c:pt>
                <c:pt idx="25">
                  <c:v>公民館</c:v>
                </c:pt>
              </c:strCache>
            </c:strRef>
          </c:cat>
          <c:val>
            <c:numRef>
              <c:f>優先度!$W$66:$W$91</c:f>
              <c:numCache>
                <c:formatCode>0.0</c:formatCode>
                <c:ptCount val="26"/>
                <c:pt idx="0">
                  <c:v>11.824817518248175</c:v>
                </c:pt>
                <c:pt idx="1">
                  <c:v>9.6350364963503647</c:v>
                </c:pt>
                <c:pt idx="2">
                  <c:v>11.678832116788321</c:v>
                </c:pt>
                <c:pt idx="3">
                  <c:v>13.503649635036496</c:v>
                </c:pt>
                <c:pt idx="4">
                  <c:v>13.211678832116789</c:v>
                </c:pt>
                <c:pt idx="5">
                  <c:v>10.145985401459855</c:v>
                </c:pt>
                <c:pt idx="6">
                  <c:v>11.751824817518248</c:v>
                </c:pt>
                <c:pt idx="7">
                  <c:v>12.116788321167883</c:v>
                </c:pt>
                <c:pt idx="8">
                  <c:v>12.189781021897812</c:v>
                </c:pt>
                <c:pt idx="9">
                  <c:v>11.97080291970803</c:v>
                </c:pt>
                <c:pt idx="10">
                  <c:v>10</c:v>
                </c:pt>
                <c:pt idx="11">
                  <c:v>9.4890510948905096</c:v>
                </c:pt>
                <c:pt idx="12">
                  <c:v>11.824817518248175</c:v>
                </c:pt>
                <c:pt idx="13">
                  <c:v>11.897810218978103</c:v>
                </c:pt>
                <c:pt idx="14">
                  <c:v>12.627737226277372</c:v>
                </c:pt>
                <c:pt idx="15">
                  <c:v>10.218978102189782</c:v>
                </c:pt>
                <c:pt idx="16">
                  <c:v>10.145985401459855</c:v>
                </c:pt>
                <c:pt idx="17">
                  <c:v>12.116788321167883</c:v>
                </c:pt>
                <c:pt idx="18">
                  <c:v>9.1970802919708028</c:v>
                </c:pt>
                <c:pt idx="19">
                  <c:v>11.459854014598541</c:v>
                </c:pt>
                <c:pt idx="20">
                  <c:v>11.021897810218977</c:v>
                </c:pt>
                <c:pt idx="21">
                  <c:v>10.364963503649635</c:v>
                </c:pt>
                <c:pt idx="22">
                  <c:v>10.364963503649635</c:v>
                </c:pt>
                <c:pt idx="23">
                  <c:v>12.262773722627736</c:v>
                </c:pt>
                <c:pt idx="24">
                  <c:v>11.459854014598541</c:v>
                </c:pt>
                <c:pt idx="25">
                  <c:v>11.167883211678832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B5-4D51-A6F2-3268B7782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4C-45A3-8983-3A3BB1836F3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68-4E55-996D-E7B611640878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F68-4E55-996D-E7B6116408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満足度経年!$M$198:$S$198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満足度経年!$M$199:$S$199</c:f>
              <c:numCache>
                <c:formatCode>0.0"%"</c:formatCode>
                <c:ptCount val="7"/>
                <c:pt idx="0">
                  <c:v>80.400000000000006</c:v>
                </c:pt>
                <c:pt idx="1">
                  <c:v>79.599999999999994</c:v>
                </c:pt>
                <c:pt idx="2">
                  <c:v>80.7</c:v>
                </c:pt>
                <c:pt idx="3">
                  <c:v>82.199999999999989</c:v>
                </c:pt>
                <c:pt idx="4">
                  <c:v>80.400000000000006</c:v>
                </c:pt>
                <c:pt idx="5">
                  <c:v>80.7</c:v>
                </c:pt>
                <c:pt idx="6">
                  <c:v>83.503649635036496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68-4E55-996D-E7B611640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F5-4D85-AC24-2E0FDF88FD3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28-4BCD-9868-1D365B06237E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428-4BCD-9868-1D365B0623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満足度経年!$M$211:$S$211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満足度経年!$M$212:$S$212</c:f>
              <c:numCache>
                <c:formatCode>0.0"%"</c:formatCode>
                <c:ptCount val="7"/>
                <c:pt idx="0">
                  <c:v>77.599999999999994</c:v>
                </c:pt>
                <c:pt idx="1">
                  <c:v>78</c:v>
                </c:pt>
                <c:pt idx="2">
                  <c:v>77.400000000000006</c:v>
                </c:pt>
                <c:pt idx="3">
                  <c:v>79.300000000000011</c:v>
                </c:pt>
                <c:pt idx="4">
                  <c:v>78.900000000000006</c:v>
                </c:pt>
                <c:pt idx="5">
                  <c:v>78.2</c:v>
                </c:pt>
                <c:pt idx="6">
                  <c:v>81.897810218978094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28-4BCD-9868-1D365B062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57-4A54-8564-39ADF979953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7E-491E-936C-5BDBF697CA1C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07E-491E-936C-5BDBF697C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満足度経年!$M$224:$S$224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満足度経年!$M$225:$S$225</c:f>
              <c:numCache>
                <c:formatCode>0.0"%"</c:formatCode>
                <c:ptCount val="7"/>
                <c:pt idx="0">
                  <c:v>77.2</c:v>
                </c:pt>
                <c:pt idx="1">
                  <c:v>76.3</c:v>
                </c:pt>
                <c:pt idx="2">
                  <c:v>77.8</c:v>
                </c:pt>
                <c:pt idx="3">
                  <c:v>78.7</c:v>
                </c:pt>
                <c:pt idx="4">
                  <c:v>77.7</c:v>
                </c:pt>
                <c:pt idx="5">
                  <c:v>77.5</c:v>
                </c:pt>
                <c:pt idx="6">
                  <c:v>84.014598540145982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7E-491E-936C-5BDBF697C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19-4006-813A-01B839204CA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DD-45AA-9937-9B6EA874C69F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5DD-45AA-9937-9B6EA874C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満足度経年!$M$237:$S$237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満足度経年!$M$238:$S$238</c:f>
              <c:numCache>
                <c:formatCode>0.0"%"</c:formatCode>
                <c:ptCount val="7"/>
                <c:pt idx="0">
                  <c:v>75.400000000000006</c:v>
                </c:pt>
                <c:pt idx="1">
                  <c:v>74.3</c:v>
                </c:pt>
                <c:pt idx="2">
                  <c:v>74.400000000000006</c:v>
                </c:pt>
                <c:pt idx="3">
                  <c:v>74</c:v>
                </c:pt>
                <c:pt idx="4">
                  <c:v>74</c:v>
                </c:pt>
                <c:pt idx="5">
                  <c:v>74.400000000000006</c:v>
                </c:pt>
                <c:pt idx="6">
                  <c:v>78.467153284671539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DD-45AA-9937-9B6EA874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A3-4706-A0B7-0FACD73192A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C5-416A-ABA0-0F929E142A84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DC5-416A-ABA0-0F929E142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満足度経年!$M$250:$S$250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満足度経年!$M$251:$S$251</c:f>
              <c:numCache>
                <c:formatCode>0.0"%"</c:formatCode>
                <c:ptCount val="7"/>
                <c:pt idx="0">
                  <c:v>71.3</c:v>
                </c:pt>
                <c:pt idx="1">
                  <c:v>69.5</c:v>
                </c:pt>
                <c:pt idx="2">
                  <c:v>68.8</c:v>
                </c:pt>
                <c:pt idx="3">
                  <c:v>71.599999999999994</c:v>
                </c:pt>
                <c:pt idx="4">
                  <c:v>72</c:v>
                </c:pt>
                <c:pt idx="5">
                  <c:v>70.599999999999994</c:v>
                </c:pt>
                <c:pt idx="6">
                  <c:v>77.299270072992698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C5-416A-ABA0-0F929E142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6-4B08-9E01-4E23AAD869F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E6-4352-ADE0-78D3FADD78B1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7E6-4352-ADE0-78D3FADD78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満足度経年!$M$316:$S$316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満足度経年!$M$317:$S$317</c:f>
              <c:numCache>
                <c:formatCode>0.0"%"</c:formatCode>
                <c:ptCount val="7"/>
                <c:pt idx="0">
                  <c:v>83.6</c:v>
                </c:pt>
                <c:pt idx="1">
                  <c:v>83.3</c:v>
                </c:pt>
                <c:pt idx="2">
                  <c:v>82.2</c:v>
                </c:pt>
                <c:pt idx="3">
                  <c:v>81.900000000000006</c:v>
                </c:pt>
                <c:pt idx="4">
                  <c:v>82.4</c:v>
                </c:pt>
                <c:pt idx="5">
                  <c:v>82.7</c:v>
                </c:pt>
                <c:pt idx="6">
                  <c:v>83.284671532846716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E6-4352-ADE0-78D3FADD7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B9-479A-9D7B-ED3107E6637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48-411F-8C66-C86AF9DDB246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148-411F-8C66-C86AF9DDB2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満足度経年!$M$329:$S$329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満足度経年!$M$330:$S$330</c:f>
              <c:numCache>
                <c:formatCode>0.0"%"</c:formatCode>
                <c:ptCount val="7"/>
                <c:pt idx="0">
                  <c:v>67.599999999999994</c:v>
                </c:pt>
                <c:pt idx="1">
                  <c:v>66.599999999999994</c:v>
                </c:pt>
                <c:pt idx="2">
                  <c:v>67.7</c:v>
                </c:pt>
                <c:pt idx="3">
                  <c:v>67.8</c:v>
                </c:pt>
                <c:pt idx="4">
                  <c:v>68.3</c:v>
                </c:pt>
                <c:pt idx="5">
                  <c:v>67.599999999999994</c:v>
                </c:pt>
                <c:pt idx="6">
                  <c:v>72.700729927007302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48-411F-8C66-C86AF9DDB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17-466D-BF16-8F9F8DBFD33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CA-464C-8656-51FCE5EB8E9C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4CA-464C-8656-51FCE5EB8E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満足度経年!$M$342:$S$342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満足度経年!$M$343:$S$343</c:f>
              <c:numCache>
                <c:formatCode>0.0"%"</c:formatCode>
                <c:ptCount val="7"/>
                <c:pt idx="0">
                  <c:v>66.3</c:v>
                </c:pt>
                <c:pt idx="1">
                  <c:v>67.8</c:v>
                </c:pt>
                <c:pt idx="2">
                  <c:v>66.899999999999991</c:v>
                </c:pt>
                <c:pt idx="3">
                  <c:v>66.5</c:v>
                </c:pt>
                <c:pt idx="4">
                  <c:v>67</c:v>
                </c:pt>
                <c:pt idx="5">
                  <c:v>66.900000000000006</c:v>
                </c:pt>
                <c:pt idx="6">
                  <c:v>72.481751824817508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CA-464C-8656-51FCE5EB8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C7-4066-9409-4061CCD3CE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601-42E4-9288-039EF628CDC9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601-42E4-9288-039EF628C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満足度経年!$M$355:$S$355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満足度経年!$M$356:$S$356</c:f>
              <c:numCache>
                <c:formatCode>0.0"%"</c:formatCode>
                <c:ptCount val="7"/>
                <c:pt idx="0">
                  <c:v>81.400000000000006</c:v>
                </c:pt>
                <c:pt idx="1">
                  <c:v>80.900000000000006</c:v>
                </c:pt>
                <c:pt idx="2">
                  <c:v>81.3</c:v>
                </c:pt>
                <c:pt idx="3">
                  <c:v>79.099999999999994</c:v>
                </c:pt>
                <c:pt idx="4">
                  <c:v>79.3</c:v>
                </c:pt>
                <c:pt idx="5">
                  <c:v>80.400000000000006</c:v>
                </c:pt>
                <c:pt idx="6">
                  <c:v>86.788321167883211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01-42E4-9288-039EF628C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5F-4B54-8503-501F5D9D5DA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C3-4D58-8044-ACB649780099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5C3-4D58-8044-ACB649780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満足度経年!$M$368:$S$368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満足度経年!$M$369:$S$369</c:f>
              <c:numCache>
                <c:formatCode>0.0"%"</c:formatCode>
                <c:ptCount val="7"/>
                <c:pt idx="0">
                  <c:v>81.5</c:v>
                </c:pt>
                <c:pt idx="1">
                  <c:v>79.5</c:v>
                </c:pt>
                <c:pt idx="2">
                  <c:v>73.7</c:v>
                </c:pt>
                <c:pt idx="3">
                  <c:v>83.1</c:v>
                </c:pt>
                <c:pt idx="4">
                  <c:v>83.8</c:v>
                </c:pt>
                <c:pt idx="5">
                  <c:v>80.3</c:v>
                </c:pt>
                <c:pt idx="6">
                  <c:v>86.715328467153284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C3-4D58-8044-ACB649780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42225178079624E-2"/>
          <c:y val="0.10455587788368559"/>
          <c:w val="0.88638685269150241"/>
          <c:h val="0.817770410277662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優先度!$S$65</c:f>
              <c:strCache>
                <c:ptCount val="1"/>
                <c:pt idx="0">
                  <c:v>最優先かつ重
点的に取り組
むべきである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4C-4F8A-ABB5-9CC0291189C6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224C-4F8A-ABB5-9CC0291189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優先度!$R$64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優先度!$S$64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4C-4F8A-ABB5-9CC0291189C6}"/>
            </c:ext>
          </c:extLst>
        </c:ser>
        <c:ser>
          <c:idx val="1"/>
          <c:order val="1"/>
          <c:tx>
            <c:strRef>
              <c:f>優先度!$T$65</c:f>
              <c:strCache>
                <c:ptCount val="1"/>
                <c:pt idx="0">
                  <c:v>優先して
取り組む
べきである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24C-4F8A-ABB5-9CC0291189C6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224C-4F8A-ABB5-9CC0291189C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優先度!$R$64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優先度!$T$64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4C-4F8A-ABB5-9CC0291189C6}"/>
            </c:ext>
          </c:extLst>
        </c:ser>
        <c:ser>
          <c:idx val="2"/>
          <c:order val="2"/>
          <c:tx>
            <c:strRef>
              <c:f>優先度!$U$65</c:f>
              <c:strCache>
                <c:ptCount val="1"/>
                <c:pt idx="0">
                  <c:v>現状の取組を維持すればよい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4C-4F8A-ABB5-9CC0291189C6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736670110443067"/>
                      <c:h val="0.432301171156953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24C-4F8A-ABB5-9CC0291189C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優先度!$R$64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優先度!$U$64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4C-4F8A-ABB5-9CC0291189C6}"/>
            </c:ext>
          </c:extLst>
        </c:ser>
        <c:ser>
          <c:idx val="3"/>
          <c:order val="3"/>
          <c:tx>
            <c:strRef>
              <c:f>優先度!$V$65</c:f>
              <c:strCache>
                <c:ptCount val="1"/>
                <c:pt idx="0">
                  <c:v>他の取組を優先すべきである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590725604740826"/>
                      <c:h val="0.432301171156953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4D6-4495-9480-F03C0E43C23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優先度!$R$64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優先度!$V$64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4C-4F8A-ABB5-9CC0291189C6}"/>
            </c:ext>
          </c:extLst>
        </c:ser>
        <c:ser>
          <c:idx val="4"/>
          <c:order val="4"/>
          <c:tx>
            <c:strRef>
              <c:f>優先度!$W$65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24C-4F8A-ABB5-9CC0291189C6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優先度!$R$64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優先度!$W$64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4C-4F8A-ABB5-9CC02911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C3-4F95-9844-D6F4AAC49FC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89-4CEE-8B90-B054890CBDAC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389-4CEE-8B90-B054890CB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満足度経年!$M$381:$S$381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満足度経年!$M$382:$S$382</c:f>
              <c:numCache>
                <c:formatCode>0.0"%"</c:formatCode>
                <c:ptCount val="7"/>
                <c:pt idx="0">
                  <c:v>78.2</c:v>
                </c:pt>
                <c:pt idx="1">
                  <c:v>78.599999999999994</c:v>
                </c:pt>
                <c:pt idx="2">
                  <c:v>76.599999999999994</c:v>
                </c:pt>
                <c:pt idx="3">
                  <c:v>79.5</c:v>
                </c:pt>
                <c:pt idx="4">
                  <c:v>80.599999999999994</c:v>
                </c:pt>
                <c:pt idx="5">
                  <c:v>78.7</c:v>
                </c:pt>
                <c:pt idx="6">
                  <c:v>84.890510948905103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89-4CEE-8B90-B054890CB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80-48DF-880D-5E8F65FC8AA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DF-4396-8F3A-CB6B6BB6335A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9DF-4396-8F3A-CB6B6BB633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満足度経年!$M$394:$S$394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満足度経年!$M$395:$S$395</c:f>
              <c:numCache>
                <c:formatCode>0.0"%"</c:formatCode>
                <c:ptCount val="7"/>
                <c:pt idx="0">
                  <c:v>79.400000000000006</c:v>
                </c:pt>
                <c:pt idx="1">
                  <c:v>79.400000000000006</c:v>
                </c:pt>
                <c:pt idx="2">
                  <c:v>77.900000000000006</c:v>
                </c:pt>
                <c:pt idx="3">
                  <c:v>80.400000000000006</c:v>
                </c:pt>
                <c:pt idx="4">
                  <c:v>79.7</c:v>
                </c:pt>
                <c:pt idx="5">
                  <c:v>79.400000000000006</c:v>
                </c:pt>
                <c:pt idx="6">
                  <c:v>82.627737226277361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DF-4396-8F3A-CB6B6BB63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E4-44DE-BD17-7A2928E8ADD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03-43B1-95DA-346F18135AFB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803-43B1-95DA-346F18135A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満足度経年!$M$407:$S$407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満足度経年!$M$408:$S$408</c:f>
              <c:numCache>
                <c:formatCode>0.0"%"</c:formatCode>
                <c:ptCount val="7"/>
                <c:pt idx="0">
                  <c:v>80.400000000000006</c:v>
                </c:pt>
                <c:pt idx="1">
                  <c:v>79.099999999999994</c:v>
                </c:pt>
                <c:pt idx="2">
                  <c:v>79.5</c:v>
                </c:pt>
                <c:pt idx="3">
                  <c:v>79.900000000000006</c:v>
                </c:pt>
                <c:pt idx="4">
                  <c:v>79.599999999999994</c:v>
                </c:pt>
                <c:pt idx="5">
                  <c:v>79.7</c:v>
                </c:pt>
                <c:pt idx="6">
                  <c:v>85.693430656934311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03-43B1-95DA-346F18135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F5-45E8-9DCF-39441FBBC00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25-41DB-AB07-4A52F7BE138C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425-41DB-AB07-4A52F7BE13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満足度経年!$M$420:$S$420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満足度経年!$M$421:$S$421</c:f>
              <c:numCache>
                <c:formatCode>0.0"%"</c:formatCode>
                <c:ptCount val="7"/>
                <c:pt idx="0">
                  <c:v>74.7</c:v>
                </c:pt>
                <c:pt idx="1">
                  <c:v>69.2</c:v>
                </c:pt>
                <c:pt idx="2">
                  <c:v>69.599999999999994</c:v>
                </c:pt>
                <c:pt idx="3">
                  <c:v>70.900000000000006</c:v>
                </c:pt>
                <c:pt idx="4">
                  <c:v>72.3</c:v>
                </c:pt>
                <c:pt idx="5">
                  <c:v>71.3</c:v>
                </c:pt>
                <c:pt idx="6">
                  <c:v>81.0948905109489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25-41DB-AB07-4A52F7BE1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C-43F8-B30E-4E0DDE7D422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92-4083-8BB0-1DEE4AF20A5D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992-4083-8BB0-1DEE4AF20A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満足度経年!$M$433:$S$433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満足度経年!$M$434:$S$434</c:f>
              <c:numCache>
                <c:formatCode>0.0"%"</c:formatCode>
                <c:ptCount val="7"/>
                <c:pt idx="0">
                  <c:v>75</c:v>
                </c:pt>
                <c:pt idx="1">
                  <c:v>71.5</c:v>
                </c:pt>
                <c:pt idx="2">
                  <c:v>70.300000000000011</c:v>
                </c:pt>
                <c:pt idx="3">
                  <c:v>70.2</c:v>
                </c:pt>
                <c:pt idx="4">
                  <c:v>74.3</c:v>
                </c:pt>
                <c:pt idx="5">
                  <c:v>72.3</c:v>
                </c:pt>
                <c:pt idx="6">
                  <c:v>80.145985401459853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92-4083-8BB0-1DEE4AF2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5A-46DF-A691-E47B67411B4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CD-465E-88BB-A5742CA1758B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7CD-465E-88BB-A5742CA17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満足度経年!$M$446:$S$446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満足度経年!$M$447:$S$447</c:f>
              <c:numCache>
                <c:formatCode>0.0"%"</c:formatCode>
                <c:ptCount val="7"/>
                <c:pt idx="0">
                  <c:v>62.8</c:v>
                </c:pt>
                <c:pt idx="1">
                  <c:v>58.400000000000006</c:v>
                </c:pt>
                <c:pt idx="2">
                  <c:v>57.9</c:v>
                </c:pt>
                <c:pt idx="3">
                  <c:v>61.5</c:v>
                </c:pt>
                <c:pt idx="4">
                  <c:v>59.199999999999996</c:v>
                </c:pt>
                <c:pt idx="5">
                  <c:v>60</c:v>
                </c:pt>
                <c:pt idx="6">
                  <c:v>65.328467153284663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CD-465E-88BB-A5742CA17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1D-4071-9D7B-F6B8E2FED0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BD-4F58-9DC7-6BB4FD623633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CBD-4F58-9DC7-6BB4FD6236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満足度経年!$M$459:$S$459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満足度経年!$M$460:$S$460</c:f>
              <c:numCache>
                <c:formatCode>0.0"%"</c:formatCode>
                <c:ptCount val="7"/>
                <c:pt idx="0">
                  <c:v>53.5</c:v>
                </c:pt>
                <c:pt idx="1">
                  <c:v>51.9</c:v>
                </c:pt>
                <c:pt idx="2">
                  <c:v>51</c:v>
                </c:pt>
                <c:pt idx="3">
                  <c:v>52.2</c:v>
                </c:pt>
                <c:pt idx="4">
                  <c:v>51.2</c:v>
                </c:pt>
                <c:pt idx="5">
                  <c:v>52</c:v>
                </c:pt>
                <c:pt idx="6">
                  <c:v>56.131386861313864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D-4F58-9DC7-6BB4FD62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0E-43D5-8949-070500357AE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8C-408A-841B-571D147700A1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88C-408A-841B-571D147700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満足度経年!$M$472:$S$472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満足度経年!$M$473:$S$473</c:f>
              <c:numCache>
                <c:formatCode>0.0"%"</c:formatCode>
                <c:ptCount val="7"/>
                <c:pt idx="0">
                  <c:v>58.6</c:v>
                </c:pt>
                <c:pt idx="1">
                  <c:v>54.599999999999994</c:v>
                </c:pt>
                <c:pt idx="2">
                  <c:v>56.3</c:v>
                </c:pt>
                <c:pt idx="3">
                  <c:v>54.9</c:v>
                </c:pt>
                <c:pt idx="4">
                  <c:v>55.800000000000004</c:v>
                </c:pt>
                <c:pt idx="5">
                  <c:v>56</c:v>
                </c:pt>
                <c:pt idx="6">
                  <c:v>61.021897810218981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8C-408A-841B-571D14770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21-4FB6-BF33-50868D044A2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67-49A9-A6C2-0A2DFD9047D5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E67-49A9-A6C2-0A2DFD9047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満足度経年!$M$485:$S$485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満足度経年!$M$486:$S$486</c:f>
              <c:numCache>
                <c:formatCode>0.0"%"</c:formatCode>
                <c:ptCount val="7"/>
                <c:pt idx="0">
                  <c:v>81.5</c:v>
                </c:pt>
                <c:pt idx="1">
                  <c:v>76.099999999999994</c:v>
                </c:pt>
                <c:pt idx="2">
                  <c:v>77.699999999999989</c:v>
                </c:pt>
                <c:pt idx="3">
                  <c:v>75.400000000000006</c:v>
                </c:pt>
                <c:pt idx="4">
                  <c:v>76.400000000000006</c:v>
                </c:pt>
                <c:pt idx="5">
                  <c:v>77.400000000000006</c:v>
                </c:pt>
                <c:pt idx="6">
                  <c:v>81.897810218978094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67-49A9-A6C2-0A2DFD904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8C-459A-BBBA-CF7FD0F9064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10-4414-9983-2079D992BA4D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510-4414-9983-2079D992BA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満足度経年!$M$498:$S$498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満足度経年!$M$499:$S$499</c:f>
              <c:numCache>
                <c:formatCode>0.0"%"</c:formatCode>
                <c:ptCount val="7"/>
                <c:pt idx="1">
                  <c:v>65</c:v>
                </c:pt>
                <c:pt idx="2">
                  <c:v>63</c:v>
                </c:pt>
                <c:pt idx="3">
                  <c:v>64.8</c:v>
                </c:pt>
                <c:pt idx="4">
                  <c:v>64.5</c:v>
                </c:pt>
                <c:pt idx="5">
                  <c:v>64.3</c:v>
                </c:pt>
                <c:pt idx="6">
                  <c:v>73.941605839416042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10-4414-9983-2079D992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6775527013063"/>
          <c:y val="2.6246580263345174E-2"/>
          <c:w val="0.81828419958247345"/>
          <c:h val="0.88952530061907242"/>
        </c:manualLayout>
      </c:layout>
      <c:scatterChart>
        <c:scatterStyle val="lineMarker"/>
        <c:varyColors val="0"/>
        <c:ser>
          <c:idx val="0"/>
          <c:order val="0"/>
          <c:tx>
            <c:v>満足度・優先度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A2F6E8B-EE61-48AE-BE89-71FF06955F6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B7B-4E6F-9801-A40CA1759369}"/>
                </c:ext>
              </c:extLst>
            </c:dLbl>
            <c:dLbl>
              <c:idx val="1"/>
              <c:layout>
                <c:manualLayout>
                  <c:x val="-5.6198739639636501E-2"/>
                  <c:y val="1.8738283040142297E-2"/>
                </c:manualLayout>
              </c:layout>
              <c:tx>
                <c:rich>
                  <a:bodyPr/>
                  <a:lstStyle/>
                  <a:p>
                    <a:fld id="{A565DB1D-FC6C-4C6E-9044-842E49171DA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B7B-4E6F-9801-A40CA1759369}"/>
                </c:ext>
              </c:extLst>
            </c:dLbl>
            <c:dLbl>
              <c:idx val="2"/>
              <c:layout>
                <c:manualLayout>
                  <c:x val="-2.3819648021160551E-2"/>
                  <c:y val="2.6233596256199247E-2"/>
                </c:manualLayout>
              </c:layout>
              <c:tx>
                <c:rich>
                  <a:bodyPr/>
                  <a:lstStyle/>
                  <a:p>
                    <a:fld id="{0A36135F-7FC1-4DFE-A47A-D4D00CD5977D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B7B-4E6F-9801-A40CA1759369}"/>
                </c:ext>
              </c:extLst>
            </c:dLbl>
            <c:dLbl>
              <c:idx val="3"/>
              <c:layout>
                <c:manualLayout>
                  <c:x val="-9.8467495468952781E-2"/>
                  <c:y val="-2.7377565976707675E-3"/>
                </c:manualLayout>
              </c:layout>
              <c:tx>
                <c:rich>
                  <a:bodyPr/>
                  <a:lstStyle/>
                  <a:p>
                    <a:fld id="{68BB4519-16A2-447B-81D1-45D090E10C2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B7B-4E6F-9801-A40CA1759369}"/>
                </c:ext>
              </c:extLst>
            </c:dLbl>
            <c:dLbl>
              <c:idx val="4"/>
              <c:layout>
                <c:manualLayout>
                  <c:x val="-3.5213960189303152E-2"/>
                  <c:y val="-2.6233596256199247E-2"/>
                </c:manualLayout>
              </c:layout>
              <c:tx>
                <c:rich>
                  <a:bodyPr/>
                  <a:lstStyle/>
                  <a:p>
                    <a:fld id="{1A15AF03-F57B-4F1A-88D2-65AE1425B9A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B7B-4E6F-9801-A40CA1759369}"/>
                </c:ext>
              </c:extLst>
            </c:dLbl>
            <c:dLbl>
              <c:idx val="5"/>
              <c:layout>
                <c:manualLayout>
                  <c:x val="-0.15269957350594227"/>
                  <c:y val="-8.7321284240277713E-2"/>
                </c:manualLayout>
              </c:layout>
              <c:tx>
                <c:rich>
                  <a:bodyPr/>
                  <a:lstStyle/>
                  <a:p>
                    <a:fld id="{F3D3F061-2C10-4917-AE6E-CDDDFEA60840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B7B-4E6F-9801-A40CA1759369}"/>
                </c:ext>
              </c:extLst>
            </c:dLbl>
            <c:dLbl>
              <c:idx val="6"/>
              <c:layout>
                <c:manualLayout>
                  <c:x val="-1.5994799868067469E-2"/>
                  <c:y val="2.3629220822845669E-2"/>
                </c:manualLayout>
              </c:layout>
              <c:tx>
                <c:rich>
                  <a:bodyPr/>
                  <a:lstStyle/>
                  <a:p>
                    <a:fld id="{EB398926-05BE-415F-94DC-27E1DB70669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B7B-4E6F-9801-A40CA1759369}"/>
                </c:ext>
              </c:extLst>
            </c:dLbl>
            <c:dLbl>
              <c:idx val="7"/>
              <c:layout>
                <c:manualLayout>
                  <c:x val="-0.19029657024755375"/>
                  <c:y val="4.0099040432690074E-2"/>
                </c:manualLayout>
              </c:layout>
              <c:tx>
                <c:rich>
                  <a:bodyPr/>
                  <a:lstStyle/>
                  <a:p>
                    <a:fld id="{DA59C5D7-1303-4747-B9BA-6AE6324256B5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B7B-4E6F-9801-A40CA1759369}"/>
                </c:ext>
              </c:extLst>
            </c:dLbl>
            <c:dLbl>
              <c:idx val="8"/>
              <c:layout>
                <c:manualLayout>
                  <c:x val="-0.18309030230081413"/>
                  <c:y val="-1.1229336015826555E-2"/>
                </c:manualLayout>
              </c:layout>
              <c:tx>
                <c:rich>
                  <a:bodyPr/>
                  <a:lstStyle/>
                  <a:p>
                    <a:fld id="{C63210D1-CFD0-499A-8CE8-17F9F9C06A3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B7B-4E6F-9801-A40CA1759369}"/>
                </c:ext>
              </c:extLst>
            </c:dLbl>
            <c:dLbl>
              <c:idx val="9"/>
              <c:layout>
                <c:manualLayout>
                  <c:x val="-0.13066724755527082"/>
                  <c:y val="-2.9981252864227714E-2"/>
                </c:manualLayout>
              </c:layout>
              <c:tx>
                <c:rich>
                  <a:bodyPr/>
                  <a:lstStyle/>
                  <a:p>
                    <a:fld id="{0F7BBE52-D435-456A-8BB0-EB2A9D81001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B7B-4E6F-9801-A40CA1759369}"/>
                </c:ext>
              </c:extLst>
            </c:dLbl>
            <c:dLbl>
              <c:idx val="10"/>
              <c:layout>
                <c:manualLayout>
                  <c:x val="-0.13196120728729407"/>
                  <c:y val="3.6360138193116058E-2"/>
                </c:manualLayout>
              </c:layout>
              <c:tx>
                <c:rich>
                  <a:bodyPr/>
                  <a:lstStyle/>
                  <a:p>
                    <a:fld id="{50D8F2A5-CC8B-4F35-AF06-659404545880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B7B-4E6F-9801-A40CA1759369}"/>
                </c:ext>
              </c:extLst>
            </c:dLbl>
            <c:dLbl>
              <c:idx val="11"/>
              <c:layout>
                <c:manualLayout>
                  <c:x val="-0.14895273483408727"/>
                  <c:y val="-4.172095932533617E-3"/>
                </c:manualLayout>
              </c:layout>
              <c:tx>
                <c:rich>
                  <a:bodyPr/>
                  <a:lstStyle/>
                  <a:p>
                    <a:fld id="{775FB726-99DE-4B22-8851-370A15EB54F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B7B-4E6F-9801-A40CA1759369}"/>
                </c:ext>
              </c:extLst>
            </c:dLbl>
            <c:dLbl>
              <c:idx val="12"/>
              <c:layout>
                <c:manualLayout>
                  <c:x val="-4.4236489182155551E-2"/>
                  <c:y val="-2.2609976261890572E-2"/>
                </c:manualLayout>
              </c:layout>
              <c:tx>
                <c:rich>
                  <a:bodyPr/>
                  <a:lstStyle/>
                  <a:p>
                    <a:fld id="{E4F7366E-7BEB-4ECC-82B1-EE609F1F249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B7B-4E6F-9801-A40CA1759369}"/>
                </c:ext>
              </c:extLst>
            </c:dLbl>
            <c:dLbl>
              <c:idx val="13"/>
              <c:layout>
                <c:manualLayout>
                  <c:x val="-5.9770347155070375E-2"/>
                  <c:y val="-2.7712887797620295E-2"/>
                </c:manualLayout>
              </c:layout>
              <c:tx>
                <c:rich>
                  <a:bodyPr/>
                  <a:lstStyle/>
                  <a:p>
                    <a:fld id="{D03B3CAE-33AC-48E7-AE1C-B81D341FFC3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B7B-4E6F-9801-A40CA1759369}"/>
                </c:ext>
              </c:extLst>
            </c:dLbl>
            <c:dLbl>
              <c:idx val="14"/>
              <c:layout>
                <c:manualLayout>
                  <c:x val="-0.127216122623941"/>
                  <c:y val="3.0973152319224012E-2"/>
                </c:manualLayout>
              </c:layout>
              <c:tx>
                <c:rich>
                  <a:bodyPr rot="0" spcFirstLastPara="1" vertOverflow="ellipsis" vert="horz" wrap="square" lIns="0" tIns="0" rIns="0" bIns="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7C013902-94E8-454A-9458-332356A7C1DD}" type="CELLRANGE">
                      <a:rPr lang="en-US" altLang="ja-JP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B7B-4E6F-9801-A40CA1759369}"/>
                </c:ext>
              </c:extLst>
            </c:dLbl>
            <c:dLbl>
              <c:idx val="15"/>
              <c:layout>
                <c:manualLayout>
                  <c:x val="3.0644106682371379E-2"/>
                  <c:y val="-2.4806634198124039E-2"/>
                </c:manualLayout>
              </c:layout>
              <c:tx>
                <c:rich>
                  <a:bodyPr/>
                  <a:lstStyle/>
                  <a:p>
                    <a:fld id="{15D5FB64-8C20-4E11-9C8D-9F3DB60EB788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B7B-4E6F-9801-A40CA1759369}"/>
                </c:ext>
              </c:extLst>
            </c:dLbl>
            <c:dLbl>
              <c:idx val="16"/>
              <c:layout>
                <c:manualLayout>
                  <c:x val="0.11304928202114939"/>
                  <c:y val="3.8269869244162584E-2"/>
                </c:manualLayout>
              </c:layout>
              <c:tx>
                <c:rich>
                  <a:bodyPr/>
                  <a:lstStyle/>
                  <a:p>
                    <a:fld id="{7E9820EF-8D42-45A4-992B-5EAE3CC55F2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B7B-4E6F-9801-A40CA1759369}"/>
                </c:ext>
              </c:extLst>
            </c:dLbl>
            <c:dLbl>
              <c:idx val="17"/>
              <c:layout>
                <c:manualLayout>
                  <c:x val="5.3479173526984301E-2"/>
                  <c:y val="1.8472110893650757E-2"/>
                </c:manualLayout>
              </c:layout>
              <c:tx>
                <c:rich>
                  <a:bodyPr/>
                  <a:lstStyle/>
                  <a:p>
                    <a:fld id="{793329D7-0636-4CFF-8531-3AD83A6A1F1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B7B-4E6F-9801-A40CA1759369}"/>
                </c:ext>
              </c:extLst>
            </c:dLbl>
            <c:dLbl>
              <c:idx val="18"/>
              <c:layout>
                <c:manualLayout>
                  <c:x val="-3.6296606508435254E-2"/>
                  <c:y val="3.6360138193116058E-2"/>
                </c:manualLayout>
              </c:layout>
              <c:tx>
                <c:rich>
                  <a:bodyPr/>
                  <a:lstStyle/>
                  <a:p>
                    <a:fld id="{5804269F-2537-4804-9C49-9697C925118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B7B-4E6F-9801-A40CA1759369}"/>
                </c:ext>
              </c:extLst>
            </c:dLbl>
            <c:dLbl>
              <c:idx val="19"/>
              <c:layout>
                <c:manualLayout>
                  <c:x val="-0.13924830478146175"/>
                  <c:y val="3.3852946085975964E-2"/>
                </c:manualLayout>
              </c:layout>
              <c:tx>
                <c:rich>
                  <a:bodyPr/>
                  <a:lstStyle/>
                  <a:p>
                    <a:fld id="{681D077D-F1DE-4C9C-AA40-ED9DD8C169D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CB7B-4E6F-9801-A40CA1759369}"/>
                </c:ext>
              </c:extLst>
            </c:dLbl>
            <c:dLbl>
              <c:idx val="20"/>
              <c:layout>
                <c:manualLayout>
                  <c:x val="3.3924912645660901E-2"/>
                  <c:y val="-0.11017933372960785"/>
                </c:manualLayout>
              </c:layout>
              <c:tx>
                <c:rich>
                  <a:bodyPr rot="0" spcFirstLastPara="1" vertOverflow="ellipsis" vert="horz" wrap="square" lIns="0" tIns="0" rIns="0" bIns="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7B080C5A-C131-4855-8402-786C46F6CE8B}" type="CELLRANGE">
                      <a:rPr lang="en-US" altLang="ja-JP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CB7B-4E6F-9801-A40CA1759369}"/>
                </c:ext>
              </c:extLst>
            </c:dLbl>
            <c:dLbl>
              <c:idx val="21"/>
              <c:layout>
                <c:manualLayout>
                  <c:x val="-0.26956465480661029"/>
                  <c:y val="2.2810258188902897E-2"/>
                </c:manualLayout>
              </c:layout>
              <c:tx>
                <c:rich>
                  <a:bodyPr/>
                  <a:lstStyle/>
                  <a:p>
                    <a:fld id="{0A927102-8666-48C9-A608-F3E47174D4A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CB7B-4E6F-9801-A40CA1759369}"/>
                </c:ext>
              </c:extLst>
            </c:dLbl>
            <c:dLbl>
              <c:idx val="22"/>
              <c:layout>
                <c:manualLayout>
                  <c:x val="-0.14409949271384037"/>
                  <c:y val="2.2251243882639042E-2"/>
                </c:manualLayout>
              </c:layout>
              <c:tx>
                <c:rich>
                  <a:bodyPr/>
                  <a:lstStyle/>
                  <a:p>
                    <a:fld id="{8B2ADEC5-1429-4881-87A4-B4E3D4148FCD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CB7B-4E6F-9801-A40CA1759369}"/>
                </c:ext>
              </c:extLst>
            </c:dLbl>
            <c:dLbl>
              <c:idx val="23"/>
              <c:layout>
                <c:manualLayout>
                  <c:x val="-3.1759530694880848E-2"/>
                  <c:y val="-0.10131076503048841"/>
                </c:manualLayout>
              </c:layout>
              <c:tx>
                <c:rich>
                  <a:bodyPr/>
                  <a:lstStyle/>
                  <a:p>
                    <a:fld id="{77CBD9B6-BB0B-433C-ABCF-D730851826A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CB7B-4E6F-9801-A40CA1759369}"/>
                </c:ext>
              </c:extLst>
            </c:dLbl>
            <c:dLbl>
              <c:idx val="24"/>
              <c:layout>
                <c:manualLayout>
                  <c:x val="-5.0886431187073193E-2"/>
                  <c:y val="-2.18745109480263E-2"/>
                </c:manualLayout>
              </c:layout>
              <c:tx>
                <c:rich>
                  <a:bodyPr/>
                  <a:lstStyle/>
                  <a:p>
                    <a:fld id="{1F45667F-99B1-4A80-9C7D-DBE0917D4B1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CB7B-4E6F-9801-A40CA1759369}"/>
                </c:ext>
              </c:extLst>
            </c:dLbl>
            <c:dLbl>
              <c:idx val="25"/>
              <c:layout>
                <c:manualLayout>
                  <c:x val="-0.27340901140065338"/>
                  <c:y val="1.7366109557674289E-3"/>
                </c:manualLayout>
              </c:layout>
              <c:tx>
                <c:rich>
                  <a:bodyPr/>
                  <a:lstStyle/>
                  <a:p>
                    <a:fld id="{5FB27CCD-C59C-4082-9D10-7573878BC52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CB7B-4E6F-9801-A40CA1759369}"/>
                </c:ext>
              </c:extLst>
            </c:dLbl>
            <c:dLbl>
              <c:idx val="26"/>
              <c:layout>
                <c:manualLayout>
                  <c:x val="-0.19901454356079534"/>
                  <c:y val="1.2718130090505415E-2"/>
                </c:manualLayout>
              </c:layout>
              <c:tx>
                <c:rich>
                  <a:bodyPr/>
                  <a:lstStyle/>
                  <a:p>
                    <a:fld id="{D7F61003-E63D-4530-9D02-E4903DF41D6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CB7B-4E6F-9801-A40CA1759369}"/>
                </c:ext>
              </c:extLst>
            </c:dLbl>
            <c:dLbl>
              <c:idx val="27"/>
              <c:layout>
                <c:manualLayout>
                  <c:x val="-4.8749986491482121E-2"/>
                  <c:y val="-2.3597646078195395E-2"/>
                </c:manualLayout>
              </c:layout>
              <c:tx>
                <c:rich>
                  <a:bodyPr/>
                  <a:lstStyle/>
                  <a:p>
                    <a:fld id="{70136CFC-9D5A-420C-8B2B-223B84AE101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CB7B-4E6F-9801-A40CA1759369}"/>
                </c:ext>
              </c:extLst>
            </c:dLbl>
            <c:dLbl>
              <c:idx val="28"/>
              <c:layout>
                <c:manualLayout>
                  <c:x val="-8.7430701302417622E-3"/>
                  <c:y val="1.5876489828751675E-2"/>
                </c:manualLayout>
              </c:layout>
              <c:tx>
                <c:rich>
                  <a:bodyPr/>
                  <a:lstStyle/>
                  <a:p>
                    <a:fld id="{2DE832E4-F353-48BA-95A0-2DDEC5CEF78D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CB7B-4E6F-9801-A40CA1759369}"/>
                </c:ext>
              </c:extLst>
            </c:dLbl>
            <c:dLbl>
              <c:idx val="29"/>
              <c:layout>
                <c:manualLayout>
                  <c:x val="-2.6465977870682319E-3"/>
                  <c:y val="-2.5121889826174727E-2"/>
                </c:manualLayout>
              </c:layout>
              <c:tx>
                <c:rich>
                  <a:bodyPr/>
                  <a:lstStyle/>
                  <a:p>
                    <a:fld id="{9AE4D1E0-7841-4253-A847-584E4DD46CDE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CB7B-4E6F-9801-A40CA1759369}"/>
                </c:ext>
              </c:extLst>
            </c:dLbl>
            <c:dLbl>
              <c:idx val="30"/>
              <c:layout>
                <c:manualLayout>
                  <c:x val="7.4789943660771768E-2"/>
                  <c:y val="-1.0805153037672408E-2"/>
                </c:manualLayout>
              </c:layout>
              <c:tx>
                <c:rich>
                  <a:bodyPr/>
                  <a:lstStyle/>
                  <a:p>
                    <a:fld id="{5E03732F-9A36-4D9E-B849-9B3F3AEA21B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CB7B-4E6F-9801-A40CA1759369}"/>
                </c:ext>
              </c:extLst>
            </c:dLbl>
            <c:dLbl>
              <c:idx val="31"/>
              <c:layout>
                <c:manualLayout>
                  <c:x val="-0.1101272444346916"/>
                  <c:y val="-1.736502755707971E-2"/>
                </c:manualLayout>
              </c:layout>
              <c:tx>
                <c:rich>
                  <a:bodyPr/>
                  <a:lstStyle/>
                  <a:p>
                    <a:fld id="{9B4688C6-24EE-4ADE-999B-0DA5C7C17C7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CB7B-4E6F-9801-A40CA1759369}"/>
                </c:ext>
              </c:extLst>
            </c:dLbl>
            <c:dLbl>
              <c:idx val="32"/>
              <c:layout>
                <c:manualLayout>
                  <c:x val="9.3385166745127716E-4"/>
                  <c:y val="-2.3743912885968055E-2"/>
                </c:manualLayout>
              </c:layout>
              <c:tx>
                <c:rich>
                  <a:bodyPr/>
                  <a:lstStyle/>
                  <a:p>
                    <a:fld id="{089AC786-C792-4877-8C2A-5353D85CA34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CB7B-4E6F-9801-A40CA1759369}"/>
                </c:ext>
              </c:extLst>
            </c:dLbl>
            <c:dLbl>
              <c:idx val="33"/>
              <c:layout>
                <c:manualLayout>
                  <c:x val="-7.939637494943354E-17"/>
                  <c:y val="1.4627281625582782E-2"/>
                </c:manualLayout>
              </c:layout>
              <c:tx>
                <c:rich>
                  <a:bodyPr/>
                  <a:lstStyle/>
                  <a:p>
                    <a:fld id="{92AFC855-AD96-4877-AD3E-54046AB2736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CB7B-4E6F-9801-A40CA1759369}"/>
                </c:ext>
              </c:extLst>
            </c:dLbl>
            <c:dLbl>
              <c:idx val="34"/>
              <c:layout>
                <c:manualLayout>
                  <c:x val="-6.443004905311317E-2"/>
                  <c:y val="1.8490209812702791E-2"/>
                </c:manualLayout>
              </c:layout>
              <c:tx>
                <c:rich>
                  <a:bodyPr/>
                  <a:lstStyle/>
                  <a:p>
                    <a:fld id="{875FCA22-DF3D-46EE-B1A6-A7523C59338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CB7B-4E6F-9801-A40CA1759369}"/>
                </c:ext>
              </c:extLst>
            </c:dLbl>
            <c:dLbl>
              <c:idx val="35"/>
              <c:layout>
                <c:manualLayout>
                  <c:x val="-5.3913321667332488E-2"/>
                  <c:y val="2.4355341586112543E-2"/>
                </c:manualLayout>
              </c:layout>
              <c:tx>
                <c:rich>
                  <a:bodyPr/>
                  <a:lstStyle/>
                  <a:p>
                    <a:fld id="{45E341C9-C1C5-44B8-A30A-0A09FA144CD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CB7B-4E6F-9801-A40CA1759369}"/>
                </c:ext>
              </c:extLst>
            </c:dLbl>
            <c:dLbl>
              <c:idx val="36"/>
              <c:layout>
                <c:manualLayout>
                  <c:x val="-6.0167877163852475E-2"/>
                  <c:y val="2.1112684165108132E-2"/>
                </c:manualLayout>
              </c:layout>
              <c:tx>
                <c:rich>
                  <a:bodyPr/>
                  <a:lstStyle/>
                  <a:p>
                    <a:fld id="{A11AF811-81E8-4A59-9585-C3FAE2C2F248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CB7B-4E6F-9801-A40CA1759369}"/>
                </c:ext>
              </c:extLst>
            </c:dLbl>
            <c:dLbl>
              <c:idx val="37"/>
              <c:layout>
                <c:manualLayout>
                  <c:x val="-6.2436415070629844E-2"/>
                  <c:y val="-2.2361903034450997E-2"/>
                </c:manualLayout>
              </c:layout>
              <c:tx>
                <c:rich>
                  <a:bodyPr/>
                  <a:lstStyle/>
                  <a:p>
                    <a:fld id="{B6279BD0-C190-4E3F-BAC8-86AF127325E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CB7B-4E6F-9801-A40CA1759369}"/>
                </c:ext>
              </c:extLst>
            </c:dLbl>
            <c:dLbl>
              <c:idx val="38"/>
              <c:layout>
                <c:manualLayout>
                  <c:x val="-0.14577408639751252"/>
                  <c:y val="2.9286112526483398E-2"/>
                </c:manualLayout>
              </c:layout>
              <c:tx>
                <c:rich>
                  <a:bodyPr rot="0" spcFirstLastPara="1" vertOverflow="ellipsis" vert="horz" wrap="square" lIns="0" tIns="0" rIns="0" bIns="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7DCDC859-88A8-4907-A7DF-9F3E1FBFB36F}" type="CELLRANGE">
                      <a:rPr lang="en-US" altLang="ja-JP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741375414600668"/>
                      <c:h val="1.842889144420127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CB7B-4E6F-9801-A40CA1759369}"/>
                </c:ext>
              </c:extLst>
            </c:dLbl>
            <c:dLbl>
              <c:idx val="39"/>
              <c:layout>
                <c:manualLayout>
                  <c:x val="-1.7663604229805032E-2"/>
                  <c:y val="-3.7476566080284643E-2"/>
                </c:manualLayout>
              </c:layout>
              <c:tx>
                <c:rich>
                  <a:bodyPr/>
                  <a:lstStyle/>
                  <a:p>
                    <a:fld id="{88DFF928-FF0F-4ABB-9C8B-F1DA8989228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CB7B-4E6F-9801-A40CA1759369}"/>
                </c:ext>
              </c:extLst>
            </c:dLbl>
            <c:dLbl>
              <c:idx val="40"/>
              <c:layout>
                <c:manualLayout>
                  <c:x val="1.0231999084725336E-2"/>
                  <c:y val="6.2729476342204523E-3"/>
                </c:manualLayout>
              </c:layout>
              <c:tx>
                <c:rich>
                  <a:bodyPr/>
                  <a:lstStyle/>
                  <a:p>
                    <a:fld id="{8D8A2E77-6797-45C1-A392-0353BF92B85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CB7B-4E6F-9801-A40CA1759369}"/>
                </c:ext>
              </c:extLst>
            </c:dLbl>
            <c:dLbl>
              <c:idx val="41"/>
              <c:layout>
                <c:manualLayout>
                  <c:x val="1.0822890690679588E-3"/>
                  <c:y val="9.9937509547425706E-3"/>
                </c:manualLayout>
              </c:layout>
              <c:tx>
                <c:rich>
                  <a:bodyPr/>
                  <a:lstStyle/>
                  <a:p>
                    <a:fld id="{08F2177B-BFF6-468B-ABDE-DA2F18AD91C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CB7B-4E6F-9801-A40CA1759369}"/>
                </c:ext>
              </c:extLst>
            </c:dLbl>
            <c:dLbl>
              <c:idx val="42"/>
              <c:layout>
                <c:manualLayout>
                  <c:x val="3.4354952410272407E-2"/>
                  <c:y val="4.8232143817945335E-2"/>
                </c:manualLayout>
              </c:layout>
              <c:tx>
                <c:rich>
                  <a:bodyPr/>
                  <a:lstStyle/>
                  <a:p>
                    <a:fld id="{5A664164-F80F-4A81-B613-220845A84D5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CB7B-4E6F-9801-A40CA1759369}"/>
                </c:ext>
              </c:extLst>
            </c:dLbl>
            <c:dLbl>
              <c:idx val="43"/>
              <c:layout>
                <c:manualLayout>
                  <c:x val="6.143629351629455E-3"/>
                  <c:y val="5.9758892889120677E-3"/>
                </c:manualLayout>
              </c:layout>
              <c:tx>
                <c:rich>
                  <a:bodyPr/>
                  <a:lstStyle/>
                  <a:p>
                    <a:fld id="{BC444E7A-0884-4762-B26A-8C12785FB3D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CB7B-4E6F-9801-A40CA1759369}"/>
                </c:ext>
              </c:extLst>
            </c:dLbl>
            <c:dLbl>
              <c:idx val="44"/>
              <c:layout>
                <c:manualLayout>
                  <c:x val="-0.25870433082642036"/>
                  <c:y val="6.2460943467141069E-3"/>
                </c:manualLayout>
              </c:layout>
              <c:tx>
                <c:rich>
                  <a:bodyPr/>
                  <a:lstStyle/>
                  <a:p>
                    <a:fld id="{E3DBA179-D615-483F-A208-3194D30992D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CB7B-4E6F-9801-A40CA1759369}"/>
                </c:ext>
              </c:extLst>
            </c:dLbl>
            <c:dLbl>
              <c:idx val="45"/>
              <c:layout>
                <c:manualLayout>
                  <c:x val="-0.26745229967020973"/>
                  <c:y val="2.0014271886650635E-2"/>
                </c:manualLayout>
              </c:layout>
              <c:tx>
                <c:rich>
                  <a:bodyPr rot="0" spcFirstLastPara="1" vertOverflow="ellipsis" vert="horz" wrap="square" lIns="0" tIns="0" rIns="0" bIns="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AC01CCA6-2759-4E5A-A7D2-F519F190C57C}" type="CELLRANGE">
                      <a:rPr lang="ja-JP" altLang="en-US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055054135707718"/>
                      <c:h val="3.072857488039799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CB7B-4E6F-9801-A40CA1759369}"/>
                </c:ext>
              </c:extLst>
            </c:dLbl>
            <c:dLbl>
              <c:idx val="46"/>
              <c:layout>
                <c:manualLayout>
                  <c:x val="8.3723785325221262E-2"/>
                  <c:y val="-5.8286093351273653E-2"/>
                </c:manualLayout>
              </c:layout>
              <c:tx>
                <c:rich>
                  <a:bodyPr/>
                  <a:lstStyle/>
                  <a:p>
                    <a:fld id="{6021F68F-1F83-4F16-B55C-455CFAFB584D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CB7B-4E6F-9801-A40CA1759369}"/>
                </c:ext>
              </c:extLst>
            </c:dLbl>
            <c:dLbl>
              <c:idx val="47"/>
              <c:layout>
                <c:manualLayout>
                  <c:x val="-0.21038143678652138"/>
                  <c:y val="2.6357632869919035E-2"/>
                </c:manualLayout>
              </c:layout>
              <c:tx>
                <c:rich>
                  <a:bodyPr/>
                  <a:lstStyle/>
                  <a:p>
                    <a:fld id="{4451758F-0049-4147-9232-433F5946B37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CB7B-4E6F-9801-A40CA1759369}"/>
                </c:ext>
              </c:extLst>
            </c:dLbl>
            <c:dLbl>
              <c:idx val="48"/>
              <c:layout>
                <c:manualLayout>
                  <c:x val="-0.26586899372990358"/>
                  <c:y val="9.177292118585487E-3"/>
                </c:manualLayout>
              </c:layout>
              <c:tx>
                <c:rich>
                  <a:bodyPr/>
                  <a:lstStyle/>
                  <a:p>
                    <a:fld id="{45AE642B-5651-45A2-AC22-7165A54CFF7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CB7B-4E6F-9801-A40CA1759369}"/>
                </c:ext>
              </c:extLst>
            </c:dLbl>
            <c:dLbl>
              <c:idx val="49"/>
              <c:layout>
                <c:manualLayout>
                  <c:x val="-0.22074606495752877"/>
                  <c:y val="1.7994063357823598E-2"/>
                </c:manualLayout>
              </c:layout>
              <c:tx>
                <c:rich>
                  <a:bodyPr/>
                  <a:lstStyle/>
                  <a:p>
                    <a:fld id="{A1D8DCBA-8C9C-4E05-87BF-889EA5631A9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CB7B-4E6F-9801-A40CA1759369}"/>
                </c:ext>
              </c:extLst>
            </c:dLbl>
            <c:dLbl>
              <c:idx val="50"/>
              <c:layout>
                <c:manualLayout>
                  <c:x val="-0.15614114199805854"/>
                  <c:y val="-1.6394276295540789E-3"/>
                </c:manualLayout>
              </c:layout>
              <c:tx>
                <c:rich>
                  <a:bodyPr/>
                  <a:lstStyle/>
                  <a:p>
                    <a:fld id="{DD99C44A-0BA2-435B-A6FA-592AE9B3EBF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CB7B-4E6F-9801-A40CA1759369}"/>
                </c:ext>
              </c:extLst>
            </c:dLbl>
            <c:dLbl>
              <c:idx val="51"/>
              <c:layout>
                <c:manualLayout>
                  <c:x val="-0.18996870400126323"/>
                  <c:y val="-2.6233596256199247E-2"/>
                </c:manualLayout>
              </c:layout>
              <c:tx>
                <c:rich>
                  <a:bodyPr/>
                  <a:lstStyle/>
                  <a:p>
                    <a:fld id="{8E685DFB-3A36-4721-98F3-53F1A591F02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CB7B-4E6F-9801-A40CA175936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スコア散布図!$U$3:$U$54</c:f>
              <c:numCache>
                <c:formatCode>0.00</c:formatCode>
                <c:ptCount val="52"/>
                <c:pt idx="0">
                  <c:v>0.69259818731117828</c:v>
                </c:pt>
                <c:pt idx="1">
                  <c:v>0.68229954614220878</c:v>
                </c:pt>
                <c:pt idx="2">
                  <c:v>0.78879636638909911</c:v>
                </c:pt>
                <c:pt idx="3">
                  <c:v>0.63041825095057036</c:v>
                </c:pt>
                <c:pt idx="4">
                  <c:v>0.81574675324675328</c:v>
                </c:pt>
                <c:pt idx="5">
                  <c:v>0.73766447368421051</c:v>
                </c:pt>
                <c:pt idx="6">
                  <c:v>0.78356387306753461</c:v>
                </c:pt>
                <c:pt idx="7">
                  <c:v>0.7436527436527437</c:v>
                </c:pt>
                <c:pt idx="8">
                  <c:v>0.60720130932896887</c:v>
                </c:pt>
                <c:pt idx="9">
                  <c:v>0.640625</c:v>
                </c:pt>
                <c:pt idx="10">
                  <c:v>0.69102462271644161</c:v>
                </c:pt>
                <c:pt idx="11">
                  <c:v>0.65857605177993528</c:v>
                </c:pt>
                <c:pt idx="12">
                  <c:v>0.83526682134570762</c:v>
                </c:pt>
                <c:pt idx="13">
                  <c:v>0.70333075135553835</c:v>
                </c:pt>
                <c:pt idx="14">
                  <c:v>0.73857257417802724</c:v>
                </c:pt>
                <c:pt idx="15">
                  <c:v>1.007627765064836</c:v>
                </c:pt>
                <c:pt idx="16">
                  <c:v>0.90380139643134216</c:v>
                </c:pt>
                <c:pt idx="17">
                  <c:v>0.96960249415432576</c:v>
                </c:pt>
                <c:pt idx="18">
                  <c:v>0.80847723704866559</c:v>
                </c:pt>
                <c:pt idx="19">
                  <c:v>0.75870253164556967</c:v>
                </c:pt>
                <c:pt idx="20">
                  <c:v>0.79581993569131837</c:v>
                </c:pt>
                <c:pt idx="21">
                  <c:v>0.75964630225080387</c:v>
                </c:pt>
                <c:pt idx="22">
                  <c:v>0.73607748184019373</c:v>
                </c:pt>
                <c:pt idx="23">
                  <c:v>0.79903536977491962</c:v>
                </c:pt>
                <c:pt idx="24">
                  <c:v>1.0672645739910314</c:v>
                </c:pt>
                <c:pt idx="25">
                  <c:v>0.66981132075471694</c:v>
                </c:pt>
                <c:pt idx="26">
                  <c:v>0.65865384615384615</c:v>
                </c:pt>
                <c:pt idx="27">
                  <c:v>1.1007692307692307</c:v>
                </c:pt>
                <c:pt idx="28">
                  <c:v>1.1571428571428573</c:v>
                </c:pt>
                <c:pt idx="29">
                  <c:v>1.0362374710871241</c:v>
                </c:pt>
                <c:pt idx="30">
                  <c:v>0.95131375579598143</c:v>
                </c:pt>
                <c:pt idx="31">
                  <c:v>1.0069713400464757</c:v>
                </c:pt>
                <c:pt idx="32">
                  <c:v>0.89924242424242429</c:v>
                </c:pt>
                <c:pt idx="33">
                  <c:v>0.86989409984871402</c:v>
                </c:pt>
                <c:pt idx="34">
                  <c:v>0.43422053231939162</c:v>
                </c:pt>
                <c:pt idx="35">
                  <c:v>0.15142428785607195</c:v>
                </c:pt>
                <c:pt idx="36">
                  <c:v>0.2901281085154484</c:v>
                </c:pt>
                <c:pt idx="37">
                  <c:v>0.8523335883703137</c:v>
                </c:pt>
                <c:pt idx="38">
                  <c:v>0.68102073365231264</c:v>
                </c:pt>
                <c:pt idx="39">
                  <c:v>0.57995409334353476</c:v>
                </c:pt>
                <c:pt idx="40">
                  <c:v>0.89207547169811319</c:v>
                </c:pt>
                <c:pt idx="41">
                  <c:v>0.82090699461952343</c:v>
                </c:pt>
                <c:pt idx="42">
                  <c:v>0.79543666404405977</c:v>
                </c:pt>
                <c:pt idx="43">
                  <c:v>0.80187940485512921</c:v>
                </c:pt>
                <c:pt idx="44">
                  <c:v>0.5538098978790259</c:v>
                </c:pt>
                <c:pt idx="45">
                  <c:v>0.74980079681274903</c:v>
                </c:pt>
                <c:pt idx="46">
                  <c:v>0.9402756508422665</c:v>
                </c:pt>
                <c:pt idx="47">
                  <c:v>0.71530531324345759</c:v>
                </c:pt>
                <c:pt idx="48">
                  <c:v>0.59952606635071093</c:v>
                </c:pt>
                <c:pt idx="49">
                  <c:v>0.68222043443282376</c:v>
                </c:pt>
                <c:pt idx="50">
                  <c:v>0.65325824617860018</c:v>
                </c:pt>
                <c:pt idx="51">
                  <c:v>0.5569823434991974</c:v>
                </c:pt>
              </c:numCache>
            </c:numRef>
          </c:xVal>
          <c:yVal>
            <c:numRef>
              <c:f>スコア散布図!$V$3:$V$54</c:f>
              <c:numCache>
                <c:formatCode>0.00</c:formatCode>
                <c:ptCount val="52"/>
                <c:pt idx="0">
                  <c:v>0.67914012738853502</c:v>
                </c:pt>
                <c:pt idx="1">
                  <c:v>0.58200636942675155</c:v>
                </c:pt>
                <c:pt idx="2">
                  <c:v>0.28560063643595862</c:v>
                </c:pt>
                <c:pt idx="3">
                  <c:v>0.61261980830670926</c:v>
                </c:pt>
                <c:pt idx="4">
                  <c:v>0.42713567839195982</c:v>
                </c:pt>
                <c:pt idx="5">
                  <c:v>0.18927973199329984</c:v>
                </c:pt>
                <c:pt idx="6">
                  <c:v>0.36363636363636365</c:v>
                </c:pt>
                <c:pt idx="7">
                  <c:v>0.14691151919866444</c:v>
                </c:pt>
                <c:pt idx="8">
                  <c:v>0.23333333333333334</c:v>
                </c:pt>
                <c:pt idx="9">
                  <c:v>0.23980424143556281</c:v>
                </c:pt>
                <c:pt idx="10">
                  <c:v>0.18729372937293728</c:v>
                </c:pt>
                <c:pt idx="11">
                  <c:v>-0.15648535564853555</c:v>
                </c:pt>
                <c:pt idx="12">
                  <c:v>5.0243111831442464E-2</c:v>
                </c:pt>
                <c:pt idx="13">
                  <c:v>0.36459175424413903</c:v>
                </c:pt>
                <c:pt idx="14">
                  <c:v>-0.371571072319202</c:v>
                </c:pt>
                <c:pt idx="15">
                  <c:v>-0.35725806451612901</c:v>
                </c:pt>
                <c:pt idx="16">
                  <c:v>-0.5228013029315961</c:v>
                </c:pt>
                <c:pt idx="17">
                  <c:v>-0.51302931596091206</c:v>
                </c:pt>
                <c:pt idx="18">
                  <c:v>-0.58422350041084636</c:v>
                </c:pt>
                <c:pt idx="19">
                  <c:v>-0.5342126957955482</c:v>
                </c:pt>
                <c:pt idx="20">
                  <c:v>-0.47176079734219267</c:v>
                </c:pt>
                <c:pt idx="21">
                  <c:v>-0.30398671096345514</c:v>
                </c:pt>
                <c:pt idx="22">
                  <c:v>-0.46109271523178808</c:v>
                </c:pt>
                <c:pt idx="23">
                  <c:v>-0.41673570836785417</c:v>
                </c:pt>
                <c:pt idx="24">
                  <c:v>1.9292604501607719E-2</c:v>
                </c:pt>
                <c:pt idx="25">
                  <c:v>-0.12283594394064304</c:v>
                </c:pt>
                <c:pt idx="26">
                  <c:v>-0.16225165562913907</c:v>
                </c:pt>
                <c:pt idx="27">
                  <c:v>-0.22989439480097482</c:v>
                </c:pt>
                <c:pt idx="28">
                  <c:v>-0.47186495176848875</c:v>
                </c:pt>
                <c:pt idx="29">
                  <c:v>-0.43902439024390244</c:v>
                </c:pt>
                <c:pt idx="30">
                  <c:v>-0.46303818034118605</c:v>
                </c:pt>
                <c:pt idx="31">
                  <c:v>-0.35117599351175993</c:v>
                </c:pt>
                <c:pt idx="32">
                  <c:v>-5.1405622489959842E-2</c:v>
                </c:pt>
                <c:pt idx="33">
                  <c:v>-0.11939102564102565</c:v>
                </c:pt>
                <c:pt idx="34">
                  <c:v>0.21061093247588425</c:v>
                </c:pt>
                <c:pt idx="35">
                  <c:v>0.41087130295763391</c:v>
                </c:pt>
                <c:pt idx="36">
                  <c:v>0.39839999999999998</c:v>
                </c:pt>
                <c:pt idx="37">
                  <c:v>-4.3938161106590726E-2</c:v>
                </c:pt>
                <c:pt idx="38">
                  <c:v>-0.2628099173553719</c:v>
                </c:pt>
                <c:pt idx="39">
                  <c:v>-4.6042003231017772E-2</c:v>
                </c:pt>
                <c:pt idx="40">
                  <c:v>-6.5652522017614096E-2</c:v>
                </c:pt>
                <c:pt idx="41">
                  <c:v>-0.18093699515347333</c:v>
                </c:pt>
                <c:pt idx="42">
                  <c:v>-0.51164725457570714</c:v>
                </c:pt>
                <c:pt idx="43">
                  <c:v>-0.47815333882934874</c:v>
                </c:pt>
                <c:pt idx="44">
                  <c:v>-0.27708850289495451</c:v>
                </c:pt>
                <c:pt idx="45">
                  <c:v>-0.42522974101921468</c:v>
                </c:pt>
                <c:pt idx="46">
                  <c:v>-0.44872846595570137</c:v>
                </c:pt>
                <c:pt idx="47">
                  <c:v>-0.3441127694859038</c:v>
                </c:pt>
                <c:pt idx="48">
                  <c:v>-6.7824648469809762E-2</c:v>
                </c:pt>
                <c:pt idx="49">
                  <c:v>-0.22109704641350211</c:v>
                </c:pt>
                <c:pt idx="50">
                  <c:v>-0.21783010933557612</c:v>
                </c:pt>
                <c:pt idx="51">
                  <c:v>-6.633081444164568E-2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スコア散布図!$T$3:$T$54</c15:f>
                <c15:dlblRangeCache>
                  <c:ptCount val="52"/>
                  <c:pt idx="0">
                    <c:v>1.地震対策</c:v>
                  </c:pt>
                  <c:pt idx="1">
                    <c:v>2.風水害対策</c:v>
                  </c:pt>
                  <c:pt idx="2">
                    <c:v>3.消防対策</c:v>
                  </c:pt>
                  <c:pt idx="3">
                    <c:v>4.防犯対策</c:v>
                  </c:pt>
                  <c:pt idx="4">
                    <c:v>5.子育て支援サービス</c:v>
                  </c:pt>
                  <c:pt idx="5">
                    <c:v>6.ひとり親家庭への支援</c:v>
                  </c:pt>
                  <c:pt idx="6">
                    <c:v>7.小・中学校の教育</c:v>
                  </c:pt>
                  <c:pt idx="7">
                    <c:v>8.青少年の健全育成対策</c:v>
                  </c:pt>
                  <c:pt idx="8">
                    <c:v>9.子ども・若者への支援</c:v>
                  </c:pt>
                  <c:pt idx="9">
                    <c:v>10.高齢者の福祉</c:v>
                  </c:pt>
                  <c:pt idx="10">
                    <c:v>11.障害者の福祉</c:v>
                  </c:pt>
                  <c:pt idx="11">
                    <c:v>12.雇用・就職</c:v>
                  </c:pt>
                  <c:pt idx="12">
                    <c:v>13.保健サービス</c:v>
                  </c:pt>
                  <c:pt idx="13">
                    <c:v>14.医療体制</c:v>
                  </c:pt>
                  <c:pt idx="14">
                    <c:v>15.共生社会</c:v>
                  </c:pt>
                  <c:pt idx="15">
                    <c:v>16.図書館</c:v>
                  </c:pt>
                  <c:pt idx="16">
                    <c:v>17.生涯学習</c:v>
                  </c:pt>
                  <c:pt idx="17">
                    <c:v>18.スポーツ振興</c:v>
                  </c:pt>
                  <c:pt idx="18">
                    <c:v>19.公民館</c:v>
                  </c:pt>
                  <c:pt idx="19">
                    <c:v>20.地域コミュニティ</c:v>
                  </c:pt>
                  <c:pt idx="20">
                    <c:v>21.人権に関する啓発・相談</c:v>
                  </c:pt>
                  <c:pt idx="21">
                    <c:v>22.女性の社会参加・参画</c:v>
                  </c:pt>
                  <c:pt idx="22">
                    <c:v>23.多様な性の理解</c:v>
                  </c:pt>
                  <c:pt idx="23">
                    <c:v>24.平和・国際交流</c:v>
                  </c:pt>
                  <c:pt idx="24">
                    <c:v>25.日常の買い物</c:v>
                  </c:pt>
                  <c:pt idx="25">
                    <c:v>26.市内工業・商業</c:v>
                  </c:pt>
                  <c:pt idx="26">
                    <c:v>27.市内中小企業支援</c:v>
                  </c:pt>
                  <c:pt idx="27">
                    <c:v>28.観光振興</c:v>
                  </c:pt>
                  <c:pt idx="28">
                    <c:v>29.調布花火</c:v>
                  </c:pt>
                  <c:pt idx="29">
                    <c:v>30.「映画のまち調布」</c:v>
                  </c:pt>
                  <c:pt idx="30">
                    <c:v>31.文化芸術活動</c:v>
                  </c:pt>
                  <c:pt idx="31">
                    <c:v>32.歴史・文化財</c:v>
                  </c:pt>
                  <c:pt idx="32">
                    <c:v>33.街並み・景観</c:v>
                  </c:pt>
                  <c:pt idx="33">
                    <c:v>34.中心市街地</c:v>
                  </c:pt>
                  <c:pt idx="34">
                    <c:v>35.居住環境</c:v>
                  </c:pt>
                  <c:pt idx="35">
                    <c:v>36.道路整備</c:v>
                  </c:pt>
                  <c:pt idx="36">
                    <c:v>37.既設道路の維持管理</c:v>
                  </c:pt>
                  <c:pt idx="37">
                    <c:v>38.自然環境</c:v>
                  </c:pt>
                  <c:pt idx="38">
                    <c:v>39.ゼロカーボンシティ</c:v>
                  </c:pt>
                  <c:pt idx="39">
                    <c:v>40.公園や遊び場</c:v>
                  </c:pt>
                  <c:pt idx="40">
                    <c:v>41.ごみ処理</c:v>
                  </c:pt>
                  <c:pt idx="41">
                    <c:v>42.生活環境対策</c:v>
                  </c:pt>
                  <c:pt idx="42">
                    <c:v>43.市民参加と協働</c:v>
                  </c:pt>
                  <c:pt idx="43">
                    <c:v>44.市政情報の発信</c:v>
                  </c:pt>
                  <c:pt idx="44">
                    <c:v>45.ホームページの見やすさ</c:v>
                  </c:pt>
                  <c:pt idx="45">
                    <c:v>46.簡素で効率的な組織づくり</c:v>
                  </c:pt>
                  <c:pt idx="46">
                    <c:v>47.職員の対応</c:v>
                  </c:pt>
                  <c:pt idx="47">
                    <c:v>48.職員数見直し・給与適正化</c:v>
                  </c:pt>
                  <c:pt idx="48">
                    <c:v>49.行政サービスのデジタル化</c:v>
                  </c:pt>
                  <c:pt idx="49">
                    <c:v>50.公共施設等マネジメント</c:v>
                  </c:pt>
                  <c:pt idx="50">
                    <c:v>51.行政評価</c:v>
                  </c:pt>
                  <c:pt idx="51">
                    <c:v>52.支出の節減，収入の確保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0-CB7B-4E6F-9801-A40CA1759369}"/>
            </c:ext>
          </c:extLst>
        </c:ser>
        <c:ser>
          <c:idx val="1"/>
          <c:order val="1"/>
          <c:tx>
            <c:v>満足度平均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9525" cap="rnd">
                <a:solidFill>
                  <a:schemeClr val="tx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CB7B-4E6F-9801-A40CA1759369}"/>
              </c:ext>
            </c:extLst>
          </c:dPt>
          <c:xVal>
            <c:numRef>
              <c:f>スコア散布図!$U$60:$U$61</c:f>
              <c:numCache>
                <c:formatCode>0.00_ </c:formatCode>
                <c:ptCount val="2"/>
                <c:pt idx="0">
                  <c:v>0.76</c:v>
                </c:pt>
                <c:pt idx="1">
                  <c:v>0.76</c:v>
                </c:pt>
              </c:numCache>
            </c:numRef>
          </c:xVal>
          <c:yVal>
            <c:numRef>
              <c:f>スコア散布図!$V$60:$V$61</c:f>
              <c:numCache>
                <c:formatCode>0.00_ 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CB7B-4E6F-9801-A40CA1759369}"/>
            </c:ext>
          </c:extLst>
        </c:ser>
        <c:ser>
          <c:idx val="2"/>
          <c:order val="2"/>
          <c:tx>
            <c:v>優先度平均</c:v>
          </c:tx>
          <c:spPr>
            <a:ln w="95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スコア散布図!$U$62:$U$63</c:f>
              <c:numCache>
                <c:formatCode>0.00_ 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xVal>
          <c:yVal>
            <c:numRef>
              <c:f>スコア散布図!$V$62:$V$63</c:f>
              <c:numCache>
                <c:formatCode>0.00_ </c:formatCode>
                <c:ptCount val="2"/>
                <c:pt idx="0">
                  <c:v>-0.1</c:v>
                </c:pt>
                <c:pt idx="1">
                  <c:v>-0.1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CB7B-4E6F-9801-A40CA1759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48304"/>
        <c:axId val="117033808"/>
      </c:scatterChart>
      <c:valAx>
        <c:axId val="68548304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17033808"/>
        <c:crossesAt val="-1"/>
        <c:crossBetween val="midCat"/>
        <c:majorUnit val="0.30000000000000004"/>
      </c:valAx>
      <c:valAx>
        <c:axId val="117033808"/>
        <c:scaling>
          <c:orientation val="minMax"/>
          <c:max val="0.8"/>
          <c:min val="-0.70000000000000007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8548304"/>
        <c:crossesAt val="0"/>
        <c:crossBetween val="midCat"/>
        <c:majorUnit val="0.30000000000000004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C2-40A5-AB03-1BD1D768ABC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AA-4F8C-87E5-3635128AC6E8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3AA-4F8C-87E5-3635128AC6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満足度経年!$M$511:$S$511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満足度経年!$M$512:$S$512</c:f>
              <c:numCache>
                <c:formatCode>0.0"%"</c:formatCode>
                <c:ptCount val="7"/>
                <c:pt idx="0">
                  <c:v>70.599999999999994</c:v>
                </c:pt>
                <c:pt idx="1">
                  <c:v>66.8</c:v>
                </c:pt>
                <c:pt idx="2">
                  <c:v>68.099999999999994</c:v>
                </c:pt>
                <c:pt idx="3">
                  <c:v>64.3</c:v>
                </c:pt>
                <c:pt idx="4">
                  <c:v>64.099999999999994</c:v>
                </c:pt>
                <c:pt idx="5">
                  <c:v>66.8</c:v>
                </c:pt>
                <c:pt idx="6">
                  <c:v>71.751824817518255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AA-4F8C-87E5-3635128AC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27-4DF2-AEC4-9CE0C432C21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F2-4B12-A931-686F2623BD82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1F2-4B12-A931-686F2623B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満足度経年!$M$524:$S$524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満足度経年!$M$525:$S$525</c:f>
              <c:numCache>
                <c:formatCode>0.0"%"</c:formatCode>
                <c:ptCount val="7"/>
                <c:pt idx="0">
                  <c:v>82.8</c:v>
                </c:pt>
                <c:pt idx="1">
                  <c:v>81.599999999999994</c:v>
                </c:pt>
                <c:pt idx="2">
                  <c:v>80.099999999999994</c:v>
                </c:pt>
                <c:pt idx="3">
                  <c:v>80.400000000000006</c:v>
                </c:pt>
                <c:pt idx="4">
                  <c:v>78.599999999999994</c:v>
                </c:pt>
                <c:pt idx="5">
                  <c:v>80.7</c:v>
                </c:pt>
                <c:pt idx="6">
                  <c:v>83.649635036496363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F2-4B12-A931-686F2623B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23-4964-824B-E4C602B4A0B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9B-4BEF-8E6D-D95C072BD74A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49B-4BEF-8E6D-D95C072BD7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満足度経年!$M$537:$S$537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満足度経年!$M$538:$S$538</c:f>
              <c:numCache>
                <c:formatCode>0.0"%"</c:formatCode>
                <c:ptCount val="7"/>
                <c:pt idx="0">
                  <c:v>79.5</c:v>
                </c:pt>
                <c:pt idx="1">
                  <c:v>78.8</c:v>
                </c:pt>
                <c:pt idx="2">
                  <c:v>76.8</c:v>
                </c:pt>
                <c:pt idx="3">
                  <c:v>74.7</c:v>
                </c:pt>
                <c:pt idx="4">
                  <c:v>75.400000000000006</c:v>
                </c:pt>
                <c:pt idx="5">
                  <c:v>77</c:v>
                </c:pt>
                <c:pt idx="6">
                  <c:v>80.43795620437956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9B-4BEF-8E6D-D95C072B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64-4B96-99EA-870A75749A8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29-4C4B-A61A-4611EEFF3EFF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629-4C4B-A61A-4611EEFF3E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満足度経年!$M$302:$S$302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満足度経年!$M$303:$S$303</c:f>
              <c:numCache>
                <c:formatCode>0.0"%"</c:formatCode>
                <c:ptCount val="7"/>
                <c:pt idx="0">
                  <c:v>75.5</c:v>
                </c:pt>
                <c:pt idx="1">
                  <c:v>73.5</c:v>
                </c:pt>
                <c:pt idx="2">
                  <c:v>76</c:v>
                </c:pt>
                <c:pt idx="3">
                  <c:v>68.8</c:v>
                </c:pt>
                <c:pt idx="4">
                  <c:v>71.5</c:v>
                </c:pt>
                <c:pt idx="5">
                  <c:v>73.099999999999994</c:v>
                </c:pt>
                <c:pt idx="6">
                  <c:v>78.029197080291979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29-4C4B-A61A-4611EEFF3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2A-4AD2-BC62-2952300C498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0E-4C4C-9F64-00B66B6CA43F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D0E-4C4C-9F64-00B66B6CA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満足度経年!$M$263:$S$263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満足度経年!$M$264:$S$264</c:f>
              <c:numCache>
                <c:formatCode>0.0"%"</c:formatCode>
                <c:ptCount val="7"/>
                <c:pt idx="0">
                  <c:v>73.8</c:v>
                </c:pt>
                <c:pt idx="1">
                  <c:v>72.5</c:v>
                </c:pt>
                <c:pt idx="2">
                  <c:v>73.8</c:v>
                </c:pt>
                <c:pt idx="3">
                  <c:v>70.399999999999991</c:v>
                </c:pt>
                <c:pt idx="4">
                  <c:v>72.099999999999994</c:v>
                </c:pt>
                <c:pt idx="5">
                  <c:v>72.5</c:v>
                </c:pt>
                <c:pt idx="6">
                  <c:v>77.956204379562053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0E-4C4C-9F64-00B66B6CA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15-4BE5-B53C-B580E4C0145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E1-4A09-9E09-1305B4A6564C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3E1-4A09-9E09-1305B4A656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満足度経年!$M$276:$S$276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満足度経年!$M$277:$S$277</c:f>
              <c:numCache>
                <c:formatCode>0.0"%"</c:formatCode>
                <c:ptCount val="7"/>
                <c:pt idx="0">
                  <c:v>70.3</c:v>
                </c:pt>
                <c:pt idx="1">
                  <c:v>68.400000000000006</c:v>
                </c:pt>
                <c:pt idx="2">
                  <c:v>71.400000000000006</c:v>
                </c:pt>
                <c:pt idx="3">
                  <c:v>68.3</c:v>
                </c:pt>
                <c:pt idx="4">
                  <c:v>69.2</c:v>
                </c:pt>
                <c:pt idx="5">
                  <c:v>69.5</c:v>
                </c:pt>
                <c:pt idx="6">
                  <c:v>76.131386861313871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E1-4A09-9E09-1305B4A65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BA-4645-B898-EE45B067C4E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33-40B3-A6D8-A139686233D8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B33-40B3-A6D8-A13968623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満足度経年!$M$289:$S$289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満足度経年!$M$290:$S$290</c:f>
              <c:numCache>
                <c:formatCode>0.0"%"</c:formatCode>
                <c:ptCount val="7"/>
                <c:pt idx="1">
                  <c:v>67.400000000000006</c:v>
                </c:pt>
                <c:pt idx="2">
                  <c:v>68.2</c:v>
                </c:pt>
                <c:pt idx="3">
                  <c:v>66.7</c:v>
                </c:pt>
                <c:pt idx="4">
                  <c:v>67.5</c:v>
                </c:pt>
                <c:pt idx="5">
                  <c:v>67.5</c:v>
                </c:pt>
                <c:pt idx="6">
                  <c:v>75.036496350364956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33-40B3-A6D8-A13968623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74-4AA9-A03D-6FDA1EC4185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1D-4A39-975F-F3D0768865DE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21D-4A39-975F-F3D076886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満足度経年!$M$550:$S$550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満足度経年!$M$551:$S$551</c:f>
              <c:numCache>
                <c:formatCode>0.0"%"</c:formatCode>
                <c:ptCount val="7"/>
                <c:pt idx="0">
                  <c:v>72.2</c:v>
                </c:pt>
                <c:pt idx="1">
                  <c:v>70.5</c:v>
                </c:pt>
                <c:pt idx="2">
                  <c:v>70.8</c:v>
                </c:pt>
                <c:pt idx="3">
                  <c:v>72.400000000000006</c:v>
                </c:pt>
                <c:pt idx="4">
                  <c:v>72.699999999999989</c:v>
                </c:pt>
                <c:pt idx="5">
                  <c:v>71.7</c:v>
                </c:pt>
                <c:pt idx="6">
                  <c:v>79.416058394160601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1D-4A39-975F-F3D076886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487475245190494"/>
          <c:w val="0.68952543749583273"/>
          <c:h val="0.85722442592417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9B-4C41-BC61-CC9003EC446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E5-4206-8E9A-A4792941A00F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3E5-4206-8E9A-A4792941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満足度経年!$M$563:$S$563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満足度経年!$M$564:$S$564</c:f>
              <c:numCache>
                <c:formatCode>0.0"%"</c:formatCode>
                <c:ptCount val="7"/>
                <c:pt idx="0">
                  <c:v>71.7</c:v>
                </c:pt>
                <c:pt idx="1">
                  <c:v>71.599999999999994</c:v>
                </c:pt>
                <c:pt idx="2">
                  <c:v>72</c:v>
                </c:pt>
                <c:pt idx="3">
                  <c:v>71.900000000000006</c:v>
                </c:pt>
                <c:pt idx="4">
                  <c:v>73.099999999999994</c:v>
                </c:pt>
                <c:pt idx="5">
                  <c:v>72.099999999999994</c:v>
                </c:pt>
                <c:pt idx="6">
                  <c:v>79.562043795620426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E5-4206-8E9A-A4792941A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58293781406655"/>
          <c:y val="0.12019638815541307"/>
          <c:w val="0.68952543749583273"/>
          <c:h val="0.8619027902206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71-40AA-85F0-01A862245E4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4A-4BE7-BD97-F86D9DAF76DE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C4A-4BE7-BD97-F86D9DAF7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満足度経年!$M$576:$S$576</c:f>
              <c:strCache>
                <c:ptCount val="7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  <c:pt idx="5">
                  <c:v>過去平均値</c:v>
                </c:pt>
                <c:pt idx="6">
                  <c:v>R7</c:v>
                </c:pt>
              </c:strCache>
            </c:strRef>
          </c:cat>
          <c:val>
            <c:numRef>
              <c:f>満足度経年!$M$577:$S$577</c:f>
              <c:numCache>
                <c:formatCode>0.0"%"</c:formatCode>
                <c:ptCount val="7"/>
                <c:pt idx="0">
                  <c:v>63.7</c:v>
                </c:pt>
                <c:pt idx="1">
                  <c:v>60.8</c:v>
                </c:pt>
                <c:pt idx="2">
                  <c:v>61.8</c:v>
                </c:pt>
                <c:pt idx="3">
                  <c:v>61.400000000000006</c:v>
                </c:pt>
                <c:pt idx="4">
                  <c:v>65.599999999999994</c:v>
                </c:pt>
                <c:pt idx="5">
                  <c:v>62.7</c:v>
                </c:pt>
                <c:pt idx="6">
                  <c:v>69.927007299270073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4A-4BE7-BD97-F86D9DAF7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9630120"/>
        <c:axId val="709631104"/>
      </c:barChart>
      <c:catAx>
        <c:axId val="709630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1104"/>
        <c:crosses val="autoZero"/>
        <c:auto val="1"/>
        <c:lblAlgn val="ctr"/>
        <c:lblOffset val="100"/>
        <c:noMultiLvlLbl val="0"/>
      </c:catAx>
      <c:valAx>
        <c:axId val="709631104"/>
        <c:scaling>
          <c:orientation val="minMax"/>
          <c:max val="100"/>
          <c:min val="0"/>
        </c:scaling>
        <c:delete val="0"/>
        <c:axPos val="t"/>
        <c:numFmt formatCode="0&quot;%&quot;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09630120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18" Type="http://schemas.openxmlformats.org/officeDocument/2006/relationships/chart" Target="../charts/chart2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17" Type="http://schemas.openxmlformats.org/officeDocument/2006/relationships/chart" Target="../charts/chart26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13" Type="http://schemas.openxmlformats.org/officeDocument/2006/relationships/chart" Target="../charts/chart40.xml"/><Relationship Id="rId18" Type="http://schemas.openxmlformats.org/officeDocument/2006/relationships/chart" Target="../charts/chart4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17" Type="http://schemas.openxmlformats.org/officeDocument/2006/relationships/chart" Target="../charts/chart44.xml"/><Relationship Id="rId2" Type="http://schemas.openxmlformats.org/officeDocument/2006/relationships/chart" Target="../charts/chart29.xml"/><Relationship Id="rId16" Type="http://schemas.openxmlformats.org/officeDocument/2006/relationships/chart" Target="../charts/chart43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5" Type="http://schemas.openxmlformats.org/officeDocument/2006/relationships/chart" Target="../charts/chart4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Relationship Id="rId14" Type="http://schemas.openxmlformats.org/officeDocument/2006/relationships/chart" Target="../charts/chart4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2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67.xml"/><Relationship Id="rId18" Type="http://schemas.openxmlformats.org/officeDocument/2006/relationships/chart" Target="../charts/chart72.xml"/><Relationship Id="rId26" Type="http://schemas.openxmlformats.org/officeDocument/2006/relationships/chart" Target="../charts/chart80.xml"/><Relationship Id="rId39" Type="http://schemas.openxmlformats.org/officeDocument/2006/relationships/chart" Target="../charts/chart93.xml"/><Relationship Id="rId21" Type="http://schemas.openxmlformats.org/officeDocument/2006/relationships/chart" Target="../charts/chart75.xml"/><Relationship Id="rId34" Type="http://schemas.openxmlformats.org/officeDocument/2006/relationships/chart" Target="../charts/chart88.xml"/><Relationship Id="rId42" Type="http://schemas.openxmlformats.org/officeDocument/2006/relationships/chart" Target="../charts/chart96.xml"/><Relationship Id="rId47" Type="http://schemas.openxmlformats.org/officeDocument/2006/relationships/chart" Target="../charts/chart101.xml"/><Relationship Id="rId50" Type="http://schemas.openxmlformats.org/officeDocument/2006/relationships/chart" Target="../charts/chart104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6" Type="http://schemas.openxmlformats.org/officeDocument/2006/relationships/chart" Target="../charts/chart70.xml"/><Relationship Id="rId29" Type="http://schemas.openxmlformats.org/officeDocument/2006/relationships/chart" Target="../charts/chart83.xml"/><Relationship Id="rId11" Type="http://schemas.openxmlformats.org/officeDocument/2006/relationships/chart" Target="../charts/chart65.xml"/><Relationship Id="rId24" Type="http://schemas.openxmlformats.org/officeDocument/2006/relationships/chart" Target="../charts/chart78.xml"/><Relationship Id="rId32" Type="http://schemas.openxmlformats.org/officeDocument/2006/relationships/chart" Target="../charts/chart86.xml"/><Relationship Id="rId37" Type="http://schemas.openxmlformats.org/officeDocument/2006/relationships/chart" Target="../charts/chart91.xml"/><Relationship Id="rId40" Type="http://schemas.openxmlformats.org/officeDocument/2006/relationships/chart" Target="../charts/chart94.xml"/><Relationship Id="rId45" Type="http://schemas.openxmlformats.org/officeDocument/2006/relationships/chart" Target="../charts/chart99.xml"/><Relationship Id="rId5" Type="http://schemas.openxmlformats.org/officeDocument/2006/relationships/chart" Target="../charts/chart59.xml"/><Relationship Id="rId15" Type="http://schemas.openxmlformats.org/officeDocument/2006/relationships/chart" Target="../charts/chart69.xml"/><Relationship Id="rId23" Type="http://schemas.openxmlformats.org/officeDocument/2006/relationships/chart" Target="../charts/chart77.xml"/><Relationship Id="rId28" Type="http://schemas.openxmlformats.org/officeDocument/2006/relationships/chart" Target="../charts/chart82.xml"/><Relationship Id="rId36" Type="http://schemas.openxmlformats.org/officeDocument/2006/relationships/chart" Target="../charts/chart90.xml"/><Relationship Id="rId49" Type="http://schemas.openxmlformats.org/officeDocument/2006/relationships/chart" Target="../charts/chart103.xml"/><Relationship Id="rId10" Type="http://schemas.openxmlformats.org/officeDocument/2006/relationships/chart" Target="../charts/chart64.xml"/><Relationship Id="rId19" Type="http://schemas.openxmlformats.org/officeDocument/2006/relationships/chart" Target="../charts/chart73.xml"/><Relationship Id="rId31" Type="http://schemas.openxmlformats.org/officeDocument/2006/relationships/chart" Target="../charts/chart85.xml"/><Relationship Id="rId44" Type="http://schemas.openxmlformats.org/officeDocument/2006/relationships/chart" Target="../charts/chart98.xml"/><Relationship Id="rId52" Type="http://schemas.openxmlformats.org/officeDocument/2006/relationships/chart" Target="../charts/chart106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Relationship Id="rId14" Type="http://schemas.openxmlformats.org/officeDocument/2006/relationships/chart" Target="../charts/chart68.xml"/><Relationship Id="rId22" Type="http://schemas.openxmlformats.org/officeDocument/2006/relationships/chart" Target="../charts/chart76.xml"/><Relationship Id="rId27" Type="http://schemas.openxmlformats.org/officeDocument/2006/relationships/chart" Target="../charts/chart81.xml"/><Relationship Id="rId30" Type="http://schemas.openxmlformats.org/officeDocument/2006/relationships/chart" Target="../charts/chart84.xml"/><Relationship Id="rId35" Type="http://schemas.openxmlformats.org/officeDocument/2006/relationships/chart" Target="../charts/chart89.xml"/><Relationship Id="rId43" Type="http://schemas.openxmlformats.org/officeDocument/2006/relationships/chart" Target="../charts/chart97.xml"/><Relationship Id="rId48" Type="http://schemas.openxmlformats.org/officeDocument/2006/relationships/chart" Target="../charts/chart102.xml"/><Relationship Id="rId8" Type="http://schemas.openxmlformats.org/officeDocument/2006/relationships/chart" Target="../charts/chart62.xml"/><Relationship Id="rId51" Type="http://schemas.openxmlformats.org/officeDocument/2006/relationships/chart" Target="../charts/chart105.xml"/><Relationship Id="rId3" Type="http://schemas.openxmlformats.org/officeDocument/2006/relationships/chart" Target="../charts/chart57.xml"/><Relationship Id="rId12" Type="http://schemas.openxmlformats.org/officeDocument/2006/relationships/chart" Target="../charts/chart66.xml"/><Relationship Id="rId17" Type="http://schemas.openxmlformats.org/officeDocument/2006/relationships/chart" Target="../charts/chart71.xml"/><Relationship Id="rId25" Type="http://schemas.openxmlformats.org/officeDocument/2006/relationships/chart" Target="../charts/chart79.xml"/><Relationship Id="rId33" Type="http://schemas.openxmlformats.org/officeDocument/2006/relationships/chart" Target="../charts/chart87.xml"/><Relationship Id="rId38" Type="http://schemas.openxmlformats.org/officeDocument/2006/relationships/chart" Target="../charts/chart92.xml"/><Relationship Id="rId46" Type="http://schemas.openxmlformats.org/officeDocument/2006/relationships/chart" Target="../charts/chart100.xml"/><Relationship Id="rId20" Type="http://schemas.openxmlformats.org/officeDocument/2006/relationships/chart" Target="../charts/chart74.xml"/><Relationship Id="rId41" Type="http://schemas.openxmlformats.org/officeDocument/2006/relationships/chart" Target="../charts/chart95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247649</xdr:rowOff>
    </xdr:from>
    <xdr:to>
      <xdr:col>14</xdr:col>
      <xdr:colOff>0</xdr:colOff>
      <xdr:row>57</xdr:row>
      <xdr:rowOff>234950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070297D-94EC-4DC2-8CF6-F7E41635E546}"/>
            </a:ext>
          </a:extLst>
        </xdr:cNvPr>
        <xdr:cNvGrpSpPr/>
      </xdr:nvGrpSpPr>
      <xdr:grpSpPr>
        <a:xfrm>
          <a:off x="266700" y="495299"/>
          <a:ext cx="9344025" cy="13855701"/>
          <a:chOff x="271002" y="742949"/>
          <a:chExt cx="11149473" cy="14350888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ACA1EE70-DE38-E67C-1D26-B3469C14DAFF}"/>
              </a:ext>
            </a:extLst>
          </xdr:cNvPr>
          <xdr:cNvGraphicFramePr>
            <a:graphicFrameLocks/>
          </xdr:cNvGraphicFramePr>
        </xdr:nvGraphicFramePr>
        <xdr:xfrm>
          <a:off x="271002" y="742949"/>
          <a:ext cx="11149473" cy="143508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040007F7-90F1-250B-0964-E80F6D005DE4}"/>
              </a:ext>
            </a:extLst>
          </xdr:cNvPr>
          <xdr:cNvGraphicFramePr>
            <a:graphicFrameLocks/>
          </xdr:cNvGraphicFramePr>
        </xdr:nvGraphicFramePr>
        <xdr:xfrm>
          <a:off x="4044320" y="781050"/>
          <a:ext cx="7252029" cy="9694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</xdr:col>
      <xdr:colOff>0</xdr:colOff>
      <xdr:row>59</xdr:row>
      <xdr:rowOff>247649</xdr:rowOff>
    </xdr:from>
    <xdr:to>
      <xdr:col>14</xdr:col>
      <xdr:colOff>0</xdr:colOff>
      <xdr:row>115</xdr:row>
      <xdr:rowOff>238125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60E0448-A4DE-4A81-ABDF-25154E99E132}"/>
            </a:ext>
          </a:extLst>
        </xdr:cNvPr>
        <xdr:cNvGrpSpPr/>
      </xdr:nvGrpSpPr>
      <xdr:grpSpPr>
        <a:xfrm>
          <a:off x="266700" y="14858999"/>
          <a:ext cx="9344025" cy="13858876"/>
          <a:chOff x="266700" y="15601949"/>
          <a:chExt cx="11153775" cy="14354176"/>
        </a:xfrm>
      </xdr:grpSpPr>
      <xdr:graphicFrame macro="">
        <xdr:nvGraphicFramePr>
          <xdr:cNvPr id="6" name="グラフ 5">
            <a:extLst>
              <a:ext uri="{FF2B5EF4-FFF2-40B4-BE49-F238E27FC236}">
                <a16:creationId xmlns:a16="http://schemas.microsoft.com/office/drawing/2014/main" id="{F6A26BF5-6A5E-9C38-5671-2324F5507912}"/>
              </a:ext>
            </a:extLst>
          </xdr:cNvPr>
          <xdr:cNvGraphicFramePr>
            <a:graphicFrameLocks/>
          </xdr:cNvGraphicFramePr>
        </xdr:nvGraphicFramePr>
        <xdr:xfrm>
          <a:off x="266700" y="15601949"/>
          <a:ext cx="11153775" cy="143541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グラフ 6">
            <a:extLst>
              <a:ext uri="{FF2B5EF4-FFF2-40B4-BE49-F238E27FC236}">
                <a16:creationId xmlns:a16="http://schemas.microsoft.com/office/drawing/2014/main" id="{7EF42DAF-C6FD-B68E-DFD7-A83B7E6B8E22}"/>
              </a:ext>
            </a:extLst>
          </xdr:cNvPr>
          <xdr:cNvGraphicFramePr>
            <a:graphicFrameLocks/>
          </xdr:cNvGraphicFramePr>
        </xdr:nvGraphicFramePr>
        <xdr:xfrm>
          <a:off x="3514725" y="15649575"/>
          <a:ext cx="7724775" cy="9694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0.18659</cdr:x>
      <cdr:y>0.95701</cdr:y>
    </cdr:from>
    <cdr:to>
      <cdr:x>0.90935</cdr:x>
      <cdr:y>0.95837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FBD0CB5A-CFC0-4504-85E6-26CB4A1CF94F}"/>
            </a:ext>
          </a:extLst>
        </cdr:cNvPr>
        <cdr:cNvCxnSpPr/>
      </cdr:nvCxnSpPr>
      <cdr:spPr>
        <a:xfrm xmlns:a="http://schemas.openxmlformats.org/drawingml/2006/main" flipV="1">
          <a:off x="2188708" y="10801882"/>
          <a:ext cx="8478003" cy="1535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0.08138</cdr:x>
      <cdr:y>0.08919</cdr:y>
    </cdr:from>
    <cdr:to>
      <cdr:x>0.08138</cdr:x>
      <cdr:y>0.84801</cdr:y>
    </cdr:to>
    <cdr:cxnSp macro="">
      <cdr:nvCxnSpPr>
        <cdr:cNvPr id="4" name="直線矢印コネクタ 3">
          <a:extLst xmlns:a="http://schemas.openxmlformats.org/drawingml/2006/main">
            <a:ext uri="{FF2B5EF4-FFF2-40B4-BE49-F238E27FC236}">
              <a16:creationId xmlns:a16="http://schemas.microsoft.com/office/drawing/2014/main" id="{69F46D22-005A-4C32-A073-3D51F45ED5C3}"/>
            </a:ext>
          </a:extLst>
        </cdr:cNvPr>
        <cdr:cNvCxnSpPr/>
      </cdr:nvCxnSpPr>
      <cdr:spPr>
        <a:xfrm xmlns:a="http://schemas.openxmlformats.org/drawingml/2006/main" flipH="1" flipV="1">
          <a:off x="911230" y="906737"/>
          <a:ext cx="0" cy="771443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0.57453</cdr:x>
      <cdr:y>0.96653</cdr:y>
    </cdr:from>
    <cdr:to>
      <cdr:x>0.71621</cdr:x>
      <cdr:y>0.99529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BC0F4303-CDA1-4623-860F-A3CDAA86AD95}"/>
            </a:ext>
          </a:extLst>
        </cdr:cNvPr>
        <cdr:cNvSpPr txBox="1"/>
      </cdr:nvSpPr>
      <cdr:spPr>
        <a:xfrm xmlns:a="http://schemas.openxmlformats.org/drawingml/2006/main">
          <a:off x="6432791" y="9826124"/>
          <a:ext cx="1586396" cy="292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満足度（平均：</a:t>
          </a:r>
          <a:r>
            <a:rPr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0.76</a:t>
          </a:r>
          <a:r>
            <a:rPr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cdr:txBody>
    </cdr:sp>
  </cdr:relSizeAnchor>
  <cdr:relSizeAnchor xmlns:cdr="http://schemas.openxmlformats.org/drawingml/2006/chartDrawing">
    <cdr:from>
      <cdr:x>0.03223</cdr:x>
      <cdr:y>0.49299</cdr:y>
    </cdr:from>
    <cdr:to>
      <cdr:x>0.12846</cdr:x>
      <cdr:y>0.53815</cdr:y>
    </cdr:to>
    <cdr:sp macro="" textlink="">
      <cdr:nvSpPr>
        <cdr:cNvPr id="10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5DF23C25-1296-418D-A041-CAB2A3BFCC11}"/>
            </a:ext>
          </a:extLst>
        </cdr:cNvPr>
        <cdr:cNvSpPr txBox="1"/>
      </cdr:nvSpPr>
      <cdr:spPr>
        <a:xfrm xmlns:a="http://schemas.openxmlformats.org/drawingml/2006/main">
          <a:off x="360816" y="5011910"/>
          <a:ext cx="1077539" cy="4591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優先度</a:t>
          </a:r>
          <a:endParaRPr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pPr algn="ctr"/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（平均：</a:t>
          </a:r>
          <a:r>
            <a:rPr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-0.11</a:t>
          </a:r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cdr:txBody>
    </cdr:sp>
  </cdr:relSizeAnchor>
  <cdr:relSizeAnchor xmlns:cdr="http://schemas.openxmlformats.org/drawingml/2006/chartDrawing">
    <cdr:from>
      <cdr:x>0.04764</cdr:x>
      <cdr:y>0.86074</cdr:y>
    </cdr:from>
    <cdr:to>
      <cdr:x>0.10674</cdr:x>
      <cdr:y>0.89626</cdr:y>
    </cdr:to>
    <cdr:sp macro="" textlink="">
      <cdr:nvSpPr>
        <cdr:cNvPr id="11" name="テキスト ボックス 10">
          <a:extLst xmlns:a="http://schemas.openxmlformats.org/drawingml/2006/main">
            <a:ext uri="{FF2B5EF4-FFF2-40B4-BE49-F238E27FC236}">
              <a16:creationId xmlns:a16="http://schemas.microsoft.com/office/drawing/2014/main" id="{C40245DA-6B3E-4498-A5DE-7E1F0DF828EB}"/>
            </a:ext>
          </a:extLst>
        </cdr:cNvPr>
        <cdr:cNvSpPr txBox="1"/>
      </cdr:nvSpPr>
      <cdr:spPr>
        <a:xfrm xmlns:a="http://schemas.openxmlformats.org/drawingml/2006/main">
          <a:off x="476213" y="6782152"/>
          <a:ext cx="590793" cy="279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低</a:t>
          </a:r>
        </a:p>
      </cdr:txBody>
    </cdr:sp>
  </cdr:relSizeAnchor>
  <cdr:relSizeAnchor xmlns:cdr="http://schemas.openxmlformats.org/drawingml/2006/chartDrawing">
    <cdr:from>
      <cdr:x>0.90278</cdr:x>
      <cdr:y>0.94613</cdr:y>
    </cdr:from>
    <cdr:to>
      <cdr:x>0.96189</cdr:x>
      <cdr:y>0.98165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ED13E16A-1646-4FD4-9667-0610ACFDB517}"/>
            </a:ext>
          </a:extLst>
        </cdr:cNvPr>
        <cdr:cNvSpPr txBox="1"/>
      </cdr:nvSpPr>
      <cdr:spPr>
        <a:xfrm xmlns:a="http://schemas.openxmlformats.org/drawingml/2006/main">
          <a:off x="9024608" y="7454972"/>
          <a:ext cx="590893" cy="279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高</a:t>
          </a:r>
        </a:p>
      </cdr:txBody>
    </cdr:sp>
  </cdr:relSizeAnchor>
  <cdr:relSizeAnchor xmlns:cdr="http://schemas.openxmlformats.org/drawingml/2006/chartDrawing">
    <cdr:from>
      <cdr:x>0.12812</cdr:x>
      <cdr:y>0.9462</cdr:y>
    </cdr:from>
    <cdr:to>
      <cdr:x>0.18723</cdr:x>
      <cdr:y>0.98172</cdr:y>
    </cdr:to>
    <cdr:sp macro="" textlink="">
      <cdr:nvSpPr>
        <cdr:cNvPr id="13" name="テキスト ボックス 12">
          <a:extLst xmlns:a="http://schemas.openxmlformats.org/drawingml/2006/main">
            <a:ext uri="{FF2B5EF4-FFF2-40B4-BE49-F238E27FC236}">
              <a16:creationId xmlns:a16="http://schemas.microsoft.com/office/drawing/2014/main" id="{E2DFD3A4-672D-42ED-BC78-70EC937B13D9}"/>
            </a:ext>
          </a:extLst>
        </cdr:cNvPr>
        <cdr:cNvSpPr txBox="1"/>
      </cdr:nvSpPr>
      <cdr:spPr>
        <a:xfrm xmlns:a="http://schemas.openxmlformats.org/drawingml/2006/main">
          <a:off x="1280789" y="7455533"/>
          <a:ext cx="590892" cy="279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低</a:t>
          </a:r>
        </a:p>
      </cdr:txBody>
    </cdr:sp>
  </cdr:relSizeAnchor>
  <cdr:relSizeAnchor xmlns:cdr="http://schemas.openxmlformats.org/drawingml/2006/chartDrawing">
    <cdr:from>
      <cdr:x>0.04764</cdr:x>
      <cdr:y>0.04558</cdr:y>
    </cdr:from>
    <cdr:to>
      <cdr:x>0.10675</cdr:x>
      <cdr:y>0.0811</cdr:y>
    </cdr:to>
    <cdr:sp macro="" textlink="">
      <cdr:nvSpPr>
        <cdr:cNvPr id="14" name="テキスト ボックス 13">
          <a:extLst xmlns:a="http://schemas.openxmlformats.org/drawingml/2006/main">
            <a:ext uri="{FF2B5EF4-FFF2-40B4-BE49-F238E27FC236}">
              <a16:creationId xmlns:a16="http://schemas.microsoft.com/office/drawing/2014/main" id="{D69DBE74-27C0-4608-9373-27C2C20A3D30}"/>
            </a:ext>
          </a:extLst>
        </cdr:cNvPr>
        <cdr:cNvSpPr txBox="1"/>
      </cdr:nvSpPr>
      <cdr:spPr>
        <a:xfrm xmlns:a="http://schemas.openxmlformats.org/drawingml/2006/main">
          <a:off x="476241" y="359123"/>
          <a:ext cx="590893" cy="279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高</a:t>
          </a:r>
        </a:p>
      </cdr:txBody>
    </cdr:sp>
  </cdr:relSizeAnchor>
  <cdr:relSizeAnchor xmlns:cdr="http://schemas.openxmlformats.org/drawingml/2006/chartDrawing">
    <cdr:from>
      <cdr:x>0.15015</cdr:x>
      <cdr:y>0.86648</cdr:y>
    </cdr:from>
    <cdr:to>
      <cdr:x>0.32557</cdr:x>
      <cdr:y>0.90475</cdr:y>
    </cdr:to>
    <cdr:sp macro="" textlink="">
      <cdr:nvSpPr>
        <cdr:cNvPr id="15" name="テキスト ボックス 14">
          <a:extLst xmlns:a="http://schemas.openxmlformats.org/drawingml/2006/main">
            <a:ext uri="{FF2B5EF4-FFF2-40B4-BE49-F238E27FC236}">
              <a16:creationId xmlns:a16="http://schemas.microsoft.com/office/drawing/2014/main" id="{007F0E81-8991-4916-A26C-FCE9C519BEA3}"/>
            </a:ext>
          </a:extLst>
        </cdr:cNvPr>
        <cdr:cNvSpPr txBox="1"/>
      </cdr:nvSpPr>
      <cdr:spPr>
        <a:xfrm xmlns:a="http://schemas.openxmlformats.org/drawingml/2006/main">
          <a:off x="1761289" y="9780025"/>
          <a:ext cx="2057683" cy="4320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改善分野：</a:t>
          </a:r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13</a:t>
          </a:r>
          <a:r>
            <a:rPr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項目</a:t>
          </a:r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0.77648</cdr:x>
      <cdr:y>0.86711</cdr:y>
    </cdr:from>
    <cdr:to>
      <cdr:x>0.9519</cdr:x>
      <cdr:y>0.90538</cdr:y>
    </cdr:to>
    <cdr:sp macro="" textlink="">
      <cdr:nvSpPr>
        <cdr:cNvPr id="16" name="テキスト ボックス 15">
          <a:extLst xmlns:a="http://schemas.openxmlformats.org/drawingml/2006/main">
            <a:ext uri="{FF2B5EF4-FFF2-40B4-BE49-F238E27FC236}">
              <a16:creationId xmlns:a16="http://schemas.microsoft.com/office/drawing/2014/main" id="{F8CB76C7-F2AD-422B-9F86-4041572A0D7A}"/>
            </a:ext>
          </a:extLst>
        </cdr:cNvPr>
        <cdr:cNvSpPr txBox="1"/>
      </cdr:nvSpPr>
      <cdr:spPr>
        <a:xfrm xmlns:a="http://schemas.openxmlformats.org/drawingml/2006/main">
          <a:off x="9108164" y="9787138"/>
          <a:ext cx="2057684" cy="4319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維持分野：</a:t>
          </a:r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16</a:t>
          </a:r>
          <a:r>
            <a:rPr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項目</a:t>
          </a:r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0.75464</cdr:x>
      <cdr:y>0.03684</cdr:y>
    </cdr:from>
    <cdr:to>
      <cdr:x>0.95053</cdr:x>
      <cdr:y>0.07512</cdr:y>
    </cdr:to>
    <cdr:sp macro="" textlink="">
      <cdr:nvSpPr>
        <cdr:cNvPr id="17" name="テキスト ボックス 16">
          <a:extLst xmlns:a="http://schemas.openxmlformats.org/drawingml/2006/main">
            <a:ext uri="{FF2B5EF4-FFF2-40B4-BE49-F238E27FC236}">
              <a16:creationId xmlns:a16="http://schemas.microsoft.com/office/drawing/2014/main" id="{D619B28C-DD3C-44A3-9FB8-3BE44D6D435B}"/>
            </a:ext>
          </a:extLst>
        </cdr:cNvPr>
        <cdr:cNvSpPr txBox="1"/>
      </cdr:nvSpPr>
      <cdr:spPr>
        <a:xfrm xmlns:a="http://schemas.openxmlformats.org/drawingml/2006/main">
          <a:off x="8852004" y="415868"/>
          <a:ext cx="2297797" cy="4320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重点維持分野：</a:t>
          </a:r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項目</a:t>
          </a:r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0.1499</cdr:x>
      <cdr:y>0.03601</cdr:y>
    </cdr:from>
    <cdr:to>
      <cdr:x>0.34017</cdr:x>
      <cdr:y>0.07428</cdr:y>
    </cdr:to>
    <cdr:sp macro="" textlink="">
      <cdr:nvSpPr>
        <cdr:cNvPr id="19" name="テキスト ボックス 18">
          <a:extLst xmlns:a="http://schemas.openxmlformats.org/drawingml/2006/main">
            <a:ext uri="{FF2B5EF4-FFF2-40B4-BE49-F238E27FC236}">
              <a16:creationId xmlns:a16="http://schemas.microsoft.com/office/drawing/2014/main" id="{18B12325-A731-4F88-8321-1A1FFFDB69D0}"/>
            </a:ext>
          </a:extLst>
        </cdr:cNvPr>
        <cdr:cNvSpPr txBox="1"/>
      </cdr:nvSpPr>
      <cdr:spPr>
        <a:xfrm xmlns:a="http://schemas.openxmlformats.org/drawingml/2006/main">
          <a:off x="1758333" y="406449"/>
          <a:ext cx="2231874" cy="4320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重点改善分野：</a:t>
          </a:r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項目</a:t>
          </a:r>
          <a:r>
            <a:rPr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9524</xdr:rowOff>
    </xdr:from>
    <xdr:to>
      <xdr:col>14</xdr:col>
      <xdr:colOff>0</xdr:colOff>
      <xdr:row>17</xdr:row>
      <xdr:rowOff>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E578A2F8-ED89-4C21-84BC-2C1D2D1A3AEF}"/>
            </a:ext>
          </a:extLst>
        </xdr:cNvPr>
        <xdr:cNvGrpSpPr/>
      </xdr:nvGrpSpPr>
      <xdr:grpSpPr>
        <a:xfrm>
          <a:off x="266700" y="752474"/>
          <a:ext cx="10106025" cy="3457576"/>
          <a:chOff x="266700" y="752474"/>
          <a:chExt cx="10391775" cy="4448176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477C8F02-E437-43FF-8A9E-F10CE593BA4A}"/>
              </a:ext>
            </a:extLst>
          </xdr:cNvPr>
          <xdr:cNvGraphicFramePr>
            <a:graphicFrameLocks/>
          </xdr:cNvGraphicFramePr>
        </xdr:nvGraphicFramePr>
        <xdr:xfrm>
          <a:off x="266700" y="752474"/>
          <a:ext cx="10391775" cy="44481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B9F45852-BB76-4C4A-817A-607002146278}"/>
              </a:ext>
            </a:extLst>
          </xdr:cNvPr>
          <xdr:cNvGraphicFramePr>
            <a:graphicFrameLocks/>
          </xdr:cNvGraphicFramePr>
        </xdr:nvGraphicFramePr>
        <xdr:xfrm>
          <a:off x="2838450" y="857250"/>
          <a:ext cx="7467600" cy="83901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</xdr:col>
      <xdr:colOff>0</xdr:colOff>
      <xdr:row>19</xdr:row>
      <xdr:rowOff>9524</xdr:rowOff>
    </xdr:from>
    <xdr:to>
      <xdr:col>14</xdr:col>
      <xdr:colOff>0</xdr:colOff>
      <xdr:row>38</xdr:row>
      <xdr:rowOff>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7548CC00-BE1E-486E-9F57-12D7D0642C11}"/>
            </a:ext>
          </a:extLst>
        </xdr:cNvPr>
        <xdr:cNvGrpSpPr/>
      </xdr:nvGrpSpPr>
      <xdr:grpSpPr>
        <a:xfrm>
          <a:off x="266700" y="4714874"/>
          <a:ext cx="10106025" cy="4695826"/>
          <a:chOff x="266700" y="5705474"/>
          <a:chExt cx="10391775" cy="5191126"/>
        </a:xfrm>
      </xdr:grpSpPr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B27F2061-2581-4B13-BC0A-66ECFFF1C404}"/>
              </a:ext>
            </a:extLst>
          </xdr:cNvPr>
          <xdr:cNvGraphicFramePr>
            <a:graphicFrameLocks/>
          </xdr:cNvGraphicFramePr>
        </xdr:nvGraphicFramePr>
        <xdr:xfrm>
          <a:off x="266700" y="5705474"/>
          <a:ext cx="10391775" cy="51911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5" name="グラフ 4">
            <a:extLst>
              <a:ext uri="{FF2B5EF4-FFF2-40B4-BE49-F238E27FC236}">
                <a16:creationId xmlns:a16="http://schemas.microsoft.com/office/drawing/2014/main" id="{E79F6F90-299A-4D01-BB44-5546063922E6}"/>
              </a:ext>
            </a:extLst>
          </xdr:cNvPr>
          <xdr:cNvGraphicFramePr>
            <a:graphicFrameLocks/>
          </xdr:cNvGraphicFramePr>
        </xdr:nvGraphicFramePr>
        <xdr:xfrm>
          <a:off x="2847974" y="5810251"/>
          <a:ext cx="7458075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2</xdr:col>
      <xdr:colOff>0</xdr:colOff>
      <xdr:row>40</xdr:row>
      <xdr:rowOff>9524</xdr:rowOff>
    </xdr:from>
    <xdr:to>
      <xdr:col>14</xdr:col>
      <xdr:colOff>0</xdr:colOff>
      <xdr:row>62</xdr:row>
      <xdr:rowOff>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54143824-AC14-41F8-994A-5FBB91914EC6}"/>
            </a:ext>
          </a:extLst>
        </xdr:cNvPr>
        <xdr:cNvGrpSpPr/>
      </xdr:nvGrpSpPr>
      <xdr:grpSpPr>
        <a:xfrm>
          <a:off x="266700" y="9915524"/>
          <a:ext cx="10106025" cy="5438776"/>
          <a:chOff x="266700" y="11401424"/>
          <a:chExt cx="10391775" cy="5934076"/>
        </a:xfrm>
      </xdr:grpSpPr>
      <xdr:graphicFrame macro="">
        <xdr:nvGraphicFramePr>
          <xdr:cNvPr id="6" name="グラフ 5">
            <a:extLst>
              <a:ext uri="{FF2B5EF4-FFF2-40B4-BE49-F238E27FC236}">
                <a16:creationId xmlns:a16="http://schemas.microsoft.com/office/drawing/2014/main" id="{DA042D41-EBBC-40DD-A599-17B57E3EA8AC}"/>
              </a:ext>
            </a:extLst>
          </xdr:cNvPr>
          <xdr:cNvGraphicFramePr>
            <a:graphicFrameLocks/>
          </xdr:cNvGraphicFramePr>
        </xdr:nvGraphicFramePr>
        <xdr:xfrm>
          <a:off x="266700" y="11401424"/>
          <a:ext cx="10391775" cy="59340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7" name="グラフ 6">
            <a:extLst>
              <a:ext uri="{FF2B5EF4-FFF2-40B4-BE49-F238E27FC236}">
                <a16:creationId xmlns:a16="http://schemas.microsoft.com/office/drawing/2014/main" id="{3DCDC4B5-B073-4A2F-9479-EC29791DC41C}"/>
              </a:ext>
            </a:extLst>
          </xdr:cNvPr>
          <xdr:cNvGraphicFramePr>
            <a:graphicFrameLocks/>
          </xdr:cNvGraphicFramePr>
        </xdr:nvGraphicFramePr>
        <xdr:xfrm>
          <a:off x="2828925" y="11506201"/>
          <a:ext cx="7477125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2</xdr:col>
      <xdr:colOff>0</xdr:colOff>
      <xdr:row>64</xdr:row>
      <xdr:rowOff>9524</xdr:rowOff>
    </xdr:from>
    <xdr:to>
      <xdr:col>14</xdr:col>
      <xdr:colOff>0</xdr:colOff>
      <xdr:row>80</xdr:row>
      <xdr:rowOff>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8EA01E1-F367-43A6-9C6F-639BDCDD5A0C}"/>
            </a:ext>
          </a:extLst>
        </xdr:cNvPr>
        <xdr:cNvGrpSpPr/>
      </xdr:nvGrpSpPr>
      <xdr:grpSpPr>
        <a:xfrm>
          <a:off x="266700" y="15859124"/>
          <a:ext cx="10106025" cy="3952876"/>
          <a:chOff x="266700" y="17840324"/>
          <a:chExt cx="10391775" cy="4448176"/>
        </a:xfrm>
      </xdr:grpSpPr>
      <xdr:graphicFrame macro="">
        <xdr:nvGraphicFramePr>
          <xdr:cNvPr id="8" name="グラフ 7">
            <a:extLst>
              <a:ext uri="{FF2B5EF4-FFF2-40B4-BE49-F238E27FC236}">
                <a16:creationId xmlns:a16="http://schemas.microsoft.com/office/drawing/2014/main" id="{83C4CD3C-B81C-4FBF-A631-CC8C7F3D4CCF}"/>
              </a:ext>
            </a:extLst>
          </xdr:cNvPr>
          <xdr:cNvGraphicFramePr>
            <a:graphicFrameLocks/>
          </xdr:cNvGraphicFramePr>
        </xdr:nvGraphicFramePr>
        <xdr:xfrm>
          <a:off x="266700" y="17840324"/>
          <a:ext cx="10391775" cy="44481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9" name="グラフ 8">
            <a:extLst>
              <a:ext uri="{FF2B5EF4-FFF2-40B4-BE49-F238E27FC236}">
                <a16:creationId xmlns:a16="http://schemas.microsoft.com/office/drawing/2014/main" id="{3B664EDC-B1AE-46AC-83E6-FC54564D6C4F}"/>
              </a:ext>
            </a:extLst>
          </xdr:cNvPr>
          <xdr:cNvGraphicFramePr>
            <a:graphicFrameLocks/>
          </xdr:cNvGraphicFramePr>
        </xdr:nvGraphicFramePr>
        <xdr:xfrm>
          <a:off x="2819400" y="17945101"/>
          <a:ext cx="7486650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  <xdr:twoCellAnchor>
    <xdr:from>
      <xdr:col>2</xdr:col>
      <xdr:colOff>0</xdr:colOff>
      <xdr:row>103</xdr:row>
      <xdr:rowOff>9524</xdr:rowOff>
    </xdr:from>
    <xdr:to>
      <xdr:col>14</xdr:col>
      <xdr:colOff>0</xdr:colOff>
      <xdr:row>131</xdr:row>
      <xdr:rowOff>9525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F6228A0C-5032-4F0D-86DB-D35F7DC11FD8}"/>
            </a:ext>
          </a:extLst>
        </xdr:cNvPr>
        <xdr:cNvGrpSpPr/>
      </xdr:nvGrpSpPr>
      <xdr:grpSpPr>
        <a:xfrm>
          <a:off x="266700" y="25517474"/>
          <a:ext cx="10106025" cy="6934201"/>
          <a:chOff x="266700" y="25517474"/>
          <a:chExt cx="10391775" cy="7429501"/>
        </a:xfrm>
      </xdr:grpSpPr>
      <xdr:graphicFrame macro="">
        <xdr:nvGraphicFramePr>
          <xdr:cNvPr id="12" name="グラフ 11">
            <a:extLst>
              <a:ext uri="{FF2B5EF4-FFF2-40B4-BE49-F238E27FC236}">
                <a16:creationId xmlns:a16="http://schemas.microsoft.com/office/drawing/2014/main" id="{DD07D60B-5AF5-42C3-AEEF-3EB6FB582E8D}"/>
              </a:ext>
            </a:extLst>
          </xdr:cNvPr>
          <xdr:cNvGraphicFramePr>
            <a:graphicFrameLocks/>
          </xdr:cNvGraphicFramePr>
        </xdr:nvGraphicFramePr>
        <xdr:xfrm>
          <a:off x="266700" y="25517474"/>
          <a:ext cx="10391775" cy="74295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3" name="グラフ 12">
            <a:extLst>
              <a:ext uri="{FF2B5EF4-FFF2-40B4-BE49-F238E27FC236}">
                <a16:creationId xmlns:a16="http://schemas.microsoft.com/office/drawing/2014/main" id="{C2348CA7-0F82-44CE-95CB-55BCA7D63057}"/>
              </a:ext>
            </a:extLst>
          </xdr:cNvPr>
          <xdr:cNvGraphicFramePr>
            <a:graphicFrameLocks/>
          </xdr:cNvGraphicFramePr>
        </xdr:nvGraphicFramePr>
        <xdr:xfrm>
          <a:off x="2819400" y="25622251"/>
          <a:ext cx="7486650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2</xdr:col>
      <xdr:colOff>0</xdr:colOff>
      <xdr:row>133</xdr:row>
      <xdr:rowOff>9524</xdr:rowOff>
    </xdr:from>
    <xdr:to>
      <xdr:col>14</xdr:col>
      <xdr:colOff>0</xdr:colOff>
      <xdr:row>152</xdr:row>
      <xdr:rowOff>0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1A799C1A-9324-48A7-AF69-AF6573FE4232}"/>
            </a:ext>
          </a:extLst>
        </xdr:cNvPr>
        <xdr:cNvGrpSpPr/>
      </xdr:nvGrpSpPr>
      <xdr:grpSpPr>
        <a:xfrm>
          <a:off x="266700" y="32946974"/>
          <a:ext cx="10106025" cy="4695826"/>
          <a:chOff x="266700" y="33442274"/>
          <a:chExt cx="10391775" cy="5191126"/>
        </a:xfrm>
      </xdr:grpSpPr>
      <xdr:graphicFrame macro="">
        <xdr:nvGraphicFramePr>
          <xdr:cNvPr id="14" name="グラフ 13">
            <a:extLst>
              <a:ext uri="{FF2B5EF4-FFF2-40B4-BE49-F238E27FC236}">
                <a16:creationId xmlns:a16="http://schemas.microsoft.com/office/drawing/2014/main" id="{08ACF83B-9635-43CC-B140-FB87613A032D}"/>
              </a:ext>
            </a:extLst>
          </xdr:cNvPr>
          <xdr:cNvGraphicFramePr>
            <a:graphicFrameLocks/>
          </xdr:cNvGraphicFramePr>
        </xdr:nvGraphicFramePr>
        <xdr:xfrm>
          <a:off x="266700" y="33442274"/>
          <a:ext cx="10391775" cy="51911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15" name="グラフ 14">
            <a:extLst>
              <a:ext uri="{FF2B5EF4-FFF2-40B4-BE49-F238E27FC236}">
                <a16:creationId xmlns:a16="http://schemas.microsoft.com/office/drawing/2014/main" id="{898ADFBD-E7B2-4C9D-83D8-C1EF7E79C2F2}"/>
              </a:ext>
            </a:extLst>
          </xdr:cNvPr>
          <xdr:cNvGraphicFramePr>
            <a:graphicFrameLocks/>
          </xdr:cNvGraphicFramePr>
        </xdr:nvGraphicFramePr>
        <xdr:xfrm>
          <a:off x="2838450" y="33547051"/>
          <a:ext cx="7467600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  <xdr:twoCellAnchor>
    <xdr:from>
      <xdr:col>2</xdr:col>
      <xdr:colOff>0</xdr:colOff>
      <xdr:row>154</xdr:row>
      <xdr:rowOff>9524</xdr:rowOff>
    </xdr:from>
    <xdr:to>
      <xdr:col>14</xdr:col>
      <xdr:colOff>0</xdr:colOff>
      <xdr:row>173</xdr:row>
      <xdr:rowOff>0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105C4778-EBF2-4ED1-924A-FD2412FE173E}"/>
            </a:ext>
          </a:extLst>
        </xdr:cNvPr>
        <xdr:cNvGrpSpPr/>
      </xdr:nvGrpSpPr>
      <xdr:grpSpPr>
        <a:xfrm>
          <a:off x="266700" y="38147624"/>
          <a:ext cx="10106025" cy="4695826"/>
          <a:chOff x="266700" y="39138224"/>
          <a:chExt cx="10391775" cy="5191126"/>
        </a:xfrm>
      </xdr:grpSpPr>
      <xdr:graphicFrame macro="">
        <xdr:nvGraphicFramePr>
          <xdr:cNvPr id="16" name="グラフ 15">
            <a:extLst>
              <a:ext uri="{FF2B5EF4-FFF2-40B4-BE49-F238E27FC236}">
                <a16:creationId xmlns:a16="http://schemas.microsoft.com/office/drawing/2014/main" id="{9E17CC45-90E9-4DEB-8431-AE32098BEF75}"/>
              </a:ext>
            </a:extLst>
          </xdr:cNvPr>
          <xdr:cNvGraphicFramePr>
            <a:graphicFrameLocks/>
          </xdr:cNvGraphicFramePr>
        </xdr:nvGraphicFramePr>
        <xdr:xfrm>
          <a:off x="266700" y="39138224"/>
          <a:ext cx="10391775" cy="51911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17" name="グラフ 16">
            <a:extLst>
              <a:ext uri="{FF2B5EF4-FFF2-40B4-BE49-F238E27FC236}">
                <a16:creationId xmlns:a16="http://schemas.microsoft.com/office/drawing/2014/main" id="{0E5D6A78-71AC-4309-A1AB-A436E0A4D645}"/>
              </a:ext>
            </a:extLst>
          </xdr:cNvPr>
          <xdr:cNvGraphicFramePr>
            <a:graphicFrameLocks/>
          </xdr:cNvGraphicFramePr>
        </xdr:nvGraphicFramePr>
        <xdr:xfrm>
          <a:off x="2847975" y="39243001"/>
          <a:ext cx="7458075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2</xdr:col>
      <xdr:colOff>0</xdr:colOff>
      <xdr:row>175</xdr:row>
      <xdr:rowOff>9524</xdr:rowOff>
    </xdr:from>
    <xdr:to>
      <xdr:col>14</xdr:col>
      <xdr:colOff>0</xdr:colOff>
      <xdr:row>208</xdr:row>
      <xdr:rowOff>238125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A02B5370-F6AC-44EE-B8EE-F5ADE0C369D0}"/>
            </a:ext>
          </a:extLst>
        </xdr:cNvPr>
        <xdr:cNvGrpSpPr/>
      </xdr:nvGrpSpPr>
      <xdr:grpSpPr>
        <a:xfrm>
          <a:off x="266700" y="43348274"/>
          <a:ext cx="10106025" cy="8401051"/>
          <a:chOff x="266700" y="49787174"/>
          <a:chExt cx="10391775" cy="8896351"/>
        </a:xfrm>
      </xdr:grpSpPr>
      <xdr:graphicFrame macro="">
        <xdr:nvGraphicFramePr>
          <xdr:cNvPr id="20" name="グラフ 19">
            <a:extLst>
              <a:ext uri="{FF2B5EF4-FFF2-40B4-BE49-F238E27FC236}">
                <a16:creationId xmlns:a16="http://schemas.microsoft.com/office/drawing/2014/main" id="{87BEAF2A-9425-48E3-AA0E-228E323AE397}"/>
              </a:ext>
            </a:extLst>
          </xdr:cNvPr>
          <xdr:cNvGraphicFramePr>
            <a:graphicFrameLocks/>
          </xdr:cNvGraphicFramePr>
        </xdr:nvGraphicFramePr>
        <xdr:xfrm>
          <a:off x="266700" y="49787174"/>
          <a:ext cx="10391775" cy="8896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21" name="グラフ 20">
            <a:extLst>
              <a:ext uri="{FF2B5EF4-FFF2-40B4-BE49-F238E27FC236}">
                <a16:creationId xmlns:a16="http://schemas.microsoft.com/office/drawing/2014/main" id="{35954277-0F3B-45EF-A8A9-6468A5F22174}"/>
              </a:ext>
            </a:extLst>
          </xdr:cNvPr>
          <xdr:cNvGraphicFramePr>
            <a:graphicFrameLocks/>
          </xdr:cNvGraphicFramePr>
        </xdr:nvGraphicFramePr>
        <xdr:xfrm>
          <a:off x="2838450" y="49891951"/>
          <a:ext cx="7467600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</xdr:grpSp>
    <xdr:clientData/>
  </xdr:twoCellAnchor>
  <xdr:twoCellAnchor>
    <xdr:from>
      <xdr:col>2</xdr:col>
      <xdr:colOff>0</xdr:colOff>
      <xdr:row>82</xdr:row>
      <xdr:rowOff>9524</xdr:rowOff>
    </xdr:from>
    <xdr:to>
      <xdr:col>14</xdr:col>
      <xdr:colOff>0</xdr:colOff>
      <xdr:row>101</xdr:row>
      <xdr:rowOff>0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8CC2059C-6CC1-4C99-953B-D32334D7F5CD}"/>
            </a:ext>
          </a:extLst>
        </xdr:cNvPr>
        <xdr:cNvGrpSpPr/>
      </xdr:nvGrpSpPr>
      <xdr:grpSpPr>
        <a:xfrm>
          <a:off x="266700" y="20316824"/>
          <a:ext cx="10106025" cy="4695826"/>
          <a:chOff x="266700" y="5705474"/>
          <a:chExt cx="10391775" cy="5191126"/>
        </a:xfrm>
      </xdr:grpSpPr>
      <xdr:graphicFrame macro="">
        <xdr:nvGraphicFramePr>
          <xdr:cNvPr id="33" name="グラフ 32">
            <a:extLst>
              <a:ext uri="{FF2B5EF4-FFF2-40B4-BE49-F238E27FC236}">
                <a16:creationId xmlns:a16="http://schemas.microsoft.com/office/drawing/2014/main" id="{9E410676-6DB0-F476-EEB6-EA35AFCD50FB}"/>
              </a:ext>
            </a:extLst>
          </xdr:cNvPr>
          <xdr:cNvGraphicFramePr>
            <a:graphicFrameLocks/>
          </xdr:cNvGraphicFramePr>
        </xdr:nvGraphicFramePr>
        <xdr:xfrm>
          <a:off x="266700" y="5705474"/>
          <a:ext cx="10391775" cy="51911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graphicFrame macro="">
        <xdr:nvGraphicFramePr>
          <xdr:cNvPr id="34" name="グラフ 33">
            <a:extLst>
              <a:ext uri="{FF2B5EF4-FFF2-40B4-BE49-F238E27FC236}">
                <a16:creationId xmlns:a16="http://schemas.microsoft.com/office/drawing/2014/main" id="{3993E916-18C9-E35E-2238-14416303A587}"/>
              </a:ext>
            </a:extLst>
          </xdr:cNvPr>
          <xdr:cNvGraphicFramePr>
            <a:graphicFrameLocks/>
          </xdr:cNvGraphicFramePr>
        </xdr:nvGraphicFramePr>
        <xdr:xfrm>
          <a:off x="2847974" y="5810251"/>
          <a:ext cx="7458075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9524</xdr:rowOff>
    </xdr:from>
    <xdr:to>
      <xdr:col>14</xdr:col>
      <xdr:colOff>0</xdr:colOff>
      <xdr:row>19</xdr:row>
      <xdr:rowOff>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BB060110-8287-4E55-8033-E6C7267FD66D}"/>
            </a:ext>
          </a:extLst>
        </xdr:cNvPr>
        <xdr:cNvGrpSpPr/>
      </xdr:nvGrpSpPr>
      <xdr:grpSpPr>
        <a:xfrm>
          <a:off x="266700" y="752474"/>
          <a:ext cx="10106025" cy="3952876"/>
          <a:chOff x="266700" y="752474"/>
          <a:chExt cx="10391775" cy="4448176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0329B828-35FA-4423-957B-F58BB7194630}"/>
              </a:ext>
            </a:extLst>
          </xdr:cNvPr>
          <xdr:cNvGraphicFramePr>
            <a:graphicFrameLocks/>
          </xdr:cNvGraphicFramePr>
        </xdr:nvGraphicFramePr>
        <xdr:xfrm>
          <a:off x="266700" y="752474"/>
          <a:ext cx="10391775" cy="44481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6672C26A-64E4-44ED-A39D-C1AC0ABA36A7}"/>
              </a:ext>
            </a:extLst>
          </xdr:cNvPr>
          <xdr:cNvGraphicFramePr>
            <a:graphicFrameLocks/>
          </xdr:cNvGraphicFramePr>
        </xdr:nvGraphicFramePr>
        <xdr:xfrm>
          <a:off x="2838450" y="857251"/>
          <a:ext cx="7467600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</xdr:col>
      <xdr:colOff>0</xdr:colOff>
      <xdr:row>21</xdr:row>
      <xdr:rowOff>9524</xdr:rowOff>
    </xdr:from>
    <xdr:to>
      <xdr:col>14</xdr:col>
      <xdr:colOff>0</xdr:colOff>
      <xdr:row>40</xdr:row>
      <xdr:rowOff>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A6643770-0218-49E5-9B2A-FDCD3633E9B4}"/>
            </a:ext>
          </a:extLst>
        </xdr:cNvPr>
        <xdr:cNvGrpSpPr/>
      </xdr:nvGrpSpPr>
      <xdr:grpSpPr>
        <a:xfrm>
          <a:off x="266700" y="5210174"/>
          <a:ext cx="10106025" cy="4695826"/>
          <a:chOff x="266700" y="5705474"/>
          <a:chExt cx="10391775" cy="5191126"/>
        </a:xfrm>
      </xdr:grpSpPr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9F041A27-257F-4A95-9B5A-8166E61557BF}"/>
              </a:ext>
            </a:extLst>
          </xdr:cNvPr>
          <xdr:cNvGraphicFramePr>
            <a:graphicFrameLocks/>
          </xdr:cNvGraphicFramePr>
        </xdr:nvGraphicFramePr>
        <xdr:xfrm>
          <a:off x="266700" y="5705474"/>
          <a:ext cx="10391775" cy="51911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5" name="グラフ 4">
            <a:extLst>
              <a:ext uri="{FF2B5EF4-FFF2-40B4-BE49-F238E27FC236}">
                <a16:creationId xmlns:a16="http://schemas.microsoft.com/office/drawing/2014/main" id="{53DEED11-FA6E-4ECA-89ED-17401FBA9215}"/>
              </a:ext>
            </a:extLst>
          </xdr:cNvPr>
          <xdr:cNvGraphicFramePr>
            <a:graphicFrameLocks/>
          </xdr:cNvGraphicFramePr>
        </xdr:nvGraphicFramePr>
        <xdr:xfrm>
          <a:off x="2847974" y="5810251"/>
          <a:ext cx="7458075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2</xdr:col>
      <xdr:colOff>0</xdr:colOff>
      <xdr:row>42</xdr:row>
      <xdr:rowOff>9524</xdr:rowOff>
    </xdr:from>
    <xdr:to>
      <xdr:col>14</xdr:col>
      <xdr:colOff>0</xdr:colOff>
      <xdr:row>64</xdr:row>
      <xdr:rowOff>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FC85127F-50EB-4AB9-8AB4-066DB40FE9CB}"/>
            </a:ext>
          </a:extLst>
        </xdr:cNvPr>
        <xdr:cNvGrpSpPr/>
      </xdr:nvGrpSpPr>
      <xdr:grpSpPr>
        <a:xfrm>
          <a:off x="266700" y="10410824"/>
          <a:ext cx="10106025" cy="5438776"/>
          <a:chOff x="266700" y="11401424"/>
          <a:chExt cx="10391775" cy="5934076"/>
        </a:xfrm>
      </xdr:grpSpPr>
      <xdr:graphicFrame macro="">
        <xdr:nvGraphicFramePr>
          <xdr:cNvPr id="6" name="グラフ 5">
            <a:extLst>
              <a:ext uri="{FF2B5EF4-FFF2-40B4-BE49-F238E27FC236}">
                <a16:creationId xmlns:a16="http://schemas.microsoft.com/office/drawing/2014/main" id="{74A563FE-9084-45EF-B1C5-091A11B6B33C}"/>
              </a:ext>
            </a:extLst>
          </xdr:cNvPr>
          <xdr:cNvGraphicFramePr>
            <a:graphicFrameLocks/>
          </xdr:cNvGraphicFramePr>
        </xdr:nvGraphicFramePr>
        <xdr:xfrm>
          <a:off x="266700" y="11401424"/>
          <a:ext cx="10391775" cy="59340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7" name="グラフ 6">
            <a:extLst>
              <a:ext uri="{FF2B5EF4-FFF2-40B4-BE49-F238E27FC236}">
                <a16:creationId xmlns:a16="http://schemas.microsoft.com/office/drawing/2014/main" id="{74E0B6C6-120D-4C4D-9C9B-9FCB75210D26}"/>
              </a:ext>
            </a:extLst>
          </xdr:cNvPr>
          <xdr:cNvGraphicFramePr>
            <a:graphicFrameLocks/>
          </xdr:cNvGraphicFramePr>
        </xdr:nvGraphicFramePr>
        <xdr:xfrm>
          <a:off x="2828925" y="11506201"/>
          <a:ext cx="7477125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2</xdr:col>
      <xdr:colOff>0</xdr:colOff>
      <xdr:row>66</xdr:row>
      <xdr:rowOff>9524</xdr:rowOff>
    </xdr:from>
    <xdr:to>
      <xdr:col>14</xdr:col>
      <xdr:colOff>0</xdr:colOff>
      <xdr:row>82</xdr:row>
      <xdr:rowOff>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9D13E1E3-E9F8-4398-86DB-EE1F9A3D49C1}"/>
            </a:ext>
          </a:extLst>
        </xdr:cNvPr>
        <xdr:cNvGrpSpPr/>
      </xdr:nvGrpSpPr>
      <xdr:grpSpPr>
        <a:xfrm>
          <a:off x="266700" y="16354424"/>
          <a:ext cx="10106025" cy="3952876"/>
          <a:chOff x="266700" y="17840324"/>
          <a:chExt cx="10391775" cy="4448176"/>
        </a:xfrm>
      </xdr:grpSpPr>
      <xdr:graphicFrame macro="">
        <xdr:nvGraphicFramePr>
          <xdr:cNvPr id="8" name="グラフ 7">
            <a:extLst>
              <a:ext uri="{FF2B5EF4-FFF2-40B4-BE49-F238E27FC236}">
                <a16:creationId xmlns:a16="http://schemas.microsoft.com/office/drawing/2014/main" id="{7291AC26-8B19-4063-8138-FC5124D12249}"/>
              </a:ext>
            </a:extLst>
          </xdr:cNvPr>
          <xdr:cNvGraphicFramePr>
            <a:graphicFrameLocks/>
          </xdr:cNvGraphicFramePr>
        </xdr:nvGraphicFramePr>
        <xdr:xfrm>
          <a:off x="266700" y="17840324"/>
          <a:ext cx="10391775" cy="44481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9" name="グラフ 8">
            <a:extLst>
              <a:ext uri="{FF2B5EF4-FFF2-40B4-BE49-F238E27FC236}">
                <a16:creationId xmlns:a16="http://schemas.microsoft.com/office/drawing/2014/main" id="{5C24A47A-715B-4828-A2AD-CAC9F76B5FAD}"/>
              </a:ext>
            </a:extLst>
          </xdr:cNvPr>
          <xdr:cNvGraphicFramePr>
            <a:graphicFrameLocks/>
          </xdr:cNvGraphicFramePr>
        </xdr:nvGraphicFramePr>
        <xdr:xfrm>
          <a:off x="2819400" y="17945101"/>
          <a:ext cx="7486650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  <xdr:twoCellAnchor>
    <xdr:from>
      <xdr:col>2</xdr:col>
      <xdr:colOff>0</xdr:colOff>
      <xdr:row>135</xdr:row>
      <xdr:rowOff>9524</xdr:rowOff>
    </xdr:from>
    <xdr:to>
      <xdr:col>14</xdr:col>
      <xdr:colOff>0</xdr:colOff>
      <xdr:row>154</xdr:row>
      <xdr:rowOff>0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78F28E01-7E12-454E-9C8F-402C6266FE2A}"/>
            </a:ext>
          </a:extLst>
        </xdr:cNvPr>
        <xdr:cNvGrpSpPr/>
      </xdr:nvGrpSpPr>
      <xdr:grpSpPr>
        <a:xfrm>
          <a:off x="266700" y="33442274"/>
          <a:ext cx="10106025" cy="4695826"/>
          <a:chOff x="266700" y="33442274"/>
          <a:chExt cx="10391775" cy="5191126"/>
        </a:xfrm>
      </xdr:grpSpPr>
      <xdr:graphicFrame macro="">
        <xdr:nvGraphicFramePr>
          <xdr:cNvPr id="14" name="グラフ 13">
            <a:extLst>
              <a:ext uri="{FF2B5EF4-FFF2-40B4-BE49-F238E27FC236}">
                <a16:creationId xmlns:a16="http://schemas.microsoft.com/office/drawing/2014/main" id="{42D2D11A-20F9-476F-A370-1B90541F0BEC}"/>
              </a:ext>
            </a:extLst>
          </xdr:cNvPr>
          <xdr:cNvGraphicFramePr>
            <a:graphicFrameLocks/>
          </xdr:cNvGraphicFramePr>
        </xdr:nvGraphicFramePr>
        <xdr:xfrm>
          <a:off x="266700" y="33442274"/>
          <a:ext cx="10391775" cy="51911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5" name="グラフ 14">
            <a:extLst>
              <a:ext uri="{FF2B5EF4-FFF2-40B4-BE49-F238E27FC236}">
                <a16:creationId xmlns:a16="http://schemas.microsoft.com/office/drawing/2014/main" id="{64EDD7D9-A002-4688-8B12-0E6BDCBA19BC}"/>
              </a:ext>
            </a:extLst>
          </xdr:cNvPr>
          <xdr:cNvGraphicFramePr>
            <a:graphicFrameLocks/>
          </xdr:cNvGraphicFramePr>
        </xdr:nvGraphicFramePr>
        <xdr:xfrm>
          <a:off x="2838450" y="33547051"/>
          <a:ext cx="7467600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2</xdr:col>
      <xdr:colOff>0</xdr:colOff>
      <xdr:row>156</xdr:row>
      <xdr:rowOff>9524</xdr:rowOff>
    </xdr:from>
    <xdr:to>
      <xdr:col>14</xdr:col>
      <xdr:colOff>0</xdr:colOff>
      <xdr:row>175</xdr:row>
      <xdr:rowOff>0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A849646E-8B43-426E-AB14-F20006F9E083}"/>
            </a:ext>
          </a:extLst>
        </xdr:cNvPr>
        <xdr:cNvGrpSpPr/>
      </xdr:nvGrpSpPr>
      <xdr:grpSpPr>
        <a:xfrm>
          <a:off x="266700" y="38642924"/>
          <a:ext cx="10106025" cy="4695826"/>
          <a:chOff x="266700" y="39138224"/>
          <a:chExt cx="10391775" cy="5191126"/>
        </a:xfrm>
      </xdr:grpSpPr>
      <xdr:graphicFrame macro="">
        <xdr:nvGraphicFramePr>
          <xdr:cNvPr id="16" name="グラフ 15">
            <a:extLst>
              <a:ext uri="{FF2B5EF4-FFF2-40B4-BE49-F238E27FC236}">
                <a16:creationId xmlns:a16="http://schemas.microsoft.com/office/drawing/2014/main" id="{C27C6B20-539E-47A8-9D8C-886BA374EFBD}"/>
              </a:ext>
            </a:extLst>
          </xdr:cNvPr>
          <xdr:cNvGraphicFramePr>
            <a:graphicFrameLocks/>
          </xdr:cNvGraphicFramePr>
        </xdr:nvGraphicFramePr>
        <xdr:xfrm>
          <a:off x="266700" y="39138224"/>
          <a:ext cx="10391775" cy="51911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17" name="グラフ 16">
            <a:extLst>
              <a:ext uri="{FF2B5EF4-FFF2-40B4-BE49-F238E27FC236}">
                <a16:creationId xmlns:a16="http://schemas.microsoft.com/office/drawing/2014/main" id="{C185EE61-48B7-4400-B873-F4B8CE3D81C3}"/>
              </a:ext>
            </a:extLst>
          </xdr:cNvPr>
          <xdr:cNvGraphicFramePr>
            <a:graphicFrameLocks/>
          </xdr:cNvGraphicFramePr>
        </xdr:nvGraphicFramePr>
        <xdr:xfrm>
          <a:off x="2847975" y="39243001"/>
          <a:ext cx="7458075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  <xdr:twoCellAnchor>
    <xdr:from>
      <xdr:col>2</xdr:col>
      <xdr:colOff>0</xdr:colOff>
      <xdr:row>84</xdr:row>
      <xdr:rowOff>9524</xdr:rowOff>
    </xdr:from>
    <xdr:to>
      <xdr:col>14</xdr:col>
      <xdr:colOff>0</xdr:colOff>
      <xdr:row>103</xdr:row>
      <xdr:rowOff>0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F6BE87DE-978B-4D4D-BB2B-C8295C6B2887}"/>
            </a:ext>
          </a:extLst>
        </xdr:cNvPr>
        <xdr:cNvGrpSpPr/>
      </xdr:nvGrpSpPr>
      <xdr:grpSpPr>
        <a:xfrm>
          <a:off x="266700" y="20812124"/>
          <a:ext cx="10106025" cy="4695826"/>
          <a:chOff x="266700" y="5705474"/>
          <a:chExt cx="10391775" cy="5191126"/>
        </a:xfrm>
      </xdr:grpSpPr>
      <xdr:graphicFrame macro="">
        <xdr:nvGraphicFramePr>
          <xdr:cNvPr id="36" name="グラフ 35">
            <a:extLst>
              <a:ext uri="{FF2B5EF4-FFF2-40B4-BE49-F238E27FC236}">
                <a16:creationId xmlns:a16="http://schemas.microsoft.com/office/drawing/2014/main" id="{17C9CC18-94D5-D35E-FDAA-8C924880A5D6}"/>
              </a:ext>
            </a:extLst>
          </xdr:cNvPr>
          <xdr:cNvGraphicFramePr>
            <a:graphicFrameLocks/>
          </xdr:cNvGraphicFramePr>
        </xdr:nvGraphicFramePr>
        <xdr:xfrm>
          <a:off x="266700" y="5705474"/>
          <a:ext cx="10391775" cy="51911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37" name="グラフ 36">
            <a:extLst>
              <a:ext uri="{FF2B5EF4-FFF2-40B4-BE49-F238E27FC236}">
                <a16:creationId xmlns:a16="http://schemas.microsoft.com/office/drawing/2014/main" id="{EA59E0E0-0390-071D-852F-0356BB6DE6C7}"/>
              </a:ext>
            </a:extLst>
          </xdr:cNvPr>
          <xdr:cNvGraphicFramePr>
            <a:graphicFrameLocks/>
          </xdr:cNvGraphicFramePr>
        </xdr:nvGraphicFramePr>
        <xdr:xfrm>
          <a:off x="2847974" y="5810251"/>
          <a:ext cx="7458075" cy="76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2</xdr:col>
      <xdr:colOff>0</xdr:colOff>
      <xdr:row>105</xdr:row>
      <xdr:rowOff>12699</xdr:rowOff>
    </xdr:from>
    <xdr:to>
      <xdr:col>14</xdr:col>
      <xdr:colOff>0</xdr:colOff>
      <xdr:row>133</xdr:row>
      <xdr:rowOff>6350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27251C70-A5DB-D35F-D2E9-BBADF7888251}"/>
            </a:ext>
          </a:extLst>
        </xdr:cNvPr>
        <xdr:cNvGrpSpPr/>
      </xdr:nvGrpSpPr>
      <xdr:grpSpPr>
        <a:xfrm>
          <a:off x="266700" y="26015949"/>
          <a:ext cx="10106025" cy="6927851"/>
          <a:chOff x="254000" y="26682699"/>
          <a:chExt cx="9220200" cy="7105651"/>
        </a:xfrm>
      </xdr:grpSpPr>
      <xdr:grpSp>
        <xdr:nvGrpSpPr>
          <xdr:cNvPr id="27" name="グループ化 26">
            <a:extLst>
              <a:ext uri="{FF2B5EF4-FFF2-40B4-BE49-F238E27FC236}">
                <a16:creationId xmlns:a16="http://schemas.microsoft.com/office/drawing/2014/main" id="{D0FDE0AC-04B9-4930-A977-17E0663335FB}"/>
              </a:ext>
            </a:extLst>
          </xdr:cNvPr>
          <xdr:cNvGrpSpPr/>
        </xdr:nvGrpSpPr>
        <xdr:grpSpPr>
          <a:xfrm>
            <a:off x="254000" y="26679524"/>
            <a:ext cx="9220200" cy="7112001"/>
            <a:chOff x="266700" y="25517471"/>
            <a:chExt cx="10391776" cy="7429500"/>
          </a:xfrm>
        </xdr:grpSpPr>
        <xdr:graphicFrame macro="">
          <xdr:nvGraphicFramePr>
            <xdr:cNvPr id="12" name="グラフ 11">
              <a:extLst>
                <a:ext uri="{FF2B5EF4-FFF2-40B4-BE49-F238E27FC236}">
                  <a16:creationId xmlns:a16="http://schemas.microsoft.com/office/drawing/2014/main" id="{0409D60E-C595-45D8-9618-14F344658712}"/>
                </a:ext>
              </a:extLst>
            </xdr:cNvPr>
            <xdr:cNvGraphicFramePr>
              <a:graphicFrameLocks/>
            </xdr:cNvGraphicFramePr>
          </xdr:nvGraphicFramePr>
          <xdr:xfrm>
            <a:off x="266700" y="25517471"/>
            <a:ext cx="10391776" cy="74295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5"/>
            </a:graphicData>
          </a:graphic>
        </xdr:graphicFrame>
        <xdr:graphicFrame macro="">
          <xdr:nvGraphicFramePr>
            <xdr:cNvPr id="13" name="グラフ 12">
              <a:extLst>
                <a:ext uri="{FF2B5EF4-FFF2-40B4-BE49-F238E27FC236}">
                  <a16:creationId xmlns:a16="http://schemas.microsoft.com/office/drawing/2014/main" id="{E6A59370-EE88-4517-A4BE-9537F875AC63}"/>
                </a:ext>
              </a:extLst>
            </xdr:cNvPr>
            <xdr:cNvGraphicFramePr>
              <a:graphicFrameLocks/>
            </xdr:cNvGraphicFramePr>
          </xdr:nvGraphicFramePr>
          <xdr:xfrm>
            <a:off x="2805086" y="25688645"/>
            <a:ext cx="7486651" cy="76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6"/>
            </a:graphicData>
          </a:graphic>
        </xdr:graphicFrame>
      </xdr:grp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C7AB24CE-59E6-C6A8-073C-C6A0C003954A}"/>
              </a:ext>
            </a:extLst>
          </xdr:cNvPr>
          <xdr:cNvSpPr txBox="1"/>
        </xdr:nvSpPr>
        <xdr:spPr>
          <a:xfrm>
            <a:off x="2949575" y="27025600"/>
            <a:ext cx="1276350" cy="3683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ja-JP" altLang="en-US"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最優先かつ重点的に取り組むべきである</a:t>
            </a:r>
          </a:p>
        </xdr:txBody>
      </xdr:sp>
    </xdr:grpSp>
    <xdr:clientData/>
  </xdr:twoCellAnchor>
  <xdr:twoCellAnchor>
    <xdr:from>
      <xdr:col>2</xdr:col>
      <xdr:colOff>0</xdr:colOff>
      <xdr:row>177</xdr:row>
      <xdr:rowOff>12699</xdr:rowOff>
    </xdr:from>
    <xdr:to>
      <xdr:col>14</xdr:col>
      <xdr:colOff>0</xdr:colOff>
      <xdr:row>210</xdr:row>
      <xdr:rowOff>234950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5B1998F0-CE2F-6EB0-D8A8-7B454FFC105F}"/>
            </a:ext>
          </a:extLst>
        </xdr:cNvPr>
        <xdr:cNvGrpSpPr/>
      </xdr:nvGrpSpPr>
      <xdr:grpSpPr>
        <a:xfrm>
          <a:off x="266700" y="43846749"/>
          <a:ext cx="10106025" cy="8394701"/>
          <a:chOff x="254000" y="44970699"/>
          <a:chExt cx="9220200" cy="8604251"/>
        </a:xfrm>
      </xdr:grpSpPr>
      <xdr:grpSp>
        <xdr:nvGrpSpPr>
          <xdr:cNvPr id="31" name="グループ化 30">
            <a:extLst>
              <a:ext uri="{FF2B5EF4-FFF2-40B4-BE49-F238E27FC236}">
                <a16:creationId xmlns:a16="http://schemas.microsoft.com/office/drawing/2014/main" id="{4CD7ABF6-20F5-4B61-94B9-78C843B8158A}"/>
              </a:ext>
            </a:extLst>
          </xdr:cNvPr>
          <xdr:cNvGrpSpPr/>
        </xdr:nvGrpSpPr>
        <xdr:grpSpPr>
          <a:xfrm>
            <a:off x="254000" y="44967524"/>
            <a:ext cx="9220200" cy="8610601"/>
            <a:chOff x="266700" y="49787174"/>
            <a:chExt cx="10391775" cy="8896351"/>
          </a:xfrm>
        </xdr:grpSpPr>
        <xdr:graphicFrame macro="">
          <xdr:nvGraphicFramePr>
            <xdr:cNvPr id="20" name="グラフ 19">
              <a:extLst>
                <a:ext uri="{FF2B5EF4-FFF2-40B4-BE49-F238E27FC236}">
                  <a16:creationId xmlns:a16="http://schemas.microsoft.com/office/drawing/2014/main" id="{7EE42936-E0B5-410C-93A2-167E6C266DA9}"/>
                </a:ext>
              </a:extLst>
            </xdr:cNvPr>
            <xdr:cNvGraphicFramePr>
              <a:graphicFrameLocks/>
            </xdr:cNvGraphicFramePr>
          </xdr:nvGraphicFramePr>
          <xdr:xfrm>
            <a:off x="266700" y="49787174"/>
            <a:ext cx="10391775" cy="889635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7"/>
            </a:graphicData>
          </a:graphic>
        </xdr:graphicFrame>
        <xdr:graphicFrame macro="">
          <xdr:nvGraphicFramePr>
            <xdr:cNvPr id="21" name="グラフ 20">
              <a:extLst>
                <a:ext uri="{FF2B5EF4-FFF2-40B4-BE49-F238E27FC236}">
                  <a16:creationId xmlns:a16="http://schemas.microsoft.com/office/drawing/2014/main" id="{8B6D533D-52BB-43FD-ACC8-1DC77023FC6A}"/>
                </a:ext>
              </a:extLst>
            </xdr:cNvPr>
            <xdr:cNvGraphicFramePr>
              <a:graphicFrameLocks/>
            </xdr:cNvGraphicFramePr>
          </xdr:nvGraphicFramePr>
          <xdr:xfrm>
            <a:off x="2838450" y="49891951"/>
            <a:ext cx="7467600" cy="76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8"/>
            </a:graphicData>
          </a:graphic>
        </xdr:graphicFrame>
      </xdr:grp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95B0F23-B21E-4694-AE77-830C6488A07F}"/>
              </a:ext>
            </a:extLst>
          </xdr:cNvPr>
          <xdr:cNvSpPr txBox="1"/>
        </xdr:nvSpPr>
        <xdr:spPr>
          <a:xfrm>
            <a:off x="2930525" y="45259625"/>
            <a:ext cx="1289050" cy="3686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ja-JP" altLang="en-US"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最優先かつ重点的に取り組むべきである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0</xdr:colOff>
      <xdr:row>26</xdr:row>
      <xdr:rowOff>0</xdr:rowOff>
    </xdr:to>
    <xdr:graphicFrame macro="">
      <xdr:nvGraphicFramePr>
        <xdr:cNvPr id="2" name="Chart 1062">
          <a:extLst>
            <a:ext uri="{FF2B5EF4-FFF2-40B4-BE49-F238E27FC236}">
              <a16:creationId xmlns:a16="http://schemas.microsoft.com/office/drawing/2014/main" id="{0CE42644-7FED-4D4E-BC6F-BEC52231589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28</xdr:row>
      <xdr:rowOff>0</xdr:rowOff>
    </xdr:from>
    <xdr:to>
      <xdr:col>9</xdr:col>
      <xdr:colOff>0</xdr:colOff>
      <xdr:row>52</xdr:row>
      <xdr:rowOff>0</xdr:rowOff>
    </xdr:to>
    <xdr:graphicFrame macro="">
      <xdr:nvGraphicFramePr>
        <xdr:cNvPr id="3" name="Chart 1062">
          <a:extLst>
            <a:ext uri="{FF2B5EF4-FFF2-40B4-BE49-F238E27FC236}">
              <a16:creationId xmlns:a16="http://schemas.microsoft.com/office/drawing/2014/main" id="{4CF04121-284A-450E-BD8D-50F4C8C3DC4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54</xdr:row>
      <xdr:rowOff>0</xdr:rowOff>
    </xdr:from>
    <xdr:to>
      <xdr:col>9</xdr:col>
      <xdr:colOff>0</xdr:colOff>
      <xdr:row>78</xdr:row>
      <xdr:rowOff>0</xdr:rowOff>
    </xdr:to>
    <xdr:graphicFrame macro="">
      <xdr:nvGraphicFramePr>
        <xdr:cNvPr id="4" name="Chart 1062">
          <a:extLst>
            <a:ext uri="{FF2B5EF4-FFF2-40B4-BE49-F238E27FC236}">
              <a16:creationId xmlns:a16="http://schemas.microsoft.com/office/drawing/2014/main" id="{5484617A-2899-452E-A863-2A25ACD8CE3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80</xdr:row>
      <xdr:rowOff>0</xdr:rowOff>
    </xdr:from>
    <xdr:to>
      <xdr:col>9</xdr:col>
      <xdr:colOff>0</xdr:colOff>
      <xdr:row>104</xdr:row>
      <xdr:rowOff>0</xdr:rowOff>
    </xdr:to>
    <xdr:graphicFrame macro="">
      <xdr:nvGraphicFramePr>
        <xdr:cNvPr id="5" name="Chart 1062">
          <a:extLst>
            <a:ext uri="{FF2B5EF4-FFF2-40B4-BE49-F238E27FC236}">
              <a16:creationId xmlns:a16="http://schemas.microsoft.com/office/drawing/2014/main" id="{B5A42D42-1F96-436B-8E38-F5254046B23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132</xdr:row>
      <xdr:rowOff>0</xdr:rowOff>
    </xdr:from>
    <xdr:to>
      <xdr:col>9</xdr:col>
      <xdr:colOff>0</xdr:colOff>
      <xdr:row>156</xdr:row>
      <xdr:rowOff>0</xdr:rowOff>
    </xdr:to>
    <xdr:graphicFrame macro="">
      <xdr:nvGraphicFramePr>
        <xdr:cNvPr id="7" name="Chart 1062">
          <a:extLst>
            <a:ext uri="{FF2B5EF4-FFF2-40B4-BE49-F238E27FC236}">
              <a16:creationId xmlns:a16="http://schemas.microsoft.com/office/drawing/2014/main" id="{003D0071-98B6-419B-92E6-AAE527E4650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158</xdr:row>
      <xdr:rowOff>0</xdr:rowOff>
    </xdr:from>
    <xdr:to>
      <xdr:col>9</xdr:col>
      <xdr:colOff>0</xdr:colOff>
      <xdr:row>182</xdr:row>
      <xdr:rowOff>0</xdr:rowOff>
    </xdr:to>
    <xdr:graphicFrame macro="">
      <xdr:nvGraphicFramePr>
        <xdr:cNvPr id="8" name="Chart 1062">
          <a:extLst>
            <a:ext uri="{FF2B5EF4-FFF2-40B4-BE49-F238E27FC236}">
              <a16:creationId xmlns:a16="http://schemas.microsoft.com/office/drawing/2014/main" id="{4973E43D-ED14-4252-A170-5306160EC98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184</xdr:row>
      <xdr:rowOff>0</xdr:rowOff>
    </xdr:from>
    <xdr:to>
      <xdr:col>9</xdr:col>
      <xdr:colOff>0</xdr:colOff>
      <xdr:row>208</xdr:row>
      <xdr:rowOff>0</xdr:rowOff>
    </xdr:to>
    <xdr:graphicFrame macro="">
      <xdr:nvGraphicFramePr>
        <xdr:cNvPr id="9" name="Chart 1062">
          <a:extLst>
            <a:ext uri="{FF2B5EF4-FFF2-40B4-BE49-F238E27FC236}">
              <a16:creationId xmlns:a16="http://schemas.microsoft.com/office/drawing/2014/main" id="{2AF501B1-B940-425C-BFA6-886E9F685E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210</xdr:row>
      <xdr:rowOff>0</xdr:rowOff>
    </xdr:from>
    <xdr:to>
      <xdr:col>9</xdr:col>
      <xdr:colOff>0</xdr:colOff>
      <xdr:row>234</xdr:row>
      <xdr:rowOff>0</xdr:rowOff>
    </xdr:to>
    <xdr:graphicFrame macro="">
      <xdr:nvGraphicFramePr>
        <xdr:cNvPr id="11" name="Chart 1062">
          <a:extLst>
            <a:ext uri="{FF2B5EF4-FFF2-40B4-BE49-F238E27FC236}">
              <a16:creationId xmlns:a16="http://schemas.microsoft.com/office/drawing/2014/main" id="{AB5653C2-2FB8-49D5-B1C4-3CCC5DA3328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106</xdr:row>
      <xdr:rowOff>0</xdr:rowOff>
    </xdr:from>
    <xdr:to>
      <xdr:col>9</xdr:col>
      <xdr:colOff>0</xdr:colOff>
      <xdr:row>130</xdr:row>
      <xdr:rowOff>0</xdr:rowOff>
    </xdr:to>
    <xdr:graphicFrame macro="">
      <xdr:nvGraphicFramePr>
        <xdr:cNvPr id="12" name="Chart 1062">
          <a:extLst>
            <a:ext uri="{FF2B5EF4-FFF2-40B4-BE49-F238E27FC236}">
              <a16:creationId xmlns:a16="http://schemas.microsoft.com/office/drawing/2014/main" id="{F9AAFD4C-7870-4BB7-80BF-F699F605849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0.70062</cdr:x>
      <cdr:y>0.94967</cdr:y>
    </cdr:from>
    <cdr:to>
      <cdr:x>1</cdr:x>
      <cdr:y>1</cdr:y>
    </cdr:to>
    <cdr:sp macro="" textlink="">
      <cdr:nvSpPr>
        <cdr:cNvPr id="4" name="AutoShape 8923">
          <a:extLst xmlns:a="http://schemas.openxmlformats.org/drawingml/2006/main">
            <a:ext uri="{FF2B5EF4-FFF2-40B4-BE49-F238E27FC236}">
              <a16:creationId xmlns:a16="http://schemas.microsoft.com/office/drawing/2014/main" id="{539C48BF-C426-42E7-8CC5-9436B3BC3A4B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03" y="5644463"/>
          <a:ext cx="1437197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 baseline="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0.94967</cdr:y>
    </cdr:from>
    <cdr:to>
      <cdr:x>0.42775</cdr:x>
      <cdr:y>1</cdr:y>
    </cdr:to>
    <cdr:sp macro="" textlink="">
      <cdr:nvSpPr>
        <cdr:cNvPr id="5" name="AutoShape 8922">
          <a:extLst xmlns:a="http://schemas.openxmlformats.org/drawingml/2006/main">
            <a:ext uri="{FF2B5EF4-FFF2-40B4-BE49-F238E27FC236}">
              <a16:creationId xmlns:a16="http://schemas.microsoft.com/office/drawing/2014/main" id="{B651108F-3C83-41C8-8AFC-D018A3BDA42F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500" y="5644463"/>
          <a:ext cx="1354950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0.10791</cdr:y>
    </cdr:from>
    <cdr:to>
      <cdr:x>0.48413</cdr:x>
      <cdr:y>0.15824</cdr:y>
    </cdr:to>
    <cdr:sp macro="" textlink="">
      <cdr:nvSpPr>
        <cdr:cNvPr id="7" name="AutoShape 8920">
          <a:extLst xmlns:a="http://schemas.openxmlformats.org/drawingml/2006/main">
            <a:ext uri="{FF2B5EF4-FFF2-40B4-BE49-F238E27FC236}">
              <a16:creationId xmlns:a16="http://schemas.microsoft.com/office/drawing/2014/main" id="{D28B06B0-1EFA-4F50-901D-FE468502A0FD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486" y="641374"/>
          <a:ext cx="1625614" cy="299141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0.65675</cdr:x>
      <cdr:y>0.1031</cdr:y>
    </cdr:from>
    <cdr:to>
      <cdr:x>1</cdr:x>
      <cdr:y>0.15343</cdr:y>
    </cdr:to>
    <cdr:sp macro="" textlink="">
      <cdr:nvSpPr>
        <cdr:cNvPr id="8" name="AutoShape 8921">
          <a:extLst xmlns:a="http://schemas.openxmlformats.org/drawingml/2006/main">
            <a:ext uri="{FF2B5EF4-FFF2-40B4-BE49-F238E27FC236}">
              <a16:creationId xmlns:a16="http://schemas.microsoft.com/office/drawing/2014/main" id="{24F46F41-A785-49C6-AFAF-42402E56248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775" y="612785"/>
          <a:ext cx="1647825" cy="299142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0.6627</cdr:x>
      <cdr:y>0.00481</cdr:y>
    </cdr:from>
    <cdr:to>
      <cdr:x>0.99206</cdr:x>
      <cdr:y>0.08436</cdr:y>
    </cdr:to>
    <cdr:sp macro="" textlink="">
      <cdr:nvSpPr>
        <cdr:cNvPr id="12" name="Text Box 9221">
          <a:extLst xmlns:a="http://schemas.openxmlformats.org/drawingml/2006/main">
            <a:ext uri="{FF2B5EF4-FFF2-40B4-BE49-F238E27FC236}">
              <a16:creationId xmlns:a16="http://schemas.microsoft.com/office/drawing/2014/main" id="{F95D3787-CD1F-43B9-B8CD-93A9986D0FA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1358" y="28589"/>
          <a:ext cx="1581125" cy="4728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36000" tIns="36000" rIns="36000" bIns="36000" anchor="t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1016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R2               R6</a:t>
          </a:r>
          <a:b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</a:b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年度　　　　　　 年度</a:t>
          </a:r>
        </a:p>
      </cdr:txBody>
    </cdr:sp>
  </cdr:relSizeAnchor>
  <cdr:relSizeAnchor xmlns:cdr="http://schemas.openxmlformats.org/drawingml/2006/chartDrawing">
    <cdr:from>
      <cdr:x>0.7938</cdr:x>
      <cdr:y>0.03479</cdr:y>
    </cdr:from>
    <cdr:to>
      <cdr:x>0.8796</cdr:x>
      <cdr:y>0.05296</cdr:y>
    </cdr:to>
    <cdr:grpSp>
      <cdr:nvGrpSpPr>
        <cdr:cNvPr id="13" name="グループ化 12">
          <a:extLst xmlns:a="http://schemas.openxmlformats.org/drawingml/2006/main">
            <a:ext uri="{FF2B5EF4-FFF2-40B4-BE49-F238E27FC236}">
              <a16:creationId xmlns:a16="http://schemas.microsoft.com/office/drawing/2014/main" id="{11E0853C-40D0-439F-933C-33DA9B62EBA5}"/>
            </a:ext>
          </a:extLst>
        </cdr:cNvPr>
        <cdr:cNvGrpSpPr/>
      </cdr:nvGrpSpPr>
      <cdr:grpSpPr>
        <a:xfrm xmlns:a="http://schemas.openxmlformats.org/drawingml/2006/main">
          <a:off x="3810716" y="206778"/>
          <a:ext cx="411892" cy="107995"/>
          <a:chOff x="567017" y="178189"/>
          <a:chExt cx="411886" cy="108000"/>
        </a:xfrm>
      </cdr:grpSpPr>
      <cdr:cxnSp macro="">
        <cdr:nvCxnSpPr>
          <cdr:cNvPr id="14" name="Line 9223">
            <a:extLst xmlns:a="http://schemas.openxmlformats.org/drawingml/2006/main">
              <a:ext uri="{FF2B5EF4-FFF2-40B4-BE49-F238E27FC236}">
                <a16:creationId xmlns:a16="http://schemas.microsoft.com/office/drawing/2014/main" id="{95F4685A-DE35-413A-B5D9-A2FB9C837F72}"/>
              </a:ext>
            </a:extLst>
          </cdr:cNvPr>
          <cdr:cNvCxnSpPr>
            <a:cxnSpLocks xmlns:a="http://schemas.openxmlformats.org/drawingml/2006/main" noChangeShapeType="1"/>
          </cdr:cNvCxnSpPr>
        </cdr:nvCxnSpPr>
        <cdr:spPr bwMode="auto">
          <a:xfrm xmlns:a="http://schemas.openxmlformats.org/drawingml/2006/main" flipH="1">
            <a:off x="571552" y="227625"/>
            <a:ext cx="36619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80808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cxnSp>
      <cdr:sp macro="" textlink="">
        <cdr:nvSpPr>
          <cdr:cNvPr id="15" name="Oval 9222">
            <a:extLst xmlns:a="http://schemas.openxmlformats.org/drawingml/2006/main">
              <a:ext uri="{FF2B5EF4-FFF2-40B4-BE49-F238E27FC236}">
                <a16:creationId xmlns:a16="http://schemas.microsoft.com/office/drawing/2014/main" id="{24107B5C-3960-4DF6-B469-D23993B1D352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874793" y="178189"/>
            <a:ext cx="104110" cy="108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000080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16" name="Oval 9222">
            <a:extLst xmlns:a="http://schemas.openxmlformats.org/drawingml/2006/main">
              <a:ext uri="{FF2B5EF4-FFF2-40B4-BE49-F238E27FC236}">
                <a16:creationId xmlns:a16="http://schemas.microsoft.com/office/drawing/2014/main" id="{C9DF8A1E-284D-4482-AFF9-C2145752BF9E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567017" y="199118"/>
            <a:ext cx="689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0.39202</cdr:x>
      <cdr:y>0.88418</cdr:y>
    </cdr:from>
    <cdr:to>
      <cdr:x>0.80009</cdr:x>
      <cdr:y>0.93008</cdr:y>
    </cdr:to>
    <cdr:sp macro="" textlink="">
      <cdr:nvSpPr>
        <cdr:cNvPr id="18" name="正方形/長方形 17">
          <a:extLst xmlns:a="http://schemas.openxmlformats.org/drawingml/2006/main">
            <a:ext uri="{FF2B5EF4-FFF2-40B4-BE49-F238E27FC236}">
              <a16:creationId xmlns:a16="http://schemas.microsoft.com/office/drawing/2014/main" id="{20F0F0A8-9276-4FFC-A70A-AA52BB287E1A}"/>
            </a:ext>
          </a:extLst>
        </cdr:cNvPr>
        <cdr:cNvSpPr/>
      </cdr:nvSpPr>
      <cdr:spPr>
        <a:xfrm xmlns:a="http://schemas.openxmlformats.org/drawingml/2006/main">
          <a:off x="1719276" y="5389982"/>
          <a:ext cx="1789686" cy="27980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144000" tIns="36000" rIns="108000" bIns="3600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低←　満足度　→高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2.08307E-7</cdr:x>
      <cdr:y>0.45086</cdr:y>
    </cdr:from>
    <cdr:to>
      <cdr:x>0.06349</cdr:x>
      <cdr:y>0.74893</cdr:y>
    </cdr:to>
    <cdr:sp macro="" textlink="">
      <cdr:nvSpPr>
        <cdr:cNvPr id="22" name="正方形/長方形 21">
          <a:extLst xmlns:a="http://schemas.openxmlformats.org/drawingml/2006/main">
            <a:ext uri="{FF2B5EF4-FFF2-40B4-BE49-F238E27FC236}">
              <a16:creationId xmlns:a16="http://schemas.microsoft.com/office/drawing/2014/main" id="{C137A385-F6C7-40D6-981E-D01A356E7FE9}"/>
            </a:ext>
          </a:extLst>
        </cdr:cNvPr>
        <cdr:cNvSpPr/>
      </cdr:nvSpPr>
      <cdr:spPr>
        <a:xfrm xmlns:a="http://schemas.openxmlformats.org/drawingml/2006/main">
          <a:off x="1" y="2679725"/>
          <a:ext cx="304789" cy="17716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eaVert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高←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優先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度　→低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0.70062</cdr:x>
      <cdr:y>0.94967</cdr:y>
    </cdr:from>
    <cdr:to>
      <cdr:x>1</cdr:x>
      <cdr:y>1</cdr:y>
    </cdr:to>
    <cdr:sp macro="" textlink="">
      <cdr:nvSpPr>
        <cdr:cNvPr id="4" name="AutoShape 8923">
          <a:extLst xmlns:a="http://schemas.openxmlformats.org/drawingml/2006/main">
            <a:ext uri="{FF2B5EF4-FFF2-40B4-BE49-F238E27FC236}">
              <a16:creationId xmlns:a16="http://schemas.microsoft.com/office/drawing/2014/main" id="{539C48BF-C426-42E7-8CC5-9436B3BC3A4B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03" y="5644463"/>
          <a:ext cx="1437197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 baseline="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0.94967</cdr:y>
    </cdr:from>
    <cdr:to>
      <cdr:x>0.42775</cdr:x>
      <cdr:y>1</cdr:y>
    </cdr:to>
    <cdr:sp macro="" textlink="">
      <cdr:nvSpPr>
        <cdr:cNvPr id="5" name="AutoShape 8922">
          <a:extLst xmlns:a="http://schemas.openxmlformats.org/drawingml/2006/main">
            <a:ext uri="{FF2B5EF4-FFF2-40B4-BE49-F238E27FC236}">
              <a16:creationId xmlns:a16="http://schemas.microsoft.com/office/drawing/2014/main" id="{B651108F-3C83-41C8-8AFC-D018A3BDA42F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500" y="5644463"/>
          <a:ext cx="1354950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0.10791</cdr:y>
    </cdr:from>
    <cdr:to>
      <cdr:x>0.48413</cdr:x>
      <cdr:y>0.15824</cdr:y>
    </cdr:to>
    <cdr:sp macro="" textlink="">
      <cdr:nvSpPr>
        <cdr:cNvPr id="7" name="AutoShape 8920">
          <a:extLst xmlns:a="http://schemas.openxmlformats.org/drawingml/2006/main">
            <a:ext uri="{FF2B5EF4-FFF2-40B4-BE49-F238E27FC236}">
              <a16:creationId xmlns:a16="http://schemas.microsoft.com/office/drawing/2014/main" id="{D28B06B0-1EFA-4F50-901D-FE468502A0FD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486" y="641374"/>
          <a:ext cx="1625614" cy="299141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0.65675</cdr:x>
      <cdr:y>0.1031</cdr:y>
    </cdr:from>
    <cdr:to>
      <cdr:x>1</cdr:x>
      <cdr:y>0.15343</cdr:y>
    </cdr:to>
    <cdr:sp macro="" textlink="">
      <cdr:nvSpPr>
        <cdr:cNvPr id="8" name="AutoShape 8921">
          <a:extLst xmlns:a="http://schemas.openxmlformats.org/drawingml/2006/main">
            <a:ext uri="{FF2B5EF4-FFF2-40B4-BE49-F238E27FC236}">
              <a16:creationId xmlns:a16="http://schemas.microsoft.com/office/drawing/2014/main" id="{24F46F41-A785-49C6-AFAF-42402E56248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775" y="612785"/>
          <a:ext cx="1647825" cy="299142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0.6627</cdr:x>
      <cdr:y>0.00481</cdr:y>
    </cdr:from>
    <cdr:to>
      <cdr:x>0.99206</cdr:x>
      <cdr:y>0.08436</cdr:y>
    </cdr:to>
    <cdr:sp macro="" textlink="">
      <cdr:nvSpPr>
        <cdr:cNvPr id="12" name="Text Box 9221">
          <a:extLst xmlns:a="http://schemas.openxmlformats.org/drawingml/2006/main">
            <a:ext uri="{FF2B5EF4-FFF2-40B4-BE49-F238E27FC236}">
              <a16:creationId xmlns:a16="http://schemas.microsoft.com/office/drawing/2014/main" id="{F95D3787-CD1F-43B9-B8CD-93A9986D0FA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1358" y="28589"/>
          <a:ext cx="1581125" cy="4728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36000" tIns="36000" rIns="36000" bIns="36000" anchor="t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1016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R2               R6</a:t>
          </a:r>
          <a:b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</a:b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年度　　　　　　 年度</a:t>
          </a:r>
        </a:p>
      </cdr:txBody>
    </cdr:sp>
  </cdr:relSizeAnchor>
  <cdr:relSizeAnchor xmlns:cdr="http://schemas.openxmlformats.org/drawingml/2006/chartDrawing">
    <cdr:from>
      <cdr:x>0.7938</cdr:x>
      <cdr:y>0.03479</cdr:y>
    </cdr:from>
    <cdr:to>
      <cdr:x>0.8796</cdr:x>
      <cdr:y>0.05296</cdr:y>
    </cdr:to>
    <cdr:grpSp>
      <cdr:nvGrpSpPr>
        <cdr:cNvPr id="13" name="グループ化 12">
          <a:extLst xmlns:a="http://schemas.openxmlformats.org/drawingml/2006/main">
            <a:ext uri="{FF2B5EF4-FFF2-40B4-BE49-F238E27FC236}">
              <a16:creationId xmlns:a16="http://schemas.microsoft.com/office/drawing/2014/main" id="{11E0853C-40D0-439F-933C-33DA9B62EBA5}"/>
            </a:ext>
          </a:extLst>
        </cdr:cNvPr>
        <cdr:cNvGrpSpPr/>
      </cdr:nvGrpSpPr>
      <cdr:grpSpPr>
        <a:xfrm xmlns:a="http://schemas.openxmlformats.org/drawingml/2006/main">
          <a:off x="3810716" y="206778"/>
          <a:ext cx="411892" cy="107995"/>
          <a:chOff x="567017" y="178189"/>
          <a:chExt cx="411886" cy="108000"/>
        </a:xfrm>
      </cdr:grpSpPr>
      <cdr:cxnSp macro="">
        <cdr:nvCxnSpPr>
          <cdr:cNvPr id="14" name="Line 9223">
            <a:extLst xmlns:a="http://schemas.openxmlformats.org/drawingml/2006/main">
              <a:ext uri="{FF2B5EF4-FFF2-40B4-BE49-F238E27FC236}">
                <a16:creationId xmlns:a16="http://schemas.microsoft.com/office/drawing/2014/main" id="{95F4685A-DE35-413A-B5D9-A2FB9C837F72}"/>
              </a:ext>
            </a:extLst>
          </cdr:cNvPr>
          <cdr:cNvCxnSpPr>
            <a:cxnSpLocks xmlns:a="http://schemas.openxmlformats.org/drawingml/2006/main" noChangeShapeType="1"/>
          </cdr:cNvCxnSpPr>
        </cdr:nvCxnSpPr>
        <cdr:spPr bwMode="auto">
          <a:xfrm xmlns:a="http://schemas.openxmlformats.org/drawingml/2006/main" flipH="1">
            <a:off x="571552" y="227625"/>
            <a:ext cx="36619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80808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cxnSp>
      <cdr:sp macro="" textlink="">
        <cdr:nvSpPr>
          <cdr:cNvPr id="15" name="Oval 9222">
            <a:extLst xmlns:a="http://schemas.openxmlformats.org/drawingml/2006/main">
              <a:ext uri="{FF2B5EF4-FFF2-40B4-BE49-F238E27FC236}">
                <a16:creationId xmlns:a16="http://schemas.microsoft.com/office/drawing/2014/main" id="{24107B5C-3960-4DF6-B469-D23993B1D352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874793" y="178189"/>
            <a:ext cx="104110" cy="108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000080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16" name="Oval 9222">
            <a:extLst xmlns:a="http://schemas.openxmlformats.org/drawingml/2006/main">
              <a:ext uri="{FF2B5EF4-FFF2-40B4-BE49-F238E27FC236}">
                <a16:creationId xmlns:a16="http://schemas.microsoft.com/office/drawing/2014/main" id="{C9DF8A1E-284D-4482-AFF9-C2145752BF9E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567017" y="199118"/>
            <a:ext cx="689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0.40939</cdr:x>
      <cdr:y>0.88835</cdr:y>
    </cdr:from>
    <cdr:to>
      <cdr:x>0.81734</cdr:x>
      <cdr:y>0.93425</cdr:y>
    </cdr:to>
    <cdr:sp macro="" textlink="">
      <cdr:nvSpPr>
        <cdr:cNvPr id="18" name="正方形/長方形 17">
          <a:extLst xmlns:a="http://schemas.openxmlformats.org/drawingml/2006/main">
            <a:ext uri="{FF2B5EF4-FFF2-40B4-BE49-F238E27FC236}">
              <a16:creationId xmlns:a16="http://schemas.microsoft.com/office/drawing/2014/main" id="{20F0F0A8-9276-4FFC-A70A-AA52BB287E1A}"/>
            </a:ext>
          </a:extLst>
        </cdr:cNvPr>
        <cdr:cNvSpPr/>
      </cdr:nvSpPr>
      <cdr:spPr>
        <a:xfrm xmlns:a="http://schemas.openxmlformats.org/drawingml/2006/main">
          <a:off x="1965328" y="5279997"/>
          <a:ext cx="1958405" cy="2728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144000" tIns="36000" rIns="108000" bIns="3600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低←　満足度　→高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2.08307E-7</cdr:x>
      <cdr:y>0.45406</cdr:y>
    </cdr:from>
    <cdr:to>
      <cdr:x>0.06349</cdr:x>
      <cdr:y>0.75213</cdr:y>
    </cdr:to>
    <cdr:sp macro="" textlink="">
      <cdr:nvSpPr>
        <cdr:cNvPr id="22" name="正方形/長方形 21">
          <a:extLst xmlns:a="http://schemas.openxmlformats.org/drawingml/2006/main">
            <a:ext uri="{FF2B5EF4-FFF2-40B4-BE49-F238E27FC236}">
              <a16:creationId xmlns:a16="http://schemas.microsoft.com/office/drawing/2014/main" id="{C137A385-F6C7-40D6-981E-D01A356E7FE9}"/>
            </a:ext>
          </a:extLst>
        </cdr:cNvPr>
        <cdr:cNvSpPr/>
      </cdr:nvSpPr>
      <cdr:spPr>
        <a:xfrm xmlns:a="http://schemas.openxmlformats.org/drawingml/2006/main">
          <a:off x="1" y="2698775"/>
          <a:ext cx="304789" cy="17716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eaVert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高←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優先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度　→低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0.70062</cdr:x>
      <cdr:y>0.94967</cdr:y>
    </cdr:from>
    <cdr:to>
      <cdr:x>1</cdr:x>
      <cdr:y>1</cdr:y>
    </cdr:to>
    <cdr:sp macro="" textlink="">
      <cdr:nvSpPr>
        <cdr:cNvPr id="4" name="AutoShape 8923">
          <a:extLst xmlns:a="http://schemas.openxmlformats.org/drawingml/2006/main">
            <a:ext uri="{FF2B5EF4-FFF2-40B4-BE49-F238E27FC236}">
              <a16:creationId xmlns:a16="http://schemas.microsoft.com/office/drawing/2014/main" id="{539C48BF-C426-42E7-8CC5-9436B3BC3A4B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03" y="5644463"/>
          <a:ext cx="1437197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 baseline="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0.94967</cdr:y>
    </cdr:from>
    <cdr:to>
      <cdr:x>0.42775</cdr:x>
      <cdr:y>1</cdr:y>
    </cdr:to>
    <cdr:sp macro="" textlink="">
      <cdr:nvSpPr>
        <cdr:cNvPr id="5" name="AutoShape 8922">
          <a:extLst xmlns:a="http://schemas.openxmlformats.org/drawingml/2006/main">
            <a:ext uri="{FF2B5EF4-FFF2-40B4-BE49-F238E27FC236}">
              <a16:creationId xmlns:a16="http://schemas.microsoft.com/office/drawing/2014/main" id="{B651108F-3C83-41C8-8AFC-D018A3BDA42F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500" y="5644463"/>
          <a:ext cx="1354950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0.10791</cdr:y>
    </cdr:from>
    <cdr:to>
      <cdr:x>0.48413</cdr:x>
      <cdr:y>0.15824</cdr:y>
    </cdr:to>
    <cdr:sp macro="" textlink="">
      <cdr:nvSpPr>
        <cdr:cNvPr id="7" name="AutoShape 8920">
          <a:extLst xmlns:a="http://schemas.openxmlformats.org/drawingml/2006/main">
            <a:ext uri="{FF2B5EF4-FFF2-40B4-BE49-F238E27FC236}">
              <a16:creationId xmlns:a16="http://schemas.microsoft.com/office/drawing/2014/main" id="{D28B06B0-1EFA-4F50-901D-FE468502A0FD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486" y="641374"/>
          <a:ext cx="1625614" cy="299141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0.65675</cdr:x>
      <cdr:y>0.1031</cdr:y>
    </cdr:from>
    <cdr:to>
      <cdr:x>1</cdr:x>
      <cdr:y>0.15343</cdr:y>
    </cdr:to>
    <cdr:sp macro="" textlink="">
      <cdr:nvSpPr>
        <cdr:cNvPr id="8" name="AutoShape 8921">
          <a:extLst xmlns:a="http://schemas.openxmlformats.org/drawingml/2006/main">
            <a:ext uri="{FF2B5EF4-FFF2-40B4-BE49-F238E27FC236}">
              <a16:creationId xmlns:a16="http://schemas.microsoft.com/office/drawing/2014/main" id="{24F46F41-A785-49C6-AFAF-42402E56248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775" y="612785"/>
          <a:ext cx="1647825" cy="299142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0.6627</cdr:x>
      <cdr:y>0.00481</cdr:y>
    </cdr:from>
    <cdr:to>
      <cdr:x>0.99206</cdr:x>
      <cdr:y>0.08436</cdr:y>
    </cdr:to>
    <cdr:sp macro="" textlink="">
      <cdr:nvSpPr>
        <cdr:cNvPr id="12" name="Text Box 9221">
          <a:extLst xmlns:a="http://schemas.openxmlformats.org/drawingml/2006/main">
            <a:ext uri="{FF2B5EF4-FFF2-40B4-BE49-F238E27FC236}">
              <a16:creationId xmlns:a16="http://schemas.microsoft.com/office/drawing/2014/main" id="{F95D3787-CD1F-43B9-B8CD-93A9986D0FA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1358" y="28589"/>
          <a:ext cx="1581125" cy="4728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36000" tIns="36000" rIns="36000" bIns="36000" anchor="t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1016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R2               R6</a:t>
          </a:r>
          <a:b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</a:b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年度　　　　　　 年度</a:t>
          </a:r>
        </a:p>
      </cdr:txBody>
    </cdr:sp>
  </cdr:relSizeAnchor>
  <cdr:relSizeAnchor xmlns:cdr="http://schemas.openxmlformats.org/drawingml/2006/chartDrawing">
    <cdr:from>
      <cdr:x>0.7938</cdr:x>
      <cdr:y>0.03479</cdr:y>
    </cdr:from>
    <cdr:to>
      <cdr:x>0.8796</cdr:x>
      <cdr:y>0.05296</cdr:y>
    </cdr:to>
    <cdr:grpSp>
      <cdr:nvGrpSpPr>
        <cdr:cNvPr id="13" name="グループ化 12">
          <a:extLst xmlns:a="http://schemas.openxmlformats.org/drawingml/2006/main">
            <a:ext uri="{FF2B5EF4-FFF2-40B4-BE49-F238E27FC236}">
              <a16:creationId xmlns:a16="http://schemas.microsoft.com/office/drawing/2014/main" id="{11E0853C-40D0-439F-933C-33DA9B62EBA5}"/>
            </a:ext>
          </a:extLst>
        </cdr:cNvPr>
        <cdr:cNvGrpSpPr/>
      </cdr:nvGrpSpPr>
      <cdr:grpSpPr>
        <a:xfrm xmlns:a="http://schemas.openxmlformats.org/drawingml/2006/main">
          <a:off x="3810716" y="206778"/>
          <a:ext cx="411892" cy="107995"/>
          <a:chOff x="567017" y="178189"/>
          <a:chExt cx="411886" cy="108000"/>
        </a:xfrm>
      </cdr:grpSpPr>
      <cdr:cxnSp macro="">
        <cdr:nvCxnSpPr>
          <cdr:cNvPr id="14" name="Line 9223">
            <a:extLst xmlns:a="http://schemas.openxmlformats.org/drawingml/2006/main">
              <a:ext uri="{FF2B5EF4-FFF2-40B4-BE49-F238E27FC236}">
                <a16:creationId xmlns:a16="http://schemas.microsoft.com/office/drawing/2014/main" id="{95F4685A-DE35-413A-B5D9-A2FB9C837F72}"/>
              </a:ext>
            </a:extLst>
          </cdr:cNvPr>
          <cdr:cNvCxnSpPr>
            <a:cxnSpLocks xmlns:a="http://schemas.openxmlformats.org/drawingml/2006/main" noChangeShapeType="1"/>
          </cdr:cNvCxnSpPr>
        </cdr:nvCxnSpPr>
        <cdr:spPr bwMode="auto">
          <a:xfrm xmlns:a="http://schemas.openxmlformats.org/drawingml/2006/main" flipH="1">
            <a:off x="571552" y="227625"/>
            <a:ext cx="36619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80808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cxnSp>
      <cdr:sp macro="" textlink="">
        <cdr:nvSpPr>
          <cdr:cNvPr id="15" name="Oval 9222">
            <a:extLst xmlns:a="http://schemas.openxmlformats.org/drawingml/2006/main">
              <a:ext uri="{FF2B5EF4-FFF2-40B4-BE49-F238E27FC236}">
                <a16:creationId xmlns:a16="http://schemas.microsoft.com/office/drawing/2014/main" id="{24107B5C-3960-4DF6-B469-D23993B1D352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874793" y="178189"/>
            <a:ext cx="104110" cy="108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000080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16" name="Oval 9222">
            <a:extLst xmlns:a="http://schemas.openxmlformats.org/drawingml/2006/main">
              <a:ext uri="{FF2B5EF4-FFF2-40B4-BE49-F238E27FC236}">
                <a16:creationId xmlns:a16="http://schemas.microsoft.com/office/drawing/2014/main" id="{C9DF8A1E-284D-4482-AFF9-C2145752BF9E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567017" y="199118"/>
            <a:ext cx="689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0.40542</cdr:x>
      <cdr:y>0.88835</cdr:y>
    </cdr:from>
    <cdr:to>
      <cdr:x>0.81337</cdr:x>
      <cdr:y>0.93425</cdr:y>
    </cdr:to>
    <cdr:sp macro="" textlink="">
      <cdr:nvSpPr>
        <cdr:cNvPr id="18" name="正方形/長方形 17">
          <a:extLst xmlns:a="http://schemas.openxmlformats.org/drawingml/2006/main">
            <a:ext uri="{FF2B5EF4-FFF2-40B4-BE49-F238E27FC236}">
              <a16:creationId xmlns:a16="http://schemas.microsoft.com/office/drawing/2014/main" id="{20F0F0A8-9276-4FFC-A70A-AA52BB287E1A}"/>
            </a:ext>
          </a:extLst>
        </cdr:cNvPr>
        <cdr:cNvSpPr/>
      </cdr:nvSpPr>
      <cdr:spPr>
        <a:xfrm xmlns:a="http://schemas.openxmlformats.org/drawingml/2006/main">
          <a:off x="1946278" y="5279997"/>
          <a:ext cx="1958405" cy="2728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144000" tIns="36000" rIns="108000" bIns="3600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低←　満足度　→高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2.08307E-7</cdr:x>
      <cdr:y>0.45246</cdr:y>
    </cdr:from>
    <cdr:to>
      <cdr:x>0.06349</cdr:x>
      <cdr:y>0.75053</cdr:y>
    </cdr:to>
    <cdr:sp macro="" textlink="">
      <cdr:nvSpPr>
        <cdr:cNvPr id="22" name="正方形/長方形 21">
          <a:extLst xmlns:a="http://schemas.openxmlformats.org/drawingml/2006/main">
            <a:ext uri="{FF2B5EF4-FFF2-40B4-BE49-F238E27FC236}">
              <a16:creationId xmlns:a16="http://schemas.microsoft.com/office/drawing/2014/main" id="{C137A385-F6C7-40D6-981E-D01A356E7FE9}"/>
            </a:ext>
          </a:extLst>
        </cdr:cNvPr>
        <cdr:cNvSpPr/>
      </cdr:nvSpPr>
      <cdr:spPr>
        <a:xfrm xmlns:a="http://schemas.openxmlformats.org/drawingml/2006/main">
          <a:off x="1" y="2689250"/>
          <a:ext cx="304789" cy="17716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eaVert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高←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優先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度　→低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0.70062</cdr:x>
      <cdr:y>0.94967</cdr:y>
    </cdr:from>
    <cdr:to>
      <cdr:x>1</cdr:x>
      <cdr:y>1</cdr:y>
    </cdr:to>
    <cdr:sp macro="" textlink="">
      <cdr:nvSpPr>
        <cdr:cNvPr id="4" name="AutoShape 8923">
          <a:extLst xmlns:a="http://schemas.openxmlformats.org/drawingml/2006/main">
            <a:ext uri="{FF2B5EF4-FFF2-40B4-BE49-F238E27FC236}">
              <a16:creationId xmlns:a16="http://schemas.microsoft.com/office/drawing/2014/main" id="{539C48BF-C426-42E7-8CC5-9436B3BC3A4B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03" y="5644463"/>
          <a:ext cx="1437197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 baseline="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0.94967</cdr:y>
    </cdr:from>
    <cdr:to>
      <cdr:x>0.42775</cdr:x>
      <cdr:y>1</cdr:y>
    </cdr:to>
    <cdr:sp macro="" textlink="">
      <cdr:nvSpPr>
        <cdr:cNvPr id="5" name="AutoShape 8922">
          <a:extLst xmlns:a="http://schemas.openxmlformats.org/drawingml/2006/main">
            <a:ext uri="{FF2B5EF4-FFF2-40B4-BE49-F238E27FC236}">
              <a16:creationId xmlns:a16="http://schemas.microsoft.com/office/drawing/2014/main" id="{B651108F-3C83-41C8-8AFC-D018A3BDA42F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500" y="5644463"/>
          <a:ext cx="1354950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0.10791</cdr:y>
    </cdr:from>
    <cdr:to>
      <cdr:x>0.48413</cdr:x>
      <cdr:y>0.15824</cdr:y>
    </cdr:to>
    <cdr:sp macro="" textlink="">
      <cdr:nvSpPr>
        <cdr:cNvPr id="7" name="AutoShape 8920">
          <a:extLst xmlns:a="http://schemas.openxmlformats.org/drawingml/2006/main">
            <a:ext uri="{FF2B5EF4-FFF2-40B4-BE49-F238E27FC236}">
              <a16:creationId xmlns:a16="http://schemas.microsoft.com/office/drawing/2014/main" id="{D28B06B0-1EFA-4F50-901D-FE468502A0FD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486" y="641374"/>
          <a:ext cx="1625614" cy="299141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0.65675</cdr:x>
      <cdr:y>0.1031</cdr:y>
    </cdr:from>
    <cdr:to>
      <cdr:x>1</cdr:x>
      <cdr:y>0.15343</cdr:y>
    </cdr:to>
    <cdr:sp macro="" textlink="">
      <cdr:nvSpPr>
        <cdr:cNvPr id="8" name="AutoShape 8921">
          <a:extLst xmlns:a="http://schemas.openxmlformats.org/drawingml/2006/main">
            <a:ext uri="{FF2B5EF4-FFF2-40B4-BE49-F238E27FC236}">
              <a16:creationId xmlns:a16="http://schemas.microsoft.com/office/drawing/2014/main" id="{24F46F41-A785-49C6-AFAF-42402E56248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775" y="612785"/>
          <a:ext cx="1647825" cy="299142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0.6627</cdr:x>
      <cdr:y>0.00481</cdr:y>
    </cdr:from>
    <cdr:to>
      <cdr:x>0.99206</cdr:x>
      <cdr:y>0.08436</cdr:y>
    </cdr:to>
    <cdr:sp macro="" textlink="">
      <cdr:nvSpPr>
        <cdr:cNvPr id="12" name="Text Box 9221">
          <a:extLst xmlns:a="http://schemas.openxmlformats.org/drawingml/2006/main">
            <a:ext uri="{FF2B5EF4-FFF2-40B4-BE49-F238E27FC236}">
              <a16:creationId xmlns:a16="http://schemas.microsoft.com/office/drawing/2014/main" id="{F95D3787-CD1F-43B9-B8CD-93A9986D0FA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1350" y="28589"/>
          <a:ext cx="1581133" cy="4728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36000" tIns="36000" rIns="36000" bIns="36000" anchor="t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1016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R2               R6</a:t>
          </a:r>
          <a:b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</a:b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年度　　　　　　 年度</a:t>
          </a:r>
        </a:p>
      </cdr:txBody>
    </cdr:sp>
  </cdr:relSizeAnchor>
  <cdr:relSizeAnchor xmlns:cdr="http://schemas.openxmlformats.org/drawingml/2006/chartDrawing">
    <cdr:from>
      <cdr:x>0.7938</cdr:x>
      <cdr:y>0.03479</cdr:y>
    </cdr:from>
    <cdr:to>
      <cdr:x>0.8796</cdr:x>
      <cdr:y>0.05296</cdr:y>
    </cdr:to>
    <cdr:grpSp>
      <cdr:nvGrpSpPr>
        <cdr:cNvPr id="13" name="グループ化 12">
          <a:extLst xmlns:a="http://schemas.openxmlformats.org/drawingml/2006/main">
            <a:ext uri="{FF2B5EF4-FFF2-40B4-BE49-F238E27FC236}">
              <a16:creationId xmlns:a16="http://schemas.microsoft.com/office/drawing/2014/main" id="{11E0853C-40D0-439F-933C-33DA9B62EBA5}"/>
            </a:ext>
          </a:extLst>
        </cdr:cNvPr>
        <cdr:cNvGrpSpPr/>
      </cdr:nvGrpSpPr>
      <cdr:grpSpPr>
        <a:xfrm xmlns:a="http://schemas.openxmlformats.org/drawingml/2006/main">
          <a:off x="3810716" y="206778"/>
          <a:ext cx="411892" cy="107995"/>
          <a:chOff x="567017" y="178189"/>
          <a:chExt cx="411886" cy="108000"/>
        </a:xfrm>
      </cdr:grpSpPr>
      <cdr:cxnSp macro="">
        <cdr:nvCxnSpPr>
          <cdr:cNvPr id="14" name="Line 9223">
            <a:extLst xmlns:a="http://schemas.openxmlformats.org/drawingml/2006/main">
              <a:ext uri="{FF2B5EF4-FFF2-40B4-BE49-F238E27FC236}">
                <a16:creationId xmlns:a16="http://schemas.microsoft.com/office/drawing/2014/main" id="{95F4685A-DE35-413A-B5D9-A2FB9C837F72}"/>
              </a:ext>
            </a:extLst>
          </cdr:cNvPr>
          <cdr:cNvCxnSpPr>
            <a:cxnSpLocks xmlns:a="http://schemas.openxmlformats.org/drawingml/2006/main" noChangeShapeType="1"/>
          </cdr:cNvCxnSpPr>
        </cdr:nvCxnSpPr>
        <cdr:spPr bwMode="auto">
          <a:xfrm xmlns:a="http://schemas.openxmlformats.org/drawingml/2006/main" flipH="1">
            <a:off x="571552" y="227625"/>
            <a:ext cx="36619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80808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cxnSp>
      <cdr:sp macro="" textlink="">
        <cdr:nvSpPr>
          <cdr:cNvPr id="15" name="Oval 9222">
            <a:extLst xmlns:a="http://schemas.openxmlformats.org/drawingml/2006/main">
              <a:ext uri="{FF2B5EF4-FFF2-40B4-BE49-F238E27FC236}">
                <a16:creationId xmlns:a16="http://schemas.microsoft.com/office/drawing/2014/main" id="{24107B5C-3960-4DF6-B469-D23993B1D352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874793" y="178189"/>
            <a:ext cx="104110" cy="108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000080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16" name="Oval 9222">
            <a:extLst xmlns:a="http://schemas.openxmlformats.org/drawingml/2006/main">
              <a:ext uri="{FF2B5EF4-FFF2-40B4-BE49-F238E27FC236}">
                <a16:creationId xmlns:a16="http://schemas.microsoft.com/office/drawing/2014/main" id="{C9DF8A1E-284D-4482-AFF9-C2145752BF9E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567017" y="199118"/>
            <a:ext cx="689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0.29233</cdr:x>
      <cdr:y>0.88835</cdr:y>
    </cdr:from>
    <cdr:to>
      <cdr:x>0.70028</cdr:x>
      <cdr:y>0.93425</cdr:y>
    </cdr:to>
    <cdr:sp macro="" textlink="">
      <cdr:nvSpPr>
        <cdr:cNvPr id="18" name="正方形/長方形 17">
          <a:extLst xmlns:a="http://schemas.openxmlformats.org/drawingml/2006/main">
            <a:ext uri="{FF2B5EF4-FFF2-40B4-BE49-F238E27FC236}">
              <a16:creationId xmlns:a16="http://schemas.microsoft.com/office/drawing/2014/main" id="{20F0F0A8-9276-4FFC-A70A-AA52BB287E1A}"/>
            </a:ext>
          </a:extLst>
        </cdr:cNvPr>
        <cdr:cNvSpPr/>
      </cdr:nvSpPr>
      <cdr:spPr>
        <a:xfrm xmlns:a="http://schemas.openxmlformats.org/drawingml/2006/main">
          <a:off x="1403353" y="5279997"/>
          <a:ext cx="1958405" cy="2728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144000" tIns="36000" rIns="108000" bIns="3600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低←　満足度　→高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0</cdr:x>
      <cdr:y>0.40007</cdr:y>
    </cdr:from>
    <cdr:to>
      <cdr:x>0.06349</cdr:x>
      <cdr:y>0.69814</cdr:y>
    </cdr:to>
    <cdr:sp macro="" textlink="">
      <cdr:nvSpPr>
        <cdr:cNvPr id="22" name="正方形/長方形 21">
          <a:extLst xmlns:a="http://schemas.openxmlformats.org/drawingml/2006/main">
            <a:ext uri="{FF2B5EF4-FFF2-40B4-BE49-F238E27FC236}">
              <a16:creationId xmlns:a16="http://schemas.microsoft.com/office/drawing/2014/main" id="{C137A385-F6C7-40D6-981E-D01A356E7FE9}"/>
            </a:ext>
          </a:extLst>
        </cdr:cNvPr>
        <cdr:cNvSpPr/>
      </cdr:nvSpPr>
      <cdr:spPr>
        <a:xfrm xmlns:a="http://schemas.openxmlformats.org/drawingml/2006/main">
          <a:off x="0" y="2411138"/>
          <a:ext cx="304019" cy="17963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eaVert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高←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優先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度　→低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0.70062</cdr:x>
      <cdr:y>0.94967</cdr:y>
    </cdr:from>
    <cdr:to>
      <cdr:x>1</cdr:x>
      <cdr:y>1</cdr:y>
    </cdr:to>
    <cdr:sp macro="" textlink="">
      <cdr:nvSpPr>
        <cdr:cNvPr id="4" name="AutoShape 8923">
          <a:extLst xmlns:a="http://schemas.openxmlformats.org/drawingml/2006/main">
            <a:ext uri="{FF2B5EF4-FFF2-40B4-BE49-F238E27FC236}">
              <a16:creationId xmlns:a16="http://schemas.microsoft.com/office/drawing/2014/main" id="{539C48BF-C426-42E7-8CC5-9436B3BC3A4B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03" y="5644463"/>
          <a:ext cx="1437197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 baseline="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0.94967</cdr:y>
    </cdr:from>
    <cdr:to>
      <cdr:x>0.42775</cdr:x>
      <cdr:y>1</cdr:y>
    </cdr:to>
    <cdr:sp macro="" textlink="">
      <cdr:nvSpPr>
        <cdr:cNvPr id="5" name="AutoShape 8922">
          <a:extLst xmlns:a="http://schemas.openxmlformats.org/drawingml/2006/main">
            <a:ext uri="{FF2B5EF4-FFF2-40B4-BE49-F238E27FC236}">
              <a16:creationId xmlns:a16="http://schemas.microsoft.com/office/drawing/2014/main" id="{B651108F-3C83-41C8-8AFC-D018A3BDA42F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500" y="5644463"/>
          <a:ext cx="1354950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0.10791</cdr:y>
    </cdr:from>
    <cdr:to>
      <cdr:x>0.48413</cdr:x>
      <cdr:y>0.15824</cdr:y>
    </cdr:to>
    <cdr:sp macro="" textlink="">
      <cdr:nvSpPr>
        <cdr:cNvPr id="7" name="AutoShape 8920">
          <a:extLst xmlns:a="http://schemas.openxmlformats.org/drawingml/2006/main">
            <a:ext uri="{FF2B5EF4-FFF2-40B4-BE49-F238E27FC236}">
              <a16:creationId xmlns:a16="http://schemas.microsoft.com/office/drawing/2014/main" id="{D28B06B0-1EFA-4F50-901D-FE468502A0FD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486" y="641374"/>
          <a:ext cx="1625614" cy="299141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0.65675</cdr:x>
      <cdr:y>0.1031</cdr:y>
    </cdr:from>
    <cdr:to>
      <cdr:x>1</cdr:x>
      <cdr:y>0.15343</cdr:y>
    </cdr:to>
    <cdr:sp macro="" textlink="">
      <cdr:nvSpPr>
        <cdr:cNvPr id="8" name="AutoShape 8921">
          <a:extLst xmlns:a="http://schemas.openxmlformats.org/drawingml/2006/main">
            <a:ext uri="{FF2B5EF4-FFF2-40B4-BE49-F238E27FC236}">
              <a16:creationId xmlns:a16="http://schemas.microsoft.com/office/drawing/2014/main" id="{24F46F41-A785-49C6-AFAF-42402E56248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775" y="612785"/>
          <a:ext cx="1647825" cy="299142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0.6627</cdr:x>
      <cdr:y>0.00481</cdr:y>
    </cdr:from>
    <cdr:to>
      <cdr:x>0.99206</cdr:x>
      <cdr:y>0.08436</cdr:y>
    </cdr:to>
    <cdr:sp macro="" textlink="">
      <cdr:nvSpPr>
        <cdr:cNvPr id="12" name="Text Box 9221">
          <a:extLst xmlns:a="http://schemas.openxmlformats.org/drawingml/2006/main">
            <a:ext uri="{FF2B5EF4-FFF2-40B4-BE49-F238E27FC236}">
              <a16:creationId xmlns:a16="http://schemas.microsoft.com/office/drawing/2014/main" id="{F95D3787-CD1F-43B9-B8CD-93A9986D0FA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1350" y="28589"/>
          <a:ext cx="1581133" cy="4728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36000" tIns="36000" rIns="36000" bIns="36000" anchor="t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1016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R2               R6</a:t>
          </a:r>
          <a:b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</a:b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年度　　　　　　 年度</a:t>
          </a:r>
        </a:p>
      </cdr:txBody>
    </cdr:sp>
  </cdr:relSizeAnchor>
  <cdr:relSizeAnchor xmlns:cdr="http://schemas.openxmlformats.org/drawingml/2006/chartDrawing">
    <cdr:from>
      <cdr:x>0.7938</cdr:x>
      <cdr:y>0.03479</cdr:y>
    </cdr:from>
    <cdr:to>
      <cdr:x>0.8796</cdr:x>
      <cdr:y>0.05296</cdr:y>
    </cdr:to>
    <cdr:grpSp>
      <cdr:nvGrpSpPr>
        <cdr:cNvPr id="13" name="グループ化 12">
          <a:extLst xmlns:a="http://schemas.openxmlformats.org/drawingml/2006/main">
            <a:ext uri="{FF2B5EF4-FFF2-40B4-BE49-F238E27FC236}">
              <a16:creationId xmlns:a16="http://schemas.microsoft.com/office/drawing/2014/main" id="{11E0853C-40D0-439F-933C-33DA9B62EBA5}"/>
            </a:ext>
          </a:extLst>
        </cdr:cNvPr>
        <cdr:cNvGrpSpPr/>
      </cdr:nvGrpSpPr>
      <cdr:grpSpPr>
        <a:xfrm xmlns:a="http://schemas.openxmlformats.org/drawingml/2006/main">
          <a:off x="3810716" y="206778"/>
          <a:ext cx="411892" cy="107995"/>
          <a:chOff x="567017" y="178189"/>
          <a:chExt cx="411886" cy="108000"/>
        </a:xfrm>
      </cdr:grpSpPr>
      <cdr:cxnSp macro="">
        <cdr:nvCxnSpPr>
          <cdr:cNvPr id="14" name="Line 9223">
            <a:extLst xmlns:a="http://schemas.openxmlformats.org/drawingml/2006/main">
              <a:ext uri="{FF2B5EF4-FFF2-40B4-BE49-F238E27FC236}">
                <a16:creationId xmlns:a16="http://schemas.microsoft.com/office/drawing/2014/main" id="{95F4685A-DE35-413A-B5D9-A2FB9C837F72}"/>
              </a:ext>
            </a:extLst>
          </cdr:cNvPr>
          <cdr:cNvCxnSpPr>
            <a:cxnSpLocks xmlns:a="http://schemas.openxmlformats.org/drawingml/2006/main" noChangeShapeType="1"/>
          </cdr:cNvCxnSpPr>
        </cdr:nvCxnSpPr>
        <cdr:spPr bwMode="auto">
          <a:xfrm xmlns:a="http://schemas.openxmlformats.org/drawingml/2006/main" flipH="1">
            <a:off x="571552" y="227625"/>
            <a:ext cx="36619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80808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cxnSp>
      <cdr:sp macro="" textlink="">
        <cdr:nvSpPr>
          <cdr:cNvPr id="15" name="Oval 9222">
            <a:extLst xmlns:a="http://schemas.openxmlformats.org/drawingml/2006/main">
              <a:ext uri="{FF2B5EF4-FFF2-40B4-BE49-F238E27FC236}">
                <a16:creationId xmlns:a16="http://schemas.microsoft.com/office/drawing/2014/main" id="{24107B5C-3960-4DF6-B469-D23993B1D352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874793" y="178189"/>
            <a:ext cx="104110" cy="108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000080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16" name="Oval 9222">
            <a:extLst xmlns:a="http://schemas.openxmlformats.org/drawingml/2006/main">
              <a:ext uri="{FF2B5EF4-FFF2-40B4-BE49-F238E27FC236}">
                <a16:creationId xmlns:a16="http://schemas.microsoft.com/office/drawing/2014/main" id="{C9DF8A1E-284D-4482-AFF9-C2145752BF9E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567017" y="199118"/>
            <a:ext cx="689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0.40741</cdr:x>
      <cdr:y>0.88835</cdr:y>
    </cdr:from>
    <cdr:to>
      <cdr:x>0.81536</cdr:x>
      <cdr:y>0.93425</cdr:y>
    </cdr:to>
    <cdr:sp macro="" textlink="">
      <cdr:nvSpPr>
        <cdr:cNvPr id="18" name="正方形/長方形 17">
          <a:extLst xmlns:a="http://schemas.openxmlformats.org/drawingml/2006/main">
            <a:ext uri="{FF2B5EF4-FFF2-40B4-BE49-F238E27FC236}">
              <a16:creationId xmlns:a16="http://schemas.microsoft.com/office/drawing/2014/main" id="{20F0F0A8-9276-4FFC-A70A-AA52BB287E1A}"/>
            </a:ext>
          </a:extLst>
        </cdr:cNvPr>
        <cdr:cNvSpPr/>
      </cdr:nvSpPr>
      <cdr:spPr>
        <a:xfrm xmlns:a="http://schemas.openxmlformats.org/drawingml/2006/main">
          <a:off x="1955803" y="5279997"/>
          <a:ext cx="1958405" cy="2728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144000" tIns="36000" rIns="108000" bIns="3600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低←　満足度　→高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2.08307E-7</cdr:x>
      <cdr:y>0.45567</cdr:y>
    </cdr:from>
    <cdr:to>
      <cdr:x>0.06349</cdr:x>
      <cdr:y>0.75374</cdr:y>
    </cdr:to>
    <cdr:sp macro="" textlink="">
      <cdr:nvSpPr>
        <cdr:cNvPr id="22" name="正方形/長方形 21">
          <a:extLst xmlns:a="http://schemas.openxmlformats.org/drawingml/2006/main">
            <a:ext uri="{FF2B5EF4-FFF2-40B4-BE49-F238E27FC236}">
              <a16:creationId xmlns:a16="http://schemas.microsoft.com/office/drawing/2014/main" id="{C137A385-F6C7-40D6-981E-D01A356E7FE9}"/>
            </a:ext>
          </a:extLst>
        </cdr:cNvPr>
        <cdr:cNvSpPr/>
      </cdr:nvSpPr>
      <cdr:spPr>
        <a:xfrm xmlns:a="http://schemas.openxmlformats.org/drawingml/2006/main">
          <a:off x="1" y="2708300"/>
          <a:ext cx="304789" cy="17716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eaVert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高←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優先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度　→低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0.70062</cdr:x>
      <cdr:y>0.94967</cdr:y>
    </cdr:from>
    <cdr:to>
      <cdr:x>1</cdr:x>
      <cdr:y>1</cdr:y>
    </cdr:to>
    <cdr:sp macro="" textlink="">
      <cdr:nvSpPr>
        <cdr:cNvPr id="4" name="AutoShape 8923">
          <a:extLst xmlns:a="http://schemas.openxmlformats.org/drawingml/2006/main">
            <a:ext uri="{FF2B5EF4-FFF2-40B4-BE49-F238E27FC236}">
              <a16:creationId xmlns:a16="http://schemas.microsoft.com/office/drawing/2014/main" id="{539C48BF-C426-42E7-8CC5-9436B3BC3A4B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03" y="5644463"/>
          <a:ext cx="1437197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 baseline="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0.94967</cdr:y>
    </cdr:from>
    <cdr:to>
      <cdr:x>0.42775</cdr:x>
      <cdr:y>1</cdr:y>
    </cdr:to>
    <cdr:sp macro="" textlink="">
      <cdr:nvSpPr>
        <cdr:cNvPr id="5" name="AutoShape 8922">
          <a:extLst xmlns:a="http://schemas.openxmlformats.org/drawingml/2006/main">
            <a:ext uri="{FF2B5EF4-FFF2-40B4-BE49-F238E27FC236}">
              <a16:creationId xmlns:a16="http://schemas.microsoft.com/office/drawing/2014/main" id="{B651108F-3C83-41C8-8AFC-D018A3BDA42F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500" y="5644463"/>
          <a:ext cx="1354950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0.10791</cdr:y>
    </cdr:from>
    <cdr:to>
      <cdr:x>0.48413</cdr:x>
      <cdr:y>0.15824</cdr:y>
    </cdr:to>
    <cdr:sp macro="" textlink="">
      <cdr:nvSpPr>
        <cdr:cNvPr id="7" name="AutoShape 8920">
          <a:extLst xmlns:a="http://schemas.openxmlformats.org/drawingml/2006/main">
            <a:ext uri="{FF2B5EF4-FFF2-40B4-BE49-F238E27FC236}">
              <a16:creationId xmlns:a16="http://schemas.microsoft.com/office/drawing/2014/main" id="{D28B06B0-1EFA-4F50-901D-FE468502A0FD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486" y="641374"/>
          <a:ext cx="1625614" cy="299141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0.65675</cdr:x>
      <cdr:y>0.1031</cdr:y>
    </cdr:from>
    <cdr:to>
      <cdr:x>1</cdr:x>
      <cdr:y>0.15343</cdr:y>
    </cdr:to>
    <cdr:sp macro="" textlink="">
      <cdr:nvSpPr>
        <cdr:cNvPr id="8" name="AutoShape 8921">
          <a:extLst xmlns:a="http://schemas.openxmlformats.org/drawingml/2006/main">
            <a:ext uri="{FF2B5EF4-FFF2-40B4-BE49-F238E27FC236}">
              <a16:creationId xmlns:a16="http://schemas.microsoft.com/office/drawing/2014/main" id="{24F46F41-A785-49C6-AFAF-42402E56248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775" y="612785"/>
          <a:ext cx="1647825" cy="299142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0.6627</cdr:x>
      <cdr:y>0.00481</cdr:y>
    </cdr:from>
    <cdr:to>
      <cdr:x>0.99206</cdr:x>
      <cdr:y>0.08436</cdr:y>
    </cdr:to>
    <cdr:sp macro="" textlink="">
      <cdr:nvSpPr>
        <cdr:cNvPr id="12" name="Text Box 9221">
          <a:extLst xmlns:a="http://schemas.openxmlformats.org/drawingml/2006/main">
            <a:ext uri="{FF2B5EF4-FFF2-40B4-BE49-F238E27FC236}">
              <a16:creationId xmlns:a16="http://schemas.microsoft.com/office/drawing/2014/main" id="{F95D3787-CD1F-43B9-B8CD-93A9986D0FA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1350" y="28589"/>
          <a:ext cx="1581133" cy="4728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36000" tIns="36000" rIns="36000" bIns="36000" anchor="t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1016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R2               R6</a:t>
          </a:r>
          <a:b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</a:b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年度　　　　　　 年度</a:t>
          </a:r>
        </a:p>
      </cdr:txBody>
    </cdr:sp>
  </cdr:relSizeAnchor>
  <cdr:relSizeAnchor xmlns:cdr="http://schemas.openxmlformats.org/drawingml/2006/chartDrawing">
    <cdr:from>
      <cdr:x>0.7938</cdr:x>
      <cdr:y>0.03479</cdr:y>
    </cdr:from>
    <cdr:to>
      <cdr:x>0.8796</cdr:x>
      <cdr:y>0.05296</cdr:y>
    </cdr:to>
    <cdr:grpSp>
      <cdr:nvGrpSpPr>
        <cdr:cNvPr id="13" name="グループ化 12">
          <a:extLst xmlns:a="http://schemas.openxmlformats.org/drawingml/2006/main">
            <a:ext uri="{FF2B5EF4-FFF2-40B4-BE49-F238E27FC236}">
              <a16:creationId xmlns:a16="http://schemas.microsoft.com/office/drawing/2014/main" id="{11E0853C-40D0-439F-933C-33DA9B62EBA5}"/>
            </a:ext>
          </a:extLst>
        </cdr:cNvPr>
        <cdr:cNvGrpSpPr/>
      </cdr:nvGrpSpPr>
      <cdr:grpSpPr>
        <a:xfrm xmlns:a="http://schemas.openxmlformats.org/drawingml/2006/main">
          <a:off x="3810716" y="206778"/>
          <a:ext cx="411892" cy="107995"/>
          <a:chOff x="567017" y="178189"/>
          <a:chExt cx="411886" cy="108000"/>
        </a:xfrm>
      </cdr:grpSpPr>
      <cdr:cxnSp macro="">
        <cdr:nvCxnSpPr>
          <cdr:cNvPr id="14" name="Line 9223">
            <a:extLst xmlns:a="http://schemas.openxmlformats.org/drawingml/2006/main">
              <a:ext uri="{FF2B5EF4-FFF2-40B4-BE49-F238E27FC236}">
                <a16:creationId xmlns:a16="http://schemas.microsoft.com/office/drawing/2014/main" id="{95F4685A-DE35-413A-B5D9-A2FB9C837F72}"/>
              </a:ext>
            </a:extLst>
          </cdr:cNvPr>
          <cdr:cNvCxnSpPr>
            <a:cxnSpLocks xmlns:a="http://schemas.openxmlformats.org/drawingml/2006/main" noChangeShapeType="1"/>
          </cdr:cNvCxnSpPr>
        </cdr:nvCxnSpPr>
        <cdr:spPr bwMode="auto">
          <a:xfrm xmlns:a="http://schemas.openxmlformats.org/drawingml/2006/main" flipH="1">
            <a:off x="571552" y="227625"/>
            <a:ext cx="36619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80808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cxnSp>
      <cdr:sp macro="" textlink="">
        <cdr:nvSpPr>
          <cdr:cNvPr id="15" name="Oval 9222">
            <a:extLst xmlns:a="http://schemas.openxmlformats.org/drawingml/2006/main">
              <a:ext uri="{FF2B5EF4-FFF2-40B4-BE49-F238E27FC236}">
                <a16:creationId xmlns:a16="http://schemas.microsoft.com/office/drawing/2014/main" id="{24107B5C-3960-4DF6-B469-D23993B1D352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874793" y="178189"/>
            <a:ext cx="104110" cy="108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000080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16" name="Oval 9222">
            <a:extLst xmlns:a="http://schemas.openxmlformats.org/drawingml/2006/main">
              <a:ext uri="{FF2B5EF4-FFF2-40B4-BE49-F238E27FC236}">
                <a16:creationId xmlns:a16="http://schemas.microsoft.com/office/drawing/2014/main" id="{C9DF8A1E-284D-4482-AFF9-C2145752BF9E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567017" y="199118"/>
            <a:ext cx="689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0.53241</cdr:x>
      <cdr:y>0.88835</cdr:y>
    </cdr:from>
    <cdr:to>
      <cdr:x>0.94036</cdr:x>
      <cdr:y>0.93425</cdr:y>
    </cdr:to>
    <cdr:sp macro="" textlink="">
      <cdr:nvSpPr>
        <cdr:cNvPr id="18" name="正方形/長方形 17">
          <a:extLst xmlns:a="http://schemas.openxmlformats.org/drawingml/2006/main">
            <a:ext uri="{FF2B5EF4-FFF2-40B4-BE49-F238E27FC236}">
              <a16:creationId xmlns:a16="http://schemas.microsoft.com/office/drawing/2014/main" id="{20F0F0A8-9276-4FFC-A70A-AA52BB287E1A}"/>
            </a:ext>
          </a:extLst>
        </cdr:cNvPr>
        <cdr:cNvSpPr/>
      </cdr:nvSpPr>
      <cdr:spPr>
        <a:xfrm xmlns:a="http://schemas.openxmlformats.org/drawingml/2006/main">
          <a:off x="2555878" y="5279997"/>
          <a:ext cx="1958405" cy="2728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144000" tIns="36000" rIns="108000" bIns="3600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低←　満足度　→高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2.08307E-7</cdr:x>
      <cdr:y>0.44926</cdr:y>
    </cdr:from>
    <cdr:to>
      <cdr:x>0.06349</cdr:x>
      <cdr:y>0.74733</cdr:y>
    </cdr:to>
    <cdr:sp macro="" textlink="">
      <cdr:nvSpPr>
        <cdr:cNvPr id="22" name="正方形/長方形 21">
          <a:extLst xmlns:a="http://schemas.openxmlformats.org/drawingml/2006/main">
            <a:ext uri="{FF2B5EF4-FFF2-40B4-BE49-F238E27FC236}">
              <a16:creationId xmlns:a16="http://schemas.microsoft.com/office/drawing/2014/main" id="{C137A385-F6C7-40D6-981E-D01A356E7FE9}"/>
            </a:ext>
          </a:extLst>
        </cdr:cNvPr>
        <cdr:cNvSpPr/>
      </cdr:nvSpPr>
      <cdr:spPr>
        <a:xfrm xmlns:a="http://schemas.openxmlformats.org/drawingml/2006/main">
          <a:off x="1" y="2670200"/>
          <a:ext cx="304789" cy="17716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eaVert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高←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優先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度　→低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0.02314</cdr:x>
      <cdr:y>0.12342</cdr:y>
    </cdr:from>
    <cdr:to>
      <cdr:x>0.02314</cdr:x>
      <cdr:y>0.94824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5695BE08-66B1-414E-A98D-DE807A96BBA2}"/>
            </a:ext>
          </a:extLst>
        </cdr:cNvPr>
        <cdr:cNvCxnSpPr/>
      </cdr:nvCxnSpPr>
      <cdr:spPr>
        <a:xfrm xmlns:a="http://schemas.openxmlformats.org/drawingml/2006/main">
          <a:off x="216216" y="1771592"/>
          <a:ext cx="0" cy="11839612"/>
        </a:xfrm>
        <a:prstGeom xmlns:a="http://schemas.openxmlformats.org/drawingml/2006/main" prst="straightConnector1">
          <a:avLst/>
        </a:prstGeom>
        <a:ln xmlns:a="http://schemas.openxmlformats.org/drawingml/2006/main" w="88900">
          <a:solidFill>
            <a:schemeClr val="tx1"/>
          </a:solidFill>
          <a:prstDash val="sysDot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0.09246</cdr:y>
    </cdr:from>
    <cdr:to>
      <cdr:x>0.04623</cdr:x>
      <cdr:y>0.11747</cdr:y>
    </cdr:to>
    <cdr:sp macro="" textlink="">
      <cdr:nvSpPr>
        <cdr:cNvPr id="6" name="正方形/長方形 5">
          <a:extLst xmlns:a="http://schemas.openxmlformats.org/drawingml/2006/main">
            <a:ext uri="{FF2B5EF4-FFF2-40B4-BE49-F238E27FC236}">
              <a16:creationId xmlns:a16="http://schemas.microsoft.com/office/drawing/2014/main" id="{EE097D38-8E9F-4A7D-8810-D176DF23254E}"/>
            </a:ext>
          </a:extLst>
        </cdr:cNvPr>
        <cdr:cNvSpPr/>
      </cdr:nvSpPr>
      <cdr:spPr>
        <a:xfrm xmlns:a="http://schemas.openxmlformats.org/drawingml/2006/main">
          <a:off x="0" y="1327187"/>
          <a:ext cx="432000" cy="3589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0" tIns="45720" rIns="0" bIns="45720" numCol="1" spcCol="0" rtlCol="0" fromWordArt="0" anchor="ctr" anchorCtr="1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満足</a:t>
          </a:r>
        </a:p>
      </cdr:txBody>
    </cdr:sp>
  </cdr:relSizeAnchor>
  <cdr:relSizeAnchor xmlns:cdr="http://schemas.openxmlformats.org/drawingml/2006/chartDrawing">
    <cdr:from>
      <cdr:x>0</cdr:x>
      <cdr:y>0.95308</cdr:y>
    </cdr:from>
    <cdr:to>
      <cdr:x>0.04623</cdr:x>
      <cdr:y>0.9781</cdr:y>
    </cdr:to>
    <cdr:sp macro="" textlink="">
      <cdr:nvSpPr>
        <cdr:cNvPr id="8" name="正方形/長方形 7">
          <a:extLst xmlns:a="http://schemas.openxmlformats.org/drawingml/2006/main">
            <a:ext uri="{FF2B5EF4-FFF2-40B4-BE49-F238E27FC236}">
              <a16:creationId xmlns:a16="http://schemas.microsoft.com/office/drawing/2014/main" id="{8EC68018-5F5A-438F-AA2C-0A9E1437D386}"/>
            </a:ext>
          </a:extLst>
        </cdr:cNvPr>
        <cdr:cNvSpPr/>
      </cdr:nvSpPr>
      <cdr:spPr>
        <a:xfrm xmlns:a="http://schemas.openxmlformats.org/drawingml/2006/main">
          <a:off x="0" y="13680678"/>
          <a:ext cx="432000" cy="3591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0" tIns="45720" rIns="0" bIns="45720" numCol="1" spcCol="0" rtlCol="0" fromWordArt="0" anchor="ctr" anchorCtr="1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不満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0.70062</cdr:x>
      <cdr:y>0.94967</cdr:y>
    </cdr:from>
    <cdr:to>
      <cdr:x>1</cdr:x>
      <cdr:y>1</cdr:y>
    </cdr:to>
    <cdr:sp macro="" textlink="">
      <cdr:nvSpPr>
        <cdr:cNvPr id="4" name="AutoShape 8923">
          <a:extLst xmlns:a="http://schemas.openxmlformats.org/drawingml/2006/main">
            <a:ext uri="{FF2B5EF4-FFF2-40B4-BE49-F238E27FC236}">
              <a16:creationId xmlns:a16="http://schemas.microsoft.com/office/drawing/2014/main" id="{539C48BF-C426-42E7-8CC5-9436B3BC3A4B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03" y="5644463"/>
          <a:ext cx="1437197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 baseline="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0.94967</cdr:y>
    </cdr:from>
    <cdr:to>
      <cdr:x>0.42775</cdr:x>
      <cdr:y>1</cdr:y>
    </cdr:to>
    <cdr:sp macro="" textlink="">
      <cdr:nvSpPr>
        <cdr:cNvPr id="5" name="AutoShape 8922">
          <a:extLst xmlns:a="http://schemas.openxmlformats.org/drawingml/2006/main">
            <a:ext uri="{FF2B5EF4-FFF2-40B4-BE49-F238E27FC236}">
              <a16:creationId xmlns:a16="http://schemas.microsoft.com/office/drawing/2014/main" id="{B651108F-3C83-41C8-8AFC-D018A3BDA42F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500" y="5644463"/>
          <a:ext cx="1354950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0.10791</cdr:y>
    </cdr:from>
    <cdr:to>
      <cdr:x>0.48413</cdr:x>
      <cdr:y>0.15824</cdr:y>
    </cdr:to>
    <cdr:sp macro="" textlink="">
      <cdr:nvSpPr>
        <cdr:cNvPr id="7" name="AutoShape 8920">
          <a:extLst xmlns:a="http://schemas.openxmlformats.org/drawingml/2006/main">
            <a:ext uri="{FF2B5EF4-FFF2-40B4-BE49-F238E27FC236}">
              <a16:creationId xmlns:a16="http://schemas.microsoft.com/office/drawing/2014/main" id="{D28B06B0-1EFA-4F50-901D-FE468502A0FD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486" y="641374"/>
          <a:ext cx="1625614" cy="299141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0.65675</cdr:x>
      <cdr:y>0.1031</cdr:y>
    </cdr:from>
    <cdr:to>
      <cdr:x>1</cdr:x>
      <cdr:y>0.15343</cdr:y>
    </cdr:to>
    <cdr:sp macro="" textlink="">
      <cdr:nvSpPr>
        <cdr:cNvPr id="8" name="AutoShape 8921">
          <a:extLst xmlns:a="http://schemas.openxmlformats.org/drawingml/2006/main">
            <a:ext uri="{FF2B5EF4-FFF2-40B4-BE49-F238E27FC236}">
              <a16:creationId xmlns:a16="http://schemas.microsoft.com/office/drawing/2014/main" id="{24F46F41-A785-49C6-AFAF-42402E56248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775" y="612785"/>
          <a:ext cx="1647825" cy="299142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0.6627</cdr:x>
      <cdr:y>0.00481</cdr:y>
    </cdr:from>
    <cdr:to>
      <cdr:x>0.99206</cdr:x>
      <cdr:y>0.08436</cdr:y>
    </cdr:to>
    <cdr:sp macro="" textlink="">
      <cdr:nvSpPr>
        <cdr:cNvPr id="12" name="Text Box 9221">
          <a:extLst xmlns:a="http://schemas.openxmlformats.org/drawingml/2006/main">
            <a:ext uri="{FF2B5EF4-FFF2-40B4-BE49-F238E27FC236}">
              <a16:creationId xmlns:a16="http://schemas.microsoft.com/office/drawing/2014/main" id="{F95D3787-CD1F-43B9-B8CD-93A9986D0FA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1350" y="28589"/>
          <a:ext cx="1581133" cy="4728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36000" tIns="36000" rIns="36000" bIns="36000" anchor="t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1016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R2               R6</a:t>
          </a:r>
          <a:b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</a:b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年度　　　　　　 年度</a:t>
          </a:r>
        </a:p>
      </cdr:txBody>
    </cdr:sp>
  </cdr:relSizeAnchor>
  <cdr:relSizeAnchor xmlns:cdr="http://schemas.openxmlformats.org/drawingml/2006/chartDrawing">
    <cdr:from>
      <cdr:x>0.7938</cdr:x>
      <cdr:y>0.03479</cdr:y>
    </cdr:from>
    <cdr:to>
      <cdr:x>0.8796</cdr:x>
      <cdr:y>0.05296</cdr:y>
    </cdr:to>
    <cdr:grpSp>
      <cdr:nvGrpSpPr>
        <cdr:cNvPr id="13" name="グループ化 12">
          <a:extLst xmlns:a="http://schemas.openxmlformats.org/drawingml/2006/main">
            <a:ext uri="{FF2B5EF4-FFF2-40B4-BE49-F238E27FC236}">
              <a16:creationId xmlns:a16="http://schemas.microsoft.com/office/drawing/2014/main" id="{11E0853C-40D0-439F-933C-33DA9B62EBA5}"/>
            </a:ext>
          </a:extLst>
        </cdr:cNvPr>
        <cdr:cNvGrpSpPr/>
      </cdr:nvGrpSpPr>
      <cdr:grpSpPr>
        <a:xfrm xmlns:a="http://schemas.openxmlformats.org/drawingml/2006/main">
          <a:off x="3810716" y="206778"/>
          <a:ext cx="411892" cy="107995"/>
          <a:chOff x="567017" y="178189"/>
          <a:chExt cx="411886" cy="108000"/>
        </a:xfrm>
      </cdr:grpSpPr>
      <cdr:cxnSp macro="">
        <cdr:nvCxnSpPr>
          <cdr:cNvPr id="14" name="Line 9223">
            <a:extLst xmlns:a="http://schemas.openxmlformats.org/drawingml/2006/main">
              <a:ext uri="{FF2B5EF4-FFF2-40B4-BE49-F238E27FC236}">
                <a16:creationId xmlns:a16="http://schemas.microsoft.com/office/drawing/2014/main" id="{95F4685A-DE35-413A-B5D9-A2FB9C837F72}"/>
              </a:ext>
            </a:extLst>
          </cdr:cNvPr>
          <cdr:cNvCxnSpPr>
            <a:cxnSpLocks xmlns:a="http://schemas.openxmlformats.org/drawingml/2006/main" noChangeShapeType="1"/>
          </cdr:cNvCxnSpPr>
        </cdr:nvCxnSpPr>
        <cdr:spPr bwMode="auto">
          <a:xfrm xmlns:a="http://schemas.openxmlformats.org/drawingml/2006/main" flipH="1">
            <a:off x="571552" y="227625"/>
            <a:ext cx="36619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80808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cxnSp>
      <cdr:sp macro="" textlink="">
        <cdr:nvSpPr>
          <cdr:cNvPr id="15" name="Oval 9222">
            <a:extLst xmlns:a="http://schemas.openxmlformats.org/drawingml/2006/main">
              <a:ext uri="{FF2B5EF4-FFF2-40B4-BE49-F238E27FC236}">
                <a16:creationId xmlns:a16="http://schemas.microsoft.com/office/drawing/2014/main" id="{24107B5C-3960-4DF6-B469-D23993B1D352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874793" y="178189"/>
            <a:ext cx="104110" cy="108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000080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16" name="Oval 9222">
            <a:extLst xmlns:a="http://schemas.openxmlformats.org/drawingml/2006/main">
              <a:ext uri="{FF2B5EF4-FFF2-40B4-BE49-F238E27FC236}">
                <a16:creationId xmlns:a16="http://schemas.microsoft.com/office/drawing/2014/main" id="{C9DF8A1E-284D-4482-AFF9-C2145752BF9E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567017" y="199118"/>
            <a:ext cx="689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0.40542</cdr:x>
      <cdr:y>0.88835</cdr:y>
    </cdr:from>
    <cdr:to>
      <cdr:x>0.81337</cdr:x>
      <cdr:y>0.93425</cdr:y>
    </cdr:to>
    <cdr:sp macro="" textlink="">
      <cdr:nvSpPr>
        <cdr:cNvPr id="18" name="正方形/長方形 17">
          <a:extLst xmlns:a="http://schemas.openxmlformats.org/drawingml/2006/main">
            <a:ext uri="{FF2B5EF4-FFF2-40B4-BE49-F238E27FC236}">
              <a16:creationId xmlns:a16="http://schemas.microsoft.com/office/drawing/2014/main" id="{20F0F0A8-9276-4FFC-A70A-AA52BB287E1A}"/>
            </a:ext>
          </a:extLst>
        </cdr:cNvPr>
        <cdr:cNvSpPr/>
      </cdr:nvSpPr>
      <cdr:spPr>
        <a:xfrm xmlns:a="http://schemas.openxmlformats.org/drawingml/2006/main">
          <a:off x="1946278" y="5279997"/>
          <a:ext cx="1958405" cy="2728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144000" tIns="36000" rIns="108000" bIns="3600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低←　満足度　→高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2.08307E-7</cdr:x>
      <cdr:y>0.44605</cdr:y>
    </cdr:from>
    <cdr:to>
      <cdr:x>0.06349</cdr:x>
      <cdr:y>0.74412</cdr:y>
    </cdr:to>
    <cdr:sp macro="" textlink="">
      <cdr:nvSpPr>
        <cdr:cNvPr id="22" name="正方形/長方形 21">
          <a:extLst xmlns:a="http://schemas.openxmlformats.org/drawingml/2006/main">
            <a:ext uri="{FF2B5EF4-FFF2-40B4-BE49-F238E27FC236}">
              <a16:creationId xmlns:a16="http://schemas.microsoft.com/office/drawing/2014/main" id="{C137A385-F6C7-40D6-981E-D01A356E7FE9}"/>
            </a:ext>
          </a:extLst>
        </cdr:cNvPr>
        <cdr:cNvSpPr/>
      </cdr:nvSpPr>
      <cdr:spPr>
        <a:xfrm xmlns:a="http://schemas.openxmlformats.org/drawingml/2006/main">
          <a:off x="1" y="2651150"/>
          <a:ext cx="304789" cy="17716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eaVert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高←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優先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度　→低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0.70062</cdr:x>
      <cdr:y>0.94967</cdr:y>
    </cdr:from>
    <cdr:to>
      <cdr:x>1</cdr:x>
      <cdr:y>1</cdr:y>
    </cdr:to>
    <cdr:sp macro="" textlink="">
      <cdr:nvSpPr>
        <cdr:cNvPr id="4" name="AutoShape 8923">
          <a:extLst xmlns:a="http://schemas.openxmlformats.org/drawingml/2006/main">
            <a:ext uri="{FF2B5EF4-FFF2-40B4-BE49-F238E27FC236}">
              <a16:creationId xmlns:a16="http://schemas.microsoft.com/office/drawing/2014/main" id="{539C48BF-C426-42E7-8CC5-9436B3BC3A4B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03" y="5644463"/>
          <a:ext cx="1437197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 baseline="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0.94967</cdr:y>
    </cdr:from>
    <cdr:to>
      <cdr:x>0.42775</cdr:x>
      <cdr:y>1</cdr:y>
    </cdr:to>
    <cdr:sp macro="" textlink="">
      <cdr:nvSpPr>
        <cdr:cNvPr id="5" name="AutoShape 8922">
          <a:extLst xmlns:a="http://schemas.openxmlformats.org/drawingml/2006/main">
            <a:ext uri="{FF2B5EF4-FFF2-40B4-BE49-F238E27FC236}">
              <a16:creationId xmlns:a16="http://schemas.microsoft.com/office/drawing/2014/main" id="{B651108F-3C83-41C8-8AFC-D018A3BDA42F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500" y="5644463"/>
          <a:ext cx="1354950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0.10791</cdr:y>
    </cdr:from>
    <cdr:to>
      <cdr:x>0.48413</cdr:x>
      <cdr:y>0.15824</cdr:y>
    </cdr:to>
    <cdr:sp macro="" textlink="">
      <cdr:nvSpPr>
        <cdr:cNvPr id="7" name="AutoShape 8920">
          <a:extLst xmlns:a="http://schemas.openxmlformats.org/drawingml/2006/main">
            <a:ext uri="{FF2B5EF4-FFF2-40B4-BE49-F238E27FC236}">
              <a16:creationId xmlns:a16="http://schemas.microsoft.com/office/drawing/2014/main" id="{D28B06B0-1EFA-4F50-901D-FE468502A0FD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486" y="641374"/>
          <a:ext cx="1625614" cy="299141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0.65675</cdr:x>
      <cdr:y>0.1031</cdr:y>
    </cdr:from>
    <cdr:to>
      <cdr:x>1</cdr:x>
      <cdr:y>0.15343</cdr:y>
    </cdr:to>
    <cdr:sp macro="" textlink="">
      <cdr:nvSpPr>
        <cdr:cNvPr id="8" name="AutoShape 8921">
          <a:extLst xmlns:a="http://schemas.openxmlformats.org/drawingml/2006/main">
            <a:ext uri="{FF2B5EF4-FFF2-40B4-BE49-F238E27FC236}">
              <a16:creationId xmlns:a16="http://schemas.microsoft.com/office/drawing/2014/main" id="{24F46F41-A785-49C6-AFAF-42402E56248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775" y="612785"/>
          <a:ext cx="1647825" cy="299142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0.6627</cdr:x>
      <cdr:y>0.00481</cdr:y>
    </cdr:from>
    <cdr:to>
      <cdr:x>0.99206</cdr:x>
      <cdr:y>0.08436</cdr:y>
    </cdr:to>
    <cdr:sp macro="" textlink="">
      <cdr:nvSpPr>
        <cdr:cNvPr id="12" name="Text Box 9221">
          <a:extLst xmlns:a="http://schemas.openxmlformats.org/drawingml/2006/main">
            <a:ext uri="{FF2B5EF4-FFF2-40B4-BE49-F238E27FC236}">
              <a16:creationId xmlns:a16="http://schemas.microsoft.com/office/drawing/2014/main" id="{F95D3787-CD1F-43B9-B8CD-93A9986D0FA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1350" y="28589"/>
          <a:ext cx="1581133" cy="4728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36000" tIns="36000" rIns="36000" bIns="36000" anchor="t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1016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R2               R6</a:t>
          </a:r>
          <a:b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</a:b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年度　　　　　　 年度</a:t>
          </a:r>
        </a:p>
      </cdr:txBody>
    </cdr:sp>
  </cdr:relSizeAnchor>
  <cdr:relSizeAnchor xmlns:cdr="http://schemas.openxmlformats.org/drawingml/2006/chartDrawing">
    <cdr:from>
      <cdr:x>0.7938</cdr:x>
      <cdr:y>0.03479</cdr:y>
    </cdr:from>
    <cdr:to>
      <cdr:x>0.8796</cdr:x>
      <cdr:y>0.05296</cdr:y>
    </cdr:to>
    <cdr:grpSp>
      <cdr:nvGrpSpPr>
        <cdr:cNvPr id="13" name="グループ化 12">
          <a:extLst xmlns:a="http://schemas.openxmlformats.org/drawingml/2006/main">
            <a:ext uri="{FF2B5EF4-FFF2-40B4-BE49-F238E27FC236}">
              <a16:creationId xmlns:a16="http://schemas.microsoft.com/office/drawing/2014/main" id="{11E0853C-40D0-439F-933C-33DA9B62EBA5}"/>
            </a:ext>
          </a:extLst>
        </cdr:cNvPr>
        <cdr:cNvGrpSpPr/>
      </cdr:nvGrpSpPr>
      <cdr:grpSpPr>
        <a:xfrm xmlns:a="http://schemas.openxmlformats.org/drawingml/2006/main">
          <a:off x="3810716" y="206778"/>
          <a:ext cx="411892" cy="107995"/>
          <a:chOff x="567017" y="178189"/>
          <a:chExt cx="411886" cy="108000"/>
        </a:xfrm>
      </cdr:grpSpPr>
      <cdr:cxnSp macro="">
        <cdr:nvCxnSpPr>
          <cdr:cNvPr id="14" name="Line 9223">
            <a:extLst xmlns:a="http://schemas.openxmlformats.org/drawingml/2006/main">
              <a:ext uri="{FF2B5EF4-FFF2-40B4-BE49-F238E27FC236}">
                <a16:creationId xmlns:a16="http://schemas.microsoft.com/office/drawing/2014/main" id="{95F4685A-DE35-413A-B5D9-A2FB9C837F72}"/>
              </a:ext>
            </a:extLst>
          </cdr:cNvPr>
          <cdr:cNvCxnSpPr>
            <a:cxnSpLocks xmlns:a="http://schemas.openxmlformats.org/drawingml/2006/main" noChangeShapeType="1"/>
          </cdr:cNvCxnSpPr>
        </cdr:nvCxnSpPr>
        <cdr:spPr bwMode="auto">
          <a:xfrm xmlns:a="http://schemas.openxmlformats.org/drawingml/2006/main" flipH="1">
            <a:off x="571552" y="227625"/>
            <a:ext cx="36619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80808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cxnSp>
      <cdr:sp macro="" textlink="">
        <cdr:nvSpPr>
          <cdr:cNvPr id="15" name="Oval 9222">
            <a:extLst xmlns:a="http://schemas.openxmlformats.org/drawingml/2006/main">
              <a:ext uri="{FF2B5EF4-FFF2-40B4-BE49-F238E27FC236}">
                <a16:creationId xmlns:a16="http://schemas.microsoft.com/office/drawing/2014/main" id="{24107B5C-3960-4DF6-B469-D23993B1D352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874793" y="178189"/>
            <a:ext cx="104110" cy="108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000080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16" name="Oval 9222">
            <a:extLst xmlns:a="http://schemas.openxmlformats.org/drawingml/2006/main">
              <a:ext uri="{FF2B5EF4-FFF2-40B4-BE49-F238E27FC236}">
                <a16:creationId xmlns:a16="http://schemas.microsoft.com/office/drawing/2014/main" id="{C9DF8A1E-284D-4482-AFF9-C2145752BF9E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567017" y="199118"/>
            <a:ext cx="689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0.40741</cdr:x>
      <cdr:y>0.88835</cdr:y>
    </cdr:from>
    <cdr:to>
      <cdr:x>0.81536</cdr:x>
      <cdr:y>0.93425</cdr:y>
    </cdr:to>
    <cdr:sp macro="" textlink="">
      <cdr:nvSpPr>
        <cdr:cNvPr id="18" name="正方形/長方形 17">
          <a:extLst xmlns:a="http://schemas.openxmlformats.org/drawingml/2006/main">
            <a:ext uri="{FF2B5EF4-FFF2-40B4-BE49-F238E27FC236}">
              <a16:creationId xmlns:a16="http://schemas.microsoft.com/office/drawing/2014/main" id="{20F0F0A8-9276-4FFC-A70A-AA52BB287E1A}"/>
            </a:ext>
          </a:extLst>
        </cdr:cNvPr>
        <cdr:cNvSpPr/>
      </cdr:nvSpPr>
      <cdr:spPr>
        <a:xfrm xmlns:a="http://schemas.openxmlformats.org/drawingml/2006/main">
          <a:off x="1955803" y="5279997"/>
          <a:ext cx="1958405" cy="2728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144000" tIns="36000" rIns="108000" bIns="3600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低←　満足度　→高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2.08307E-7</cdr:x>
      <cdr:y>0.44445</cdr:y>
    </cdr:from>
    <cdr:to>
      <cdr:x>0.06349</cdr:x>
      <cdr:y>0.74252</cdr:y>
    </cdr:to>
    <cdr:sp macro="" textlink="">
      <cdr:nvSpPr>
        <cdr:cNvPr id="22" name="正方形/長方形 21">
          <a:extLst xmlns:a="http://schemas.openxmlformats.org/drawingml/2006/main">
            <a:ext uri="{FF2B5EF4-FFF2-40B4-BE49-F238E27FC236}">
              <a16:creationId xmlns:a16="http://schemas.microsoft.com/office/drawing/2014/main" id="{C137A385-F6C7-40D6-981E-D01A356E7FE9}"/>
            </a:ext>
          </a:extLst>
        </cdr:cNvPr>
        <cdr:cNvSpPr/>
      </cdr:nvSpPr>
      <cdr:spPr>
        <a:xfrm xmlns:a="http://schemas.openxmlformats.org/drawingml/2006/main">
          <a:off x="1" y="2641625"/>
          <a:ext cx="304789" cy="17716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eaVert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高←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優先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度　→低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0.70062</cdr:x>
      <cdr:y>0.94967</cdr:y>
    </cdr:from>
    <cdr:to>
      <cdr:x>1</cdr:x>
      <cdr:y>1</cdr:y>
    </cdr:to>
    <cdr:sp macro="" textlink="">
      <cdr:nvSpPr>
        <cdr:cNvPr id="4" name="AutoShape 8923">
          <a:extLst xmlns:a="http://schemas.openxmlformats.org/drawingml/2006/main">
            <a:ext uri="{FF2B5EF4-FFF2-40B4-BE49-F238E27FC236}">
              <a16:creationId xmlns:a16="http://schemas.microsoft.com/office/drawing/2014/main" id="{539C48BF-C426-42E7-8CC5-9436B3BC3A4B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03" y="5644463"/>
          <a:ext cx="1437197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 baseline="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0.94967</cdr:y>
    </cdr:from>
    <cdr:to>
      <cdr:x>0.42775</cdr:x>
      <cdr:y>1</cdr:y>
    </cdr:to>
    <cdr:sp macro="" textlink="">
      <cdr:nvSpPr>
        <cdr:cNvPr id="5" name="AutoShape 8922">
          <a:extLst xmlns:a="http://schemas.openxmlformats.org/drawingml/2006/main">
            <a:ext uri="{FF2B5EF4-FFF2-40B4-BE49-F238E27FC236}">
              <a16:creationId xmlns:a16="http://schemas.microsoft.com/office/drawing/2014/main" id="{B651108F-3C83-41C8-8AFC-D018A3BDA42F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500" y="5644463"/>
          <a:ext cx="1354950" cy="299137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altLang="en-US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0.1455</cdr:x>
      <cdr:y>0.10791</cdr:y>
    </cdr:from>
    <cdr:to>
      <cdr:x>0.48413</cdr:x>
      <cdr:y>0.15824</cdr:y>
    </cdr:to>
    <cdr:sp macro="" textlink="">
      <cdr:nvSpPr>
        <cdr:cNvPr id="7" name="AutoShape 8920">
          <a:extLst xmlns:a="http://schemas.openxmlformats.org/drawingml/2006/main">
            <a:ext uri="{FF2B5EF4-FFF2-40B4-BE49-F238E27FC236}">
              <a16:creationId xmlns:a16="http://schemas.microsoft.com/office/drawing/2014/main" id="{D28B06B0-1EFA-4F50-901D-FE468502A0FD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486" y="641374"/>
          <a:ext cx="1625614" cy="299141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【重点改善分野】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0.65675</cdr:x>
      <cdr:y>0.1031</cdr:y>
    </cdr:from>
    <cdr:to>
      <cdr:x>1</cdr:x>
      <cdr:y>0.15343</cdr:y>
    </cdr:to>
    <cdr:sp macro="" textlink="">
      <cdr:nvSpPr>
        <cdr:cNvPr id="8" name="AutoShape 8921">
          <a:extLst xmlns:a="http://schemas.openxmlformats.org/drawingml/2006/main">
            <a:ext uri="{FF2B5EF4-FFF2-40B4-BE49-F238E27FC236}">
              <a16:creationId xmlns:a16="http://schemas.microsoft.com/office/drawing/2014/main" id="{24F46F41-A785-49C6-AFAF-42402E56248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775" y="612785"/>
          <a:ext cx="1647825" cy="299142"/>
        </a:xfrm>
        <a:prstGeom xmlns:a="http://schemas.openxmlformats.org/drawingml/2006/main" prst="roundRect">
          <a:avLst>
            <a:gd name="adj" fmla="val 15676"/>
          </a:avLst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 rot="0" vert="horz" wrap="square" lIns="108000" tIns="36000" rIns="108000" bIns="36000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114935" algn="l">
            <a:spcAft>
              <a:spcPts val="0"/>
            </a:spcAft>
          </a:pPr>
          <a:r>
            <a:rPr lang="ja-JP" sz="1200" b="1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【重点維持分野】</a:t>
          </a:r>
          <a:endParaRPr lang="ja-JP" sz="12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0.6627</cdr:x>
      <cdr:y>0.00481</cdr:y>
    </cdr:from>
    <cdr:to>
      <cdr:x>0.99206</cdr:x>
      <cdr:y>0.08436</cdr:y>
    </cdr:to>
    <cdr:sp macro="" textlink="">
      <cdr:nvSpPr>
        <cdr:cNvPr id="12" name="Text Box 9221">
          <a:extLst xmlns:a="http://schemas.openxmlformats.org/drawingml/2006/main">
            <a:ext uri="{FF2B5EF4-FFF2-40B4-BE49-F238E27FC236}">
              <a16:creationId xmlns:a16="http://schemas.microsoft.com/office/drawing/2014/main" id="{F95D3787-CD1F-43B9-B8CD-93A9986D0FA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1358" y="28589"/>
          <a:ext cx="1581125" cy="4728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36000" tIns="36000" rIns="36000" bIns="36000" anchor="t" anchorCtr="0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1016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R2               R6</a:t>
          </a:r>
          <a:br>
            <a: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</a:b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年度　　　　　　 年度</a:t>
          </a:r>
        </a:p>
      </cdr:txBody>
    </cdr:sp>
  </cdr:relSizeAnchor>
  <cdr:relSizeAnchor xmlns:cdr="http://schemas.openxmlformats.org/drawingml/2006/chartDrawing">
    <cdr:from>
      <cdr:x>0.7938</cdr:x>
      <cdr:y>0.03479</cdr:y>
    </cdr:from>
    <cdr:to>
      <cdr:x>0.8796</cdr:x>
      <cdr:y>0.05296</cdr:y>
    </cdr:to>
    <cdr:grpSp>
      <cdr:nvGrpSpPr>
        <cdr:cNvPr id="13" name="グループ化 12">
          <a:extLst xmlns:a="http://schemas.openxmlformats.org/drawingml/2006/main">
            <a:ext uri="{FF2B5EF4-FFF2-40B4-BE49-F238E27FC236}">
              <a16:creationId xmlns:a16="http://schemas.microsoft.com/office/drawing/2014/main" id="{11E0853C-40D0-439F-933C-33DA9B62EBA5}"/>
            </a:ext>
          </a:extLst>
        </cdr:cNvPr>
        <cdr:cNvGrpSpPr/>
      </cdr:nvGrpSpPr>
      <cdr:grpSpPr>
        <a:xfrm xmlns:a="http://schemas.openxmlformats.org/drawingml/2006/main">
          <a:off x="3810716" y="206778"/>
          <a:ext cx="411892" cy="107995"/>
          <a:chOff x="567017" y="178189"/>
          <a:chExt cx="411886" cy="108000"/>
        </a:xfrm>
      </cdr:grpSpPr>
      <cdr:cxnSp macro="">
        <cdr:nvCxnSpPr>
          <cdr:cNvPr id="14" name="Line 9223">
            <a:extLst xmlns:a="http://schemas.openxmlformats.org/drawingml/2006/main">
              <a:ext uri="{FF2B5EF4-FFF2-40B4-BE49-F238E27FC236}">
                <a16:creationId xmlns:a16="http://schemas.microsoft.com/office/drawing/2014/main" id="{95F4685A-DE35-413A-B5D9-A2FB9C837F72}"/>
              </a:ext>
            </a:extLst>
          </cdr:cNvPr>
          <cdr:cNvCxnSpPr>
            <a:cxnSpLocks xmlns:a="http://schemas.openxmlformats.org/drawingml/2006/main" noChangeShapeType="1"/>
          </cdr:cNvCxnSpPr>
        </cdr:nvCxnSpPr>
        <cdr:spPr bwMode="auto">
          <a:xfrm xmlns:a="http://schemas.openxmlformats.org/drawingml/2006/main" flipH="1">
            <a:off x="571552" y="227625"/>
            <a:ext cx="36619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80808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cxnSp>
      <cdr:sp macro="" textlink="">
        <cdr:nvSpPr>
          <cdr:cNvPr id="15" name="Oval 9222">
            <a:extLst xmlns:a="http://schemas.openxmlformats.org/drawingml/2006/main">
              <a:ext uri="{FF2B5EF4-FFF2-40B4-BE49-F238E27FC236}">
                <a16:creationId xmlns:a16="http://schemas.microsoft.com/office/drawing/2014/main" id="{24107B5C-3960-4DF6-B469-D23993B1D352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874793" y="178189"/>
            <a:ext cx="104110" cy="108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000080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16" name="Oval 9222">
            <a:extLst xmlns:a="http://schemas.openxmlformats.org/drawingml/2006/main">
              <a:ext uri="{FF2B5EF4-FFF2-40B4-BE49-F238E27FC236}">
                <a16:creationId xmlns:a16="http://schemas.microsoft.com/office/drawing/2014/main" id="{C9DF8A1E-284D-4482-AFF9-C2145752BF9E}"/>
              </a:ext>
            </a:extLst>
          </cdr:cNvPr>
          <cdr:cNvSpPr>
            <a:spLocks xmlns:a="http://schemas.openxmlformats.org/drawingml/2006/main" noChangeAspect="1" noChangeArrowheads="1"/>
          </cdr:cNvSpPr>
        </cdr:nvSpPr>
        <cdr:spPr bwMode="auto">
          <a:xfrm xmlns:a="http://schemas.openxmlformats.org/drawingml/2006/main">
            <a:off x="567017" y="199118"/>
            <a:ext cx="689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9525">
            <a:solidFill>
              <a:srgbClr val="000080"/>
            </a:solidFill>
            <a:round/>
            <a:headEnd/>
            <a:tailEnd/>
          </a:ln>
        </cdr:spPr>
        <cdr:txBody>
          <a:bodyPr xmlns:a="http://schemas.openxmlformats.org/drawingml/2006/main" rot="0" vert="horz" wrap="square" lIns="74295" tIns="8890" rIns="74295" bIns="8890" anchor="t" anchorCtr="0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0.40542</cdr:x>
      <cdr:y>0.88835</cdr:y>
    </cdr:from>
    <cdr:to>
      <cdr:x>0.81337</cdr:x>
      <cdr:y>0.93425</cdr:y>
    </cdr:to>
    <cdr:sp macro="" textlink="">
      <cdr:nvSpPr>
        <cdr:cNvPr id="18" name="正方形/長方形 17">
          <a:extLst xmlns:a="http://schemas.openxmlformats.org/drawingml/2006/main">
            <a:ext uri="{FF2B5EF4-FFF2-40B4-BE49-F238E27FC236}">
              <a16:creationId xmlns:a16="http://schemas.microsoft.com/office/drawing/2014/main" id="{20F0F0A8-9276-4FFC-A70A-AA52BB287E1A}"/>
            </a:ext>
          </a:extLst>
        </cdr:cNvPr>
        <cdr:cNvSpPr/>
      </cdr:nvSpPr>
      <cdr:spPr>
        <a:xfrm xmlns:a="http://schemas.openxmlformats.org/drawingml/2006/main">
          <a:off x="1946278" y="5279997"/>
          <a:ext cx="1958405" cy="2728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144000" tIns="36000" rIns="108000" bIns="3600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低←　満足度　→高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2.08835E-7</cdr:x>
      <cdr:y>0.39626</cdr:y>
    </cdr:from>
    <cdr:to>
      <cdr:x>0.06349</cdr:x>
      <cdr:y>0.69433</cdr:y>
    </cdr:to>
    <cdr:sp macro="" textlink="">
      <cdr:nvSpPr>
        <cdr:cNvPr id="22" name="正方形/長方形 21">
          <a:extLst xmlns:a="http://schemas.openxmlformats.org/drawingml/2006/main">
            <a:ext uri="{FF2B5EF4-FFF2-40B4-BE49-F238E27FC236}">
              <a16:creationId xmlns:a16="http://schemas.microsoft.com/office/drawing/2014/main" id="{C137A385-F6C7-40D6-981E-D01A356E7FE9}"/>
            </a:ext>
          </a:extLst>
        </cdr:cNvPr>
        <cdr:cNvSpPr/>
      </cdr:nvSpPr>
      <cdr:spPr>
        <a:xfrm xmlns:a="http://schemas.openxmlformats.org/drawingml/2006/main">
          <a:off x="1" y="2388159"/>
          <a:ext cx="304019" cy="17963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eaVert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高←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優先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度　→低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  <a:endParaRPr kumimoji="1" lang="ja-JP" altLang="en-US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2</xdr:rowOff>
    </xdr:from>
    <xdr:to>
      <xdr:col>8</xdr:col>
      <xdr:colOff>0</xdr:colOff>
      <xdr:row>12</xdr:row>
      <xdr:rowOff>238126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985273A-3BE8-4329-893A-D0D5F0061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15</xdr:row>
      <xdr:rowOff>2</xdr:rowOff>
    </xdr:from>
    <xdr:to>
      <xdr:col>8</xdr:col>
      <xdr:colOff>0</xdr:colOff>
      <xdr:row>25</xdr:row>
      <xdr:rowOff>238126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4ACB041-7C23-490D-A59C-E15C8C7E7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28</xdr:row>
      <xdr:rowOff>2</xdr:rowOff>
    </xdr:from>
    <xdr:to>
      <xdr:col>8</xdr:col>
      <xdr:colOff>0</xdr:colOff>
      <xdr:row>38</xdr:row>
      <xdr:rowOff>238126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D3C2D8-A03B-45B8-B24C-B276B0249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41</xdr:row>
      <xdr:rowOff>2</xdr:rowOff>
    </xdr:from>
    <xdr:to>
      <xdr:col>8</xdr:col>
      <xdr:colOff>0</xdr:colOff>
      <xdr:row>51</xdr:row>
      <xdr:rowOff>238126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44B4F7-E3A3-4F21-9A68-4649F4B0C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54</xdr:row>
      <xdr:rowOff>2</xdr:rowOff>
    </xdr:from>
    <xdr:to>
      <xdr:col>8</xdr:col>
      <xdr:colOff>0</xdr:colOff>
      <xdr:row>64</xdr:row>
      <xdr:rowOff>238126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ECB1EA-0017-4954-9A92-060E78F86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67</xdr:row>
      <xdr:rowOff>2</xdr:rowOff>
    </xdr:from>
    <xdr:to>
      <xdr:col>8</xdr:col>
      <xdr:colOff>0</xdr:colOff>
      <xdr:row>77</xdr:row>
      <xdr:rowOff>238126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7D704F-D9B0-429A-91C5-093105C81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80</xdr:row>
      <xdr:rowOff>2</xdr:rowOff>
    </xdr:from>
    <xdr:to>
      <xdr:col>8</xdr:col>
      <xdr:colOff>0</xdr:colOff>
      <xdr:row>90</xdr:row>
      <xdr:rowOff>238126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D9A02F-E034-4BDA-8DDE-66D97BB52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93</xdr:row>
      <xdr:rowOff>2</xdr:rowOff>
    </xdr:from>
    <xdr:to>
      <xdr:col>8</xdr:col>
      <xdr:colOff>0</xdr:colOff>
      <xdr:row>103</xdr:row>
      <xdr:rowOff>238126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8A9E48-7205-49DB-8DD3-A0AE772E8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106</xdr:row>
      <xdr:rowOff>2</xdr:rowOff>
    </xdr:from>
    <xdr:to>
      <xdr:col>8</xdr:col>
      <xdr:colOff>0</xdr:colOff>
      <xdr:row>116</xdr:row>
      <xdr:rowOff>238126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2E85E7-D2F5-4A08-A738-F79BD2E7E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119</xdr:row>
      <xdr:rowOff>2</xdr:rowOff>
    </xdr:from>
    <xdr:to>
      <xdr:col>8</xdr:col>
      <xdr:colOff>0</xdr:colOff>
      <xdr:row>129</xdr:row>
      <xdr:rowOff>238126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D08E43-4D3F-4F73-B2B4-1A4590D3C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132</xdr:row>
      <xdr:rowOff>2</xdr:rowOff>
    </xdr:from>
    <xdr:to>
      <xdr:col>8</xdr:col>
      <xdr:colOff>0</xdr:colOff>
      <xdr:row>142</xdr:row>
      <xdr:rowOff>238126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06E61E-944F-4E6A-B196-9943ABCDD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145</xdr:row>
      <xdr:rowOff>2</xdr:rowOff>
    </xdr:from>
    <xdr:to>
      <xdr:col>8</xdr:col>
      <xdr:colOff>0</xdr:colOff>
      <xdr:row>155</xdr:row>
      <xdr:rowOff>238126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798190-BFAD-4901-91FC-7A4199161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158</xdr:row>
      <xdr:rowOff>2</xdr:rowOff>
    </xdr:from>
    <xdr:to>
      <xdr:col>8</xdr:col>
      <xdr:colOff>0</xdr:colOff>
      <xdr:row>168</xdr:row>
      <xdr:rowOff>238126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6BF971-CA04-45B6-9E4C-E63E17A4B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171</xdr:row>
      <xdr:rowOff>2</xdr:rowOff>
    </xdr:from>
    <xdr:to>
      <xdr:col>8</xdr:col>
      <xdr:colOff>0</xdr:colOff>
      <xdr:row>181</xdr:row>
      <xdr:rowOff>238126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EBA49B4-D76D-4D30-A030-89774F5A0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0</xdr:colOff>
      <xdr:row>184</xdr:row>
      <xdr:rowOff>2</xdr:rowOff>
    </xdr:from>
    <xdr:to>
      <xdr:col>8</xdr:col>
      <xdr:colOff>0</xdr:colOff>
      <xdr:row>194</xdr:row>
      <xdr:rowOff>238126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B0E69A-B4B7-4963-8883-C211BE28D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197</xdr:row>
      <xdr:rowOff>2</xdr:rowOff>
    </xdr:from>
    <xdr:to>
      <xdr:col>8</xdr:col>
      <xdr:colOff>0</xdr:colOff>
      <xdr:row>207</xdr:row>
      <xdr:rowOff>238126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27D652-DC8D-4126-98BB-E2A5A1960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0</xdr:colOff>
      <xdr:row>210</xdr:row>
      <xdr:rowOff>2</xdr:rowOff>
    </xdr:from>
    <xdr:to>
      <xdr:col>8</xdr:col>
      <xdr:colOff>0</xdr:colOff>
      <xdr:row>220</xdr:row>
      <xdr:rowOff>238126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36F912A-C8F0-452D-A877-9D7274A6D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223</xdr:row>
      <xdr:rowOff>2</xdr:rowOff>
    </xdr:from>
    <xdr:to>
      <xdr:col>8</xdr:col>
      <xdr:colOff>0</xdr:colOff>
      <xdr:row>233</xdr:row>
      <xdr:rowOff>238126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2469454A-8185-45F8-9820-A7CADCA82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0</xdr:colOff>
      <xdr:row>236</xdr:row>
      <xdr:rowOff>2</xdr:rowOff>
    </xdr:from>
    <xdr:to>
      <xdr:col>8</xdr:col>
      <xdr:colOff>0</xdr:colOff>
      <xdr:row>246</xdr:row>
      <xdr:rowOff>238126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6F41AE3C-4EC0-41BE-B985-2C3510035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0</xdr:colOff>
      <xdr:row>249</xdr:row>
      <xdr:rowOff>2</xdr:rowOff>
    </xdr:from>
    <xdr:to>
      <xdr:col>8</xdr:col>
      <xdr:colOff>0</xdr:colOff>
      <xdr:row>259</xdr:row>
      <xdr:rowOff>238126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19647B7D-88D8-4B7D-A3E9-E5F17E5E3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0</xdr:colOff>
      <xdr:row>315</xdr:row>
      <xdr:rowOff>2</xdr:rowOff>
    </xdr:from>
    <xdr:to>
      <xdr:col>8</xdr:col>
      <xdr:colOff>0</xdr:colOff>
      <xdr:row>325</xdr:row>
      <xdr:rowOff>238126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6062BE54-F3AC-43E2-B9C2-D3EBC3CC1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0</xdr:colOff>
      <xdr:row>328</xdr:row>
      <xdr:rowOff>2</xdr:rowOff>
    </xdr:from>
    <xdr:to>
      <xdr:col>8</xdr:col>
      <xdr:colOff>0</xdr:colOff>
      <xdr:row>338</xdr:row>
      <xdr:rowOff>238126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73C071E3-474A-43A4-97B3-12E0072FF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0</xdr:colOff>
      <xdr:row>341</xdr:row>
      <xdr:rowOff>2</xdr:rowOff>
    </xdr:from>
    <xdr:to>
      <xdr:col>8</xdr:col>
      <xdr:colOff>0</xdr:colOff>
      <xdr:row>351</xdr:row>
      <xdr:rowOff>238126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F4DD56-E4A1-4CB5-97F0-B1EDB7E0E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0</xdr:colOff>
      <xdr:row>354</xdr:row>
      <xdr:rowOff>2</xdr:rowOff>
    </xdr:from>
    <xdr:to>
      <xdr:col>8</xdr:col>
      <xdr:colOff>0</xdr:colOff>
      <xdr:row>364</xdr:row>
      <xdr:rowOff>238126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B762EB0-51DB-4720-8F6A-E56374C0A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0</xdr:colOff>
      <xdr:row>367</xdr:row>
      <xdr:rowOff>2</xdr:rowOff>
    </xdr:from>
    <xdr:to>
      <xdr:col>8</xdr:col>
      <xdr:colOff>0</xdr:colOff>
      <xdr:row>377</xdr:row>
      <xdr:rowOff>238126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81670945-9BD3-4A1A-B2B7-59B5FEF37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0</xdr:colOff>
      <xdr:row>380</xdr:row>
      <xdr:rowOff>2</xdr:rowOff>
    </xdr:from>
    <xdr:to>
      <xdr:col>8</xdr:col>
      <xdr:colOff>0</xdr:colOff>
      <xdr:row>390</xdr:row>
      <xdr:rowOff>238126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DC405BC5-A33A-4561-83AD-15B7B08ED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0</xdr:colOff>
      <xdr:row>393</xdr:row>
      <xdr:rowOff>2</xdr:rowOff>
    </xdr:from>
    <xdr:to>
      <xdr:col>8</xdr:col>
      <xdr:colOff>0</xdr:colOff>
      <xdr:row>403</xdr:row>
      <xdr:rowOff>238126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D49256D3-2076-4371-AA47-DBE6DCD6A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</xdr:col>
      <xdr:colOff>0</xdr:colOff>
      <xdr:row>406</xdr:row>
      <xdr:rowOff>2</xdr:rowOff>
    </xdr:from>
    <xdr:to>
      <xdr:col>8</xdr:col>
      <xdr:colOff>0</xdr:colOff>
      <xdr:row>416</xdr:row>
      <xdr:rowOff>238126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841C858C-07A2-434C-90E1-FDBAD85EB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</xdr:col>
      <xdr:colOff>0</xdr:colOff>
      <xdr:row>419</xdr:row>
      <xdr:rowOff>2</xdr:rowOff>
    </xdr:from>
    <xdr:to>
      <xdr:col>8</xdr:col>
      <xdr:colOff>0</xdr:colOff>
      <xdr:row>429</xdr:row>
      <xdr:rowOff>238126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98AE0650-BC5F-4438-8EB5-EF16EDC68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</xdr:col>
      <xdr:colOff>0</xdr:colOff>
      <xdr:row>432</xdr:row>
      <xdr:rowOff>2</xdr:rowOff>
    </xdr:from>
    <xdr:to>
      <xdr:col>8</xdr:col>
      <xdr:colOff>0</xdr:colOff>
      <xdr:row>442</xdr:row>
      <xdr:rowOff>238126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D541935C-4A11-461B-8AAA-B887BBD1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</xdr:col>
      <xdr:colOff>0</xdr:colOff>
      <xdr:row>445</xdr:row>
      <xdr:rowOff>2</xdr:rowOff>
    </xdr:from>
    <xdr:to>
      <xdr:col>8</xdr:col>
      <xdr:colOff>0</xdr:colOff>
      <xdr:row>455</xdr:row>
      <xdr:rowOff>238126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9BAB77D-CEA0-49EE-A415-804A05D25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</xdr:col>
      <xdr:colOff>0</xdr:colOff>
      <xdr:row>458</xdr:row>
      <xdr:rowOff>2</xdr:rowOff>
    </xdr:from>
    <xdr:to>
      <xdr:col>8</xdr:col>
      <xdr:colOff>0</xdr:colOff>
      <xdr:row>468</xdr:row>
      <xdr:rowOff>238126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F754684F-3EEE-464D-9715-4C3724B2A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</xdr:col>
      <xdr:colOff>0</xdr:colOff>
      <xdr:row>471</xdr:row>
      <xdr:rowOff>2</xdr:rowOff>
    </xdr:from>
    <xdr:to>
      <xdr:col>8</xdr:col>
      <xdr:colOff>0</xdr:colOff>
      <xdr:row>481</xdr:row>
      <xdr:rowOff>238126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CBCD91EA-E506-481F-900E-363F231EC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</xdr:col>
      <xdr:colOff>0</xdr:colOff>
      <xdr:row>484</xdr:row>
      <xdr:rowOff>2</xdr:rowOff>
    </xdr:from>
    <xdr:to>
      <xdr:col>8</xdr:col>
      <xdr:colOff>0</xdr:colOff>
      <xdr:row>494</xdr:row>
      <xdr:rowOff>238126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457EEF8D-55C2-4FE6-8107-9817AFE71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</xdr:col>
      <xdr:colOff>0</xdr:colOff>
      <xdr:row>497</xdr:row>
      <xdr:rowOff>2</xdr:rowOff>
    </xdr:from>
    <xdr:to>
      <xdr:col>8</xdr:col>
      <xdr:colOff>0</xdr:colOff>
      <xdr:row>507</xdr:row>
      <xdr:rowOff>238126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E15B4CA4-46CC-4C44-9B0E-C0B253469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</xdr:col>
      <xdr:colOff>0</xdr:colOff>
      <xdr:row>510</xdr:row>
      <xdr:rowOff>2</xdr:rowOff>
    </xdr:from>
    <xdr:to>
      <xdr:col>8</xdr:col>
      <xdr:colOff>0</xdr:colOff>
      <xdr:row>520</xdr:row>
      <xdr:rowOff>238126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7CD9E1AD-F30E-46C9-AC95-FEC41069C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0</xdr:colOff>
      <xdr:row>523</xdr:row>
      <xdr:rowOff>2</xdr:rowOff>
    </xdr:from>
    <xdr:to>
      <xdr:col>8</xdr:col>
      <xdr:colOff>0</xdr:colOff>
      <xdr:row>533</xdr:row>
      <xdr:rowOff>238126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E7E44175-861B-4BE6-B58A-7E6456990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</xdr:col>
      <xdr:colOff>0</xdr:colOff>
      <xdr:row>536</xdr:row>
      <xdr:rowOff>2</xdr:rowOff>
    </xdr:from>
    <xdr:to>
      <xdr:col>8</xdr:col>
      <xdr:colOff>0</xdr:colOff>
      <xdr:row>546</xdr:row>
      <xdr:rowOff>238126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3377CE5A-CF1E-4422-B582-245FC9AEB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0</xdr:colOff>
      <xdr:row>301</xdr:row>
      <xdr:rowOff>2</xdr:rowOff>
    </xdr:from>
    <xdr:to>
      <xdr:col>8</xdr:col>
      <xdr:colOff>0</xdr:colOff>
      <xdr:row>311</xdr:row>
      <xdr:rowOff>238126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711C8C4D-E968-4E3B-A25D-1965F83FC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0</xdr:colOff>
      <xdr:row>262</xdr:row>
      <xdr:rowOff>2</xdr:rowOff>
    </xdr:from>
    <xdr:to>
      <xdr:col>8</xdr:col>
      <xdr:colOff>0</xdr:colOff>
      <xdr:row>272</xdr:row>
      <xdr:rowOff>238126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F4E9DBE5-39E1-408B-9AAE-5F131B0DB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275</xdr:row>
      <xdr:rowOff>2</xdr:rowOff>
    </xdr:from>
    <xdr:to>
      <xdr:col>8</xdr:col>
      <xdr:colOff>0</xdr:colOff>
      <xdr:row>285</xdr:row>
      <xdr:rowOff>238126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2901B149-4CF4-46E8-A0E0-2933AFB30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</xdr:col>
      <xdr:colOff>0</xdr:colOff>
      <xdr:row>288</xdr:row>
      <xdr:rowOff>2</xdr:rowOff>
    </xdr:from>
    <xdr:to>
      <xdr:col>8</xdr:col>
      <xdr:colOff>0</xdr:colOff>
      <xdr:row>298</xdr:row>
      <xdr:rowOff>238126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6F2E737C-972D-4689-A292-B74EC1F19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0</xdr:colOff>
      <xdr:row>549</xdr:row>
      <xdr:rowOff>2</xdr:rowOff>
    </xdr:from>
    <xdr:to>
      <xdr:col>8</xdr:col>
      <xdr:colOff>0</xdr:colOff>
      <xdr:row>559</xdr:row>
      <xdr:rowOff>238126</xdr:rowOff>
    </xdr:to>
    <xdr:graphicFrame macro="">
      <xdr:nvGraphicFramePr>
        <xdr:cNvPr id="44" name="グラフ 43">
          <a:extLst>
            <a:ext uri="{FF2B5EF4-FFF2-40B4-BE49-F238E27FC236}">
              <a16:creationId xmlns:a16="http://schemas.microsoft.com/office/drawing/2014/main" id="{94AB773D-EF15-4ADA-9E45-31D803DAE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</xdr:col>
      <xdr:colOff>0</xdr:colOff>
      <xdr:row>562</xdr:row>
      <xdr:rowOff>2</xdr:rowOff>
    </xdr:from>
    <xdr:to>
      <xdr:col>8</xdr:col>
      <xdr:colOff>0</xdr:colOff>
      <xdr:row>572</xdr:row>
      <xdr:rowOff>238126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2DB6E5D0-8BB2-4F64-A681-4E5503CA7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</xdr:col>
      <xdr:colOff>0</xdr:colOff>
      <xdr:row>575</xdr:row>
      <xdr:rowOff>2</xdr:rowOff>
    </xdr:from>
    <xdr:to>
      <xdr:col>8</xdr:col>
      <xdr:colOff>0</xdr:colOff>
      <xdr:row>585</xdr:row>
      <xdr:rowOff>238126</xdr:rowOff>
    </xdr:to>
    <xdr:graphicFrame macro="">
      <xdr:nvGraphicFramePr>
        <xdr:cNvPr id="46" name="グラフ 45">
          <a:extLst>
            <a:ext uri="{FF2B5EF4-FFF2-40B4-BE49-F238E27FC236}">
              <a16:creationId xmlns:a16="http://schemas.microsoft.com/office/drawing/2014/main" id="{95C77863-901A-408C-847C-835E48F66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0</xdr:colOff>
      <xdr:row>588</xdr:row>
      <xdr:rowOff>2</xdr:rowOff>
    </xdr:from>
    <xdr:to>
      <xdr:col>8</xdr:col>
      <xdr:colOff>0</xdr:colOff>
      <xdr:row>598</xdr:row>
      <xdr:rowOff>238126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61B1A0D3-31BF-4F76-A406-B47F95A56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2</xdr:col>
      <xdr:colOff>0</xdr:colOff>
      <xdr:row>601</xdr:row>
      <xdr:rowOff>2</xdr:rowOff>
    </xdr:from>
    <xdr:to>
      <xdr:col>8</xdr:col>
      <xdr:colOff>0</xdr:colOff>
      <xdr:row>611</xdr:row>
      <xdr:rowOff>238126</xdr:rowOff>
    </xdr:to>
    <xdr:graphicFrame macro="">
      <xdr:nvGraphicFramePr>
        <xdr:cNvPr id="48" name="グラフ 47">
          <a:extLst>
            <a:ext uri="{FF2B5EF4-FFF2-40B4-BE49-F238E27FC236}">
              <a16:creationId xmlns:a16="http://schemas.microsoft.com/office/drawing/2014/main" id="{5D2B52B4-4ACB-4F05-AA70-450D6447D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2</xdr:col>
      <xdr:colOff>0</xdr:colOff>
      <xdr:row>614</xdr:row>
      <xdr:rowOff>2</xdr:rowOff>
    </xdr:from>
    <xdr:to>
      <xdr:col>8</xdr:col>
      <xdr:colOff>0</xdr:colOff>
      <xdr:row>624</xdr:row>
      <xdr:rowOff>238126</xdr:rowOff>
    </xdr:to>
    <xdr:graphicFrame macro="">
      <xdr:nvGraphicFramePr>
        <xdr:cNvPr id="49" name="グラフ 48">
          <a:extLst>
            <a:ext uri="{FF2B5EF4-FFF2-40B4-BE49-F238E27FC236}">
              <a16:creationId xmlns:a16="http://schemas.microsoft.com/office/drawing/2014/main" id="{3857F764-9D1C-4A37-B078-BED75BDDF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</xdr:col>
      <xdr:colOff>0</xdr:colOff>
      <xdr:row>627</xdr:row>
      <xdr:rowOff>2</xdr:rowOff>
    </xdr:from>
    <xdr:to>
      <xdr:col>8</xdr:col>
      <xdr:colOff>0</xdr:colOff>
      <xdr:row>637</xdr:row>
      <xdr:rowOff>238126</xdr:rowOff>
    </xdr:to>
    <xdr:graphicFrame macro="">
      <xdr:nvGraphicFramePr>
        <xdr:cNvPr id="50" name="グラフ 49">
          <a:extLst>
            <a:ext uri="{FF2B5EF4-FFF2-40B4-BE49-F238E27FC236}">
              <a16:creationId xmlns:a16="http://schemas.microsoft.com/office/drawing/2014/main" id="{BB401831-9569-4724-933E-1099371C5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2</xdr:col>
      <xdr:colOff>0</xdr:colOff>
      <xdr:row>640</xdr:row>
      <xdr:rowOff>2</xdr:rowOff>
    </xdr:from>
    <xdr:to>
      <xdr:col>8</xdr:col>
      <xdr:colOff>0</xdr:colOff>
      <xdr:row>650</xdr:row>
      <xdr:rowOff>238126</xdr:rowOff>
    </xdr:to>
    <xdr:graphicFrame macro="">
      <xdr:nvGraphicFramePr>
        <xdr:cNvPr id="51" name="グラフ 50">
          <a:extLst>
            <a:ext uri="{FF2B5EF4-FFF2-40B4-BE49-F238E27FC236}">
              <a16:creationId xmlns:a16="http://schemas.microsoft.com/office/drawing/2014/main" id="{AD67767B-6F6D-483F-85E1-B490598DC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</xdr:col>
      <xdr:colOff>0</xdr:colOff>
      <xdr:row>653</xdr:row>
      <xdr:rowOff>2</xdr:rowOff>
    </xdr:from>
    <xdr:to>
      <xdr:col>8</xdr:col>
      <xdr:colOff>0</xdr:colOff>
      <xdr:row>663</xdr:row>
      <xdr:rowOff>238126</xdr:rowOff>
    </xdr:to>
    <xdr:graphicFrame macro="">
      <xdr:nvGraphicFramePr>
        <xdr:cNvPr id="52" name="グラフ 51">
          <a:extLst>
            <a:ext uri="{FF2B5EF4-FFF2-40B4-BE49-F238E27FC236}">
              <a16:creationId xmlns:a16="http://schemas.microsoft.com/office/drawing/2014/main" id="{7D5B9944-61D5-4923-AF83-CE646B500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</xdr:col>
      <xdr:colOff>0</xdr:colOff>
      <xdr:row>666</xdr:row>
      <xdr:rowOff>2</xdr:rowOff>
    </xdr:from>
    <xdr:to>
      <xdr:col>8</xdr:col>
      <xdr:colOff>0</xdr:colOff>
      <xdr:row>676</xdr:row>
      <xdr:rowOff>238126</xdr:rowOff>
    </xdr:to>
    <xdr:graphicFrame macro="">
      <xdr:nvGraphicFramePr>
        <xdr:cNvPr id="53" name="グラフ 52">
          <a:extLst>
            <a:ext uri="{FF2B5EF4-FFF2-40B4-BE49-F238E27FC236}">
              <a16:creationId xmlns:a16="http://schemas.microsoft.com/office/drawing/2014/main" id="{7F0DAA1B-6EFC-4BB1-B68A-3957D4C5B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3174</xdr:colOff>
      <xdr:row>1</xdr:row>
      <xdr:rowOff>202564</xdr:rowOff>
    </xdr:from>
    <xdr:to>
      <xdr:col>20</xdr:col>
      <xdr:colOff>57150</xdr:colOff>
      <xdr:row>59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781FA15-4DC9-4FFA-9BBF-D30205C3A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</xdr:row>
      <xdr:rowOff>19049</xdr:rowOff>
    </xdr:from>
    <xdr:to>
      <xdr:col>12</xdr:col>
      <xdr:colOff>657225</xdr:colOff>
      <xdr:row>24</xdr:row>
      <xdr:rowOff>209550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1C996D-B99F-4813-B316-D6FA472BB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22411</xdr:colOff>
      <xdr:row>10</xdr:row>
      <xdr:rowOff>1</xdr:rowOff>
    </xdr:from>
    <xdr:to>
      <xdr:col>24</xdr:col>
      <xdr:colOff>0</xdr:colOff>
      <xdr:row>11</xdr:row>
      <xdr:rowOff>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25A9882-3D3A-6825-3EEF-7A711795790B}"/>
            </a:ext>
          </a:extLst>
        </xdr:cNvPr>
        <xdr:cNvSpPr/>
      </xdr:nvSpPr>
      <xdr:spPr>
        <a:xfrm>
          <a:off x="15777882" y="2465295"/>
          <a:ext cx="1277471" cy="2465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ctr"/>
        <a:lstStyle/>
        <a:p>
          <a:pPr algn="l"/>
          <a:r>
            <a:rPr kumimoji="1" lang="ja-JP" altLang="en-US" sz="12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令和元年度</a:t>
          </a:r>
          <a:r>
            <a:rPr kumimoji="1" lang="en-US" altLang="ja-JP" sz="12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位</a:t>
          </a:r>
          <a:endParaRPr kumimoji="1" lang="ja-JP" altLang="en-US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0.02228</cdr:x>
      <cdr:y>0.12077</cdr:y>
    </cdr:from>
    <cdr:to>
      <cdr:x>0.02228</cdr:x>
      <cdr:y>0.94824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5695BE08-66B1-414E-A98D-DE807A96BBA2}"/>
            </a:ext>
          </a:extLst>
        </cdr:cNvPr>
        <cdr:cNvCxnSpPr/>
      </cdr:nvCxnSpPr>
      <cdr:spPr>
        <a:xfrm xmlns:a="http://schemas.openxmlformats.org/drawingml/2006/main">
          <a:off x="208180" y="1733554"/>
          <a:ext cx="0" cy="11877650"/>
        </a:xfrm>
        <a:prstGeom xmlns:a="http://schemas.openxmlformats.org/drawingml/2006/main" prst="straightConnector1">
          <a:avLst/>
        </a:prstGeom>
        <a:ln xmlns:a="http://schemas.openxmlformats.org/drawingml/2006/main" w="88900">
          <a:solidFill>
            <a:schemeClr val="tx1"/>
          </a:solidFill>
          <a:prstDash val="sysDot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0.09047</cdr:y>
    </cdr:from>
    <cdr:to>
      <cdr:x>0.04623</cdr:x>
      <cdr:y>0.11548</cdr:y>
    </cdr:to>
    <cdr:sp macro="" textlink="">
      <cdr:nvSpPr>
        <cdr:cNvPr id="6" name="正方形/長方形 5">
          <a:extLst xmlns:a="http://schemas.openxmlformats.org/drawingml/2006/main">
            <a:ext uri="{FF2B5EF4-FFF2-40B4-BE49-F238E27FC236}">
              <a16:creationId xmlns:a16="http://schemas.microsoft.com/office/drawing/2014/main" id="{EE097D38-8E9F-4A7D-8810-D176DF23254E}"/>
            </a:ext>
          </a:extLst>
        </cdr:cNvPr>
        <cdr:cNvSpPr/>
      </cdr:nvSpPr>
      <cdr:spPr>
        <a:xfrm xmlns:a="http://schemas.openxmlformats.org/drawingml/2006/main">
          <a:off x="0" y="1298622"/>
          <a:ext cx="432000" cy="3589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0" tIns="45720" rIns="0" bIns="45720" numCol="1" spcCol="0" rtlCol="0" fromWordArt="0" anchor="ctr" anchorCtr="1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満足</a:t>
          </a:r>
        </a:p>
      </cdr:txBody>
    </cdr:sp>
  </cdr:relSizeAnchor>
  <cdr:relSizeAnchor xmlns:cdr="http://schemas.openxmlformats.org/drawingml/2006/chartDrawing">
    <cdr:from>
      <cdr:x>0</cdr:x>
      <cdr:y>0.95574</cdr:y>
    </cdr:from>
    <cdr:to>
      <cdr:x>0.04623</cdr:x>
      <cdr:y>0.98076</cdr:y>
    </cdr:to>
    <cdr:sp macro="" textlink="">
      <cdr:nvSpPr>
        <cdr:cNvPr id="8" name="正方形/長方形 7">
          <a:extLst xmlns:a="http://schemas.openxmlformats.org/drawingml/2006/main">
            <a:ext uri="{FF2B5EF4-FFF2-40B4-BE49-F238E27FC236}">
              <a16:creationId xmlns:a16="http://schemas.microsoft.com/office/drawing/2014/main" id="{8EC68018-5F5A-438F-AA2C-0A9E1437D386}"/>
            </a:ext>
          </a:extLst>
        </cdr:cNvPr>
        <cdr:cNvSpPr/>
      </cdr:nvSpPr>
      <cdr:spPr>
        <a:xfrm xmlns:a="http://schemas.openxmlformats.org/drawingml/2006/main">
          <a:off x="0" y="13718860"/>
          <a:ext cx="432000" cy="3591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0" tIns="45720" rIns="0" bIns="45720" numCol="1" spcCol="0" rtlCol="0" fromWordArt="0" anchor="ctr" anchorCtr="1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不満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3167</xdr:rowOff>
    </xdr:from>
    <xdr:to>
      <xdr:col>14</xdr:col>
      <xdr:colOff>0</xdr:colOff>
      <xdr:row>57</xdr:row>
      <xdr:rowOff>234950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E1E42F5-ED4A-42C7-B558-DB50ECD76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380999</xdr:colOff>
      <xdr:row>2</xdr:row>
      <xdr:rowOff>2405</xdr:rowOff>
    </xdr:from>
    <xdr:to>
      <xdr:col>13</xdr:col>
      <xdr:colOff>283558</xdr:colOff>
      <xdr:row>5</xdr:row>
      <xdr:rowOff>47917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49CEBDB-456E-4C23-A834-9CFAD53B8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57150</xdr:colOff>
      <xdr:row>59</xdr:row>
      <xdr:rowOff>247649</xdr:rowOff>
    </xdr:from>
    <xdr:to>
      <xdr:col>14</xdr:col>
      <xdr:colOff>57150</xdr:colOff>
      <xdr:row>115</xdr:row>
      <xdr:rowOff>234950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869F440-C690-40C4-BF28-E8BB65CAE398}"/>
            </a:ext>
          </a:extLst>
        </xdr:cNvPr>
        <xdr:cNvGrpSpPr/>
      </xdr:nvGrpSpPr>
      <xdr:grpSpPr>
        <a:xfrm>
          <a:off x="323850" y="14858999"/>
          <a:ext cx="9344025" cy="13855701"/>
          <a:chOff x="341307" y="15601949"/>
          <a:chExt cx="11153775" cy="14354176"/>
        </a:xfrm>
      </xdr:grpSpPr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0B3F6356-237D-4FF9-AB78-2E5B84FA0CD4}"/>
              </a:ext>
            </a:extLst>
          </xdr:cNvPr>
          <xdr:cNvGraphicFramePr>
            <a:graphicFrameLocks/>
          </xdr:cNvGraphicFramePr>
        </xdr:nvGraphicFramePr>
        <xdr:xfrm>
          <a:off x="341307" y="15601949"/>
          <a:ext cx="11153775" cy="143541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5" name="グラフ 4">
            <a:extLst>
              <a:ext uri="{FF2B5EF4-FFF2-40B4-BE49-F238E27FC236}">
                <a16:creationId xmlns:a16="http://schemas.microsoft.com/office/drawing/2014/main" id="{74296BCC-5E05-4EC5-BBF0-280A66224520}"/>
              </a:ext>
            </a:extLst>
          </xdr:cNvPr>
          <xdr:cNvGraphicFramePr>
            <a:graphicFrameLocks/>
          </xdr:cNvGraphicFramePr>
        </xdr:nvGraphicFramePr>
        <xdr:xfrm>
          <a:off x="5041560" y="15649575"/>
          <a:ext cx="6197939" cy="9321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0.0267</cdr:x>
      <cdr:y>0.11122</cdr:y>
    </cdr:from>
    <cdr:to>
      <cdr:x>0.0267</cdr:x>
      <cdr:y>0.95025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5695BE08-66B1-414E-A98D-DE807A96BBA2}"/>
            </a:ext>
          </a:extLst>
        </cdr:cNvPr>
        <cdr:cNvCxnSpPr/>
      </cdr:nvCxnSpPr>
      <cdr:spPr>
        <a:xfrm xmlns:a="http://schemas.openxmlformats.org/drawingml/2006/main">
          <a:off x="249445" y="1541382"/>
          <a:ext cx="0" cy="11628000"/>
        </a:xfrm>
        <a:prstGeom xmlns:a="http://schemas.openxmlformats.org/drawingml/2006/main" prst="straightConnector1">
          <a:avLst/>
        </a:prstGeom>
        <a:ln xmlns:a="http://schemas.openxmlformats.org/drawingml/2006/main" w="88900">
          <a:solidFill>
            <a:schemeClr val="tx1"/>
          </a:solidFill>
          <a:prstDash val="sysDot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0.00085</cdr:x>
      <cdr:y>0.0637</cdr:y>
    </cdr:from>
    <cdr:to>
      <cdr:x>0.09481</cdr:x>
      <cdr:y>0.11017</cdr:y>
    </cdr:to>
    <cdr:sp macro="" textlink="">
      <cdr:nvSpPr>
        <cdr:cNvPr id="6" name="正方形/長方形 5">
          <a:extLst xmlns:a="http://schemas.openxmlformats.org/drawingml/2006/main">
            <a:ext uri="{FF2B5EF4-FFF2-40B4-BE49-F238E27FC236}">
              <a16:creationId xmlns:a16="http://schemas.microsoft.com/office/drawing/2014/main" id="{EE097D38-8E9F-4A7D-8810-D176DF23254E}"/>
            </a:ext>
          </a:extLst>
        </cdr:cNvPr>
        <cdr:cNvSpPr/>
      </cdr:nvSpPr>
      <cdr:spPr>
        <a:xfrm xmlns:a="http://schemas.openxmlformats.org/drawingml/2006/main">
          <a:off x="7287" y="882810"/>
          <a:ext cx="805513" cy="644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0" tIns="45720" rIns="0" bIns="45720" numCol="1" spcCol="0" rtlCol="0" fromWordArt="0" anchor="ctr" anchorCtr="1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最優先・重点的</a:t>
          </a:r>
        </a:p>
      </cdr:txBody>
    </cdr:sp>
  </cdr:relSizeAnchor>
  <cdr:relSizeAnchor xmlns:cdr="http://schemas.openxmlformats.org/drawingml/2006/chartDrawing">
    <cdr:from>
      <cdr:x>0</cdr:x>
      <cdr:y>0.96104</cdr:y>
    </cdr:from>
    <cdr:to>
      <cdr:x>0.1163</cdr:x>
      <cdr:y>1</cdr:y>
    </cdr:to>
    <cdr:sp macro="" textlink="">
      <cdr:nvSpPr>
        <cdr:cNvPr id="8" name="正方形/長方形 7">
          <a:extLst xmlns:a="http://schemas.openxmlformats.org/drawingml/2006/main">
            <a:ext uri="{FF2B5EF4-FFF2-40B4-BE49-F238E27FC236}">
              <a16:creationId xmlns:a16="http://schemas.microsoft.com/office/drawing/2014/main" id="{8EC68018-5F5A-438F-AA2C-0A9E1437D386}"/>
            </a:ext>
          </a:extLst>
        </cdr:cNvPr>
        <cdr:cNvSpPr/>
      </cdr:nvSpPr>
      <cdr:spPr>
        <a:xfrm xmlns:a="http://schemas.openxmlformats.org/drawingml/2006/main">
          <a:off x="0" y="13318934"/>
          <a:ext cx="996950" cy="539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Overflow="clip" horzOverflow="clip" vert="horz" wrap="square" lIns="0" tIns="0" rIns="0" bIns="0" numCol="1" spcCol="0" rtlCol="0" fromWordArt="0" anchor="ctr" anchorCtr="1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他の取組</a:t>
          </a:r>
          <a:endParaRPr kumimoji="1" lang="en-US" altLang="ja-JP" sz="16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pPr algn="l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を優先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0.02686</cdr:x>
      <cdr:y>0.11321</cdr:y>
    </cdr:from>
    <cdr:to>
      <cdr:x>0.02686</cdr:x>
      <cdr:y>0.944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5695BE08-66B1-414E-A98D-DE807A96BBA2}"/>
            </a:ext>
          </a:extLst>
        </cdr:cNvPr>
        <cdr:cNvCxnSpPr/>
      </cdr:nvCxnSpPr>
      <cdr:spPr>
        <a:xfrm xmlns:a="http://schemas.openxmlformats.org/drawingml/2006/main">
          <a:off x="250934" y="1568961"/>
          <a:ext cx="0" cy="11513816"/>
        </a:xfrm>
        <a:prstGeom xmlns:a="http://schemas.openxmlformats.org/drawingml/2006/main" prst="straightConnector1">
          <a:avLst/>
        </a:prstGeom>
        <a:ln xmlns:a="http://schemas.openxmlformats.org/drawingml/2006/main" w="88900">
          <a:solidFill>
            <a:schemeClr val="tx1"/>
          </a:solidFill>
          <a:prstDash val="sysDot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0.06115</cdr:y>
    </cdr:from>
    <cdr:to>
      <cdr:x>0.0837</cdr:x>
      <cdr:y>0.10631</cdr:y>
    </cdr:to>
    <cdr:sp macro="" textlink="">
      <cdr:nvSpPr>
        <cdr:cNvPr id="6" name="正方形/長方形 5">
          <a:extLst xmlns:a="http://schemas.openxmlformats.org/drawingml/2006/main">
            <a:ext uri="{FF2B5EF4-FFF2-40B4-BE49-F238E27FC236}">
              <a16:creationId xmlns:a16="http://schemas.microsoft.com/office/drawing/2014/main" id="{EE097D38-8E9F-4A7D-8810-D176DF23254E}"/>
            </a:ext>
          </a:extLst>
        </cdr:cNvPr>
        <cdr:cNvSpPr/>
      </cdr:nvSpPr>
      <cdr:spPr>
        <a:xfrm xmlns:a="http://schemas.openxmlformats.org/drawingml/2006/main">
          <a:off x="0" y="847470"/>
          <a:ext cx="717550" cy="625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0" tIns="45720" rIns="0" bIns="45720" numCol="1" spcCol="0" rtlCol="0" fromWordArt="0" anchor="ctr" anchorCtr="1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優先的・</a:t>
          </a:r>
          <a:endParaRPr kumimoji="1" lang="en-US" altLang="ja-JP" sz="16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pPr algn="l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重点的</a:t>
          </a:r>
        </a:p>
      </cdr:txBody>
    </cdr:sp>
  </cdr:relSizeAnchor>
  <cdr:relSizeAnchor xmlns:cdr="http://schemas.openxmlformats.org/drawingml/2006/chartDrawing">
    <cdr:from>
      <cdr:x>0</cdr:x>
      <cdr:y>0.95164</cdr:y>
    </cdr:from>
    <cdr:to>
      <cdr:x>0.1163</cdr:x>
      <cdr:y>0.99679</cdr:y>
    </cdr:to>
    <cdr:sp macro="" textlink="">
      <cdr:nvSpPr>
        <cdr:cNvPr id="8" name="正方形/長方形 7">
          <a:extLst xmlns:a="http://schemas.openxmlformats.org/drawingml/2006/main">
            <a:ext uri="{FF2B5EF4-FFF2-40B4-BE49-F238E27FC236}">
              <a16:creationId xmlns:a16="http://schemas.microsoft.com/office/drawing/2014/main" id="{8EC68018-5F5A-438F-AA2C-0A9E1437D386}"/>
            </a:ext>
          </a:extLst>
        </cdr:cNvPr>
        <cdr:cNvSpPr/>
      </cdr:nvSpPr>
      <cdr:spPr>
        <a:xfrm xmlns:a="http://schemas.openxmlformats.org/drawingml/2006/main">
          <a:off x="0" y="13188661"/>
          <a:ext cx="996950" cy="625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0" tIns="45720" rIns="0" bIns="45720" numCol="1" spcCol="0" rtlCol="0" fromWordArt="0" anchor="ctr" anchorCtr="1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他の取組を優先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2977101</xdr:colOff>
      <xdr:row>29</xdr:row>
      <xdr:rowOff>168275</xdr:rowOff>
    </xdr:from>
    <xdr:to>
      <xdr:col>7</xdr:col>
      <xdr:colOff>1525</xdr:colOff>
      <xdr:row>30</xdr:row>
      <xdr:rowOff>171348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D474DB9-23A8-4D23-B343-B18A0CF8E21C}"/>
            </a:ext>
          </a:extLst>
        </xdr:cNvPr>
        <xdr:cNvSpPr/>
      </xdr:nvSpPr>
      <xdr:spPr>
        <a:xfrm>
          <a:off x="7977726" y="5988050"/>
          <a:ext cx="920149" cy="193573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2981325</xdr:colOff>
      <xdr:row>37</xdr:row>
      <xdr:rowOff>0</xdr:rowOff>
    </xdr:from>
    <xdr:to>
      <xdr:col>6</xdr:col>
      <xdr:colOff>350775</xdr:colOff>
      <xdr:row>38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84CB355-FD96-4FA1-93E3-5A767F8E235A}"/>
            </a:ext>
          </a:extLst>
        </xdr:cNvPr>
        <xdr:cNvSpPr/>
      </xdr:nvSpPr>
      <xdr:spPr>
        <a:xfrm>
          <a:off x="7981950" y="7343775"/>
          <a:ext cx="903225" cy="190500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2984500</xdr:colOff>
      <xdr:row>31</xdr:row>
      <xdr:rowOff>0</xdr:rowOff>
    </xdr:from>
    <xdr:to>
      <xdr:col>6</xdr:col>
      <xdr:colOff>353950</xdr:colOff>
      <xdr:row>31</xdr:row>
      <xdr:rowOff>184355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049A9E6-0722-4EF9-8749-4C8822C69A02}"/>
            </a:ext>
          </a:extLst>
        </xdr:cNvPr>
        <xdr:cNvSpPr/>
      </xdr:nvSpPr>
      <xdr:spPr>
        <a:xfrm>
          <a:off x="7985125" y="6200775"/>
          <a:ext cx="903225" cy="184355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2981325</xdr:colOff>
      <xdr:row>38</xdr:row>
      <xdr:rowOff>1</xdr:rowOff>
    </xdr:from>
    <xdr:to>
      <xdr:col>6</xdr:col>
      <xdr:colOff>350775</xdr:colOff>
      <xdr:row>38</xdr:row>
      <xdr:rowOff>184356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37F238D-FFC0-4F47-A6CC-CA2AAAB41AB1}"/>
            </a:ext>
          </a:extLst>
        </xdr:cNvPr>
        <xdr:cNvSpPr/>
      </xdr:nvSpPr>
      <xdr:spPr>
        <a:xfrm>
          <a:off x="7981950" y="7534276"/>
          <a:ext cx="903225" cy="184355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2981325</xdr:colOff>
      <xdr:row>39</xdr:row>
      <xdr:rowOff>0</xdr:rowOff>
    </xdr:from>
    <xdr:to>
      <xdr:col>6</xdr:col>
      <xdr:colOff>350775</xdr:colOff>
      <xdr:row>40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E4131C4-84E4-4E70-910B-0C65BC352E1F}"/>
            </a:ext>
          </a:extLst>
        </xdr:cNvPr>
        <xdr:cNvSpPr/>
      </xdr:nvSpPr>
      <xdr:spPr>
        <a:xfrm>
          <a:off x="7981950" y="7724775"/>
          <a:ext cx="903225" cy="190500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2981325</xdr:colOff>
      <xdr:row>27</xdr:row>
      <xdr:rowOff>0</xdr:rowOff>
    </xdr:from>
    <xdr:to>
      <xdr:col>6</xdr:col>
      <xdr:colOff>350775</xdr:colOff>
      <xdr:row>28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E41A618-6048-42B2-A696-759B3CAA6BEE}"/>
            </a:ext>
          </a:extLst>
        </xdr:cNvPr>
        <xdr:cNvSpPr/>
      </xdr:nvSpPr>
      <xdr:spPr>
        <a:xfrm>
          <a:off x="7981950" y="5438775"/>
          <a:ext cx="903225" cy="190500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2905117</xdr:colOff>
      <xdr:row>3</xdr:row>
      <xdr:rowOff>0</xdr:rowOff>
    </xdr:from>
    <xdr:to>
      <xdr:col>7</xdr:col>
      <xdr:colOff>9967</xdr:colOff>
      <xdr:row>3</xdr:row>
      <xdr:rowOff>187325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29AB096-BB7D-48EA-9F00-525AF799C44E}"/>
            </a:ext>
          </a:extLst>
        </xdr:cNvPr>
        <xdr:cNvSpPr/>
      </xdr:nvSpPr>
      <xdr:spPr>
        <a:xfrm>
          <a:off x="7943842" y="885825"/>
          <a:ext cx="972000" cy="187325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2905117</xdr:colOff>
      <xdr:row>4</xdr:row>
      <xdr:rowOff>0</xdr:rowOff>
    </xdr:from>
    <xdr:to>
      <xdr:col>7</xdr:col>
      <xdr:colOff>9967</xdr:colOff>
      <xdr:row>4</xdr:row>
      <xdr:rowOff>187325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F030DBB-3641-4317-A339-47999F39922A}"/>
            </a:ext>
          </a:extLst>
        </xdr:cNvPr>
        <xdr:cNvSpPr/>
      </xdr:nvSpPr>
      <xdr:spPr>
        <a:xfrm>
          <a:off x="7943842" y="1076325"/>
          <a:ext cx="972000" cy="187325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2905117</xdr:colOff>
      <xdr:row>6</xdr:row>
      <xdr:rowOff>0</xdr:rowOff>
    </xdr:from>
    <xdr:to>
      <xdr:col>7</xdr:col>
      <xdr:colOff>9967</xdr:colOff>
      <xdr:row>6</xdr:row>
      <xdr:rowOff>187325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FD9AD6B-C7CA-43BC-AE14-A196F0FEF6C5}"/>
            </a:ext>
          </a:extLst>
        </xdr:cNvPr>
        <xdr:cNvSpPr/>
      </xdr:nvSpPr>
      <xdr:spPr>
        <a:xfrm>
          <a:off x="7943842" y="1457325"/>
          <a:ext cx="972000" cy="187325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2905117</xdr:colOff>
      <xdr:row>19</xdr:row>
      <xdr:rowOff>9525</xdr:rowOff>
    </xdr:from>
    <xdr:to>
      <xdr:col>7</xdr:col>
      <xdr:colOff>9967</xdr:colOff>
      <xdr:row>20</xdr:row>
      <xdr:rowOff>12700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8950330-03F8-49F9-B1B3-8DF4AFFFC2C5}"/>
            </a:ext>
          </a:extLst>
        </xdr:cNvPr>
        <xdr:cNvSpPr/>
      </xdr:nvSpPr>
      <xdr:spPr>
        <a:xfrm>
          <a:off x="7947017" y="3940175"/>
          <a:ext cx="972000" cy="193675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2905117</xdr:colOff>
      <xdr:row>21</xdr:row>
      <xdr:rowOff>0</xdr:rowOff>
    </xdr:from>
    <xdr:to>
      <xdr:col>7</xdr:col>
      <xdr:colOff>9967</xdr:colOff>
      <xdr:row>21</xdr:row>
      <xdr:rowOff>187325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C00EB636-A65F-40AB-A2E9-A844B506FDDD}"/>
            </a:ext>
          </a:extLst>
        </xdr:cNvPr>
        <xdr:cNvSpPr/>
      </xdr:nvSpPr>
      <xdr:spPr>
        <a:xfrm>
          <a:off x="7943842" y="4314825"/>
          <a:ext cx="972000" cy="187325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2905117</xdr:colOff>
      <xdr:row>22</xdr:row>
      <xdr:rowOff>9525</xdr:rowOff>
    </xdr:from>
    <xdr:to>
      <xdr:col>7</xdr:col>
      <xdr:colOff>9967</xdr:colOff>
      <xdr:row>23</xdr:row>
      <xdr:rowOff>3175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7E4041A-6B68-435B-BF58-9FA003E97050}"/>
            </a:ext>
          </a:extLst>
        </xdr:cNvPr>
        <xdr:cNvSpPr/>
      </xdr:nvSpPr>
      <xdr:spPr>
        <a:xfrm>
          <a:off x="7947017" y="4511675"/>
          <a:ext cx="972000" cy="184150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147635</xdr:colOff>
      <xdr:row>2</xdr:row>
      <xdr:rowOff>28572</xdr:rowOff>
    </xdr:from>
    <xdr:to>
      <xdr:col>16</xdr:col>
      <xdr:colOff>542924</xdr:colOff>
      <xdr:row>61</xdr:row>
      <xdr:rowOff>79375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61783C2-4822-4BD8-9810-64B1D0D01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Z91"/>
  <sheetViews>
    <sheetView showGridLines="0" tabSelected="1" zoomScaleNormal="100" zoomScaleSheetLayoutView="100" workbookViewId="0">
      <selection activeCell="C2" sqref="C2"/>
    </sheetView>
  </sheetViews>
  <sheetFormatPr defaultColWidth="8.75" defaultRowHeight="19.899999999999999" customHeight="1" x14ac:dyDescent="0.15"/>
  <cols>
    <col min="1" max="2" width="1.75" style="2" customWidth="1"/>
    <col min="3" max="3" width="30.625" style="2" customWidth="1"/>
    <col min="4" max="13" width="8.625" style="2" customWidth="1"/>
    <col min="14" max="14" width="5.75" style="2" customWidth="1"/>
    <col min="15" max="15" width="1.75" style="2" customWidth="1"/>
    <col min="16" max="16" width="1.625" style="2" customWidth="1"/>
    <col min="17" max="17" width="4.75" style="2" bestFit="1" customWidth="1"/>
    <col min="18" max="18" width="20.5" style="2" customWidth="1"/>
    <col min="19" max="25" width="8.75" style="2"/>
    <col min="26" max="26" width="14.125" style="178" customWidth="1"/>
    <col min="27" max="16384" width="8.75" style="2"/>
  </cols>
  <sheetData>
    <row r="1" spans="3:26" ht="19.899999999999999" customHeight="1" x14ac:dyDescent="0.15">
      <c r="C1" s="12" t="s">
        <v>475</v>
      </c>
    </row>
    <row r="4" spans="3:26" ht="19.899999999999999" customHeight="1" x14ac:dyDescent="0.15">
      <c r="Q4" s="2" t="s">
        <v>258</v>
      </c>
    </row>
    <row r="5" spans="3:26" ht="19.899999999999999" customHeight="1" x14ac:dyDescent="0.15">
      <c r="Q5" s="5"/>
      <c r="X5" s="5"/>
    </row>
    <row r="6" spans="3:26" ht="19.899999999999999" customHeight="1" x14ac:dyDescent="0.15">
      <c r="Q6" s="72"/>
      <c r="R6" s="9" t="s">
        <v>71</v>
      </c>
      <c r="S6" s="8">
        <v>1</v>
      </c>
      <c r="T6" s="8">
        <v>1</v>
      </c>
      <c r="U6" s="8">
        <v>1</v>
      </c>
      <c r="V6" s="8">
        <v>1</v>
      </c>
      <c r="W6" s="8">
        <v>1</v>
      </c>
      <c r="X6" s="5"/>
    </row>
    <row r="7" spans="3:26" ht="19.899999999999999" customHeight="1" x14ac:dyDescent="0.15">
      <c r="Q7" s="72"/>
      <c r="R7" s="7" t="s">
        <v>70</v>
      </c>
      <c r="S7" s="6" t="s">
        <v>69</v>
      </c>
      <c r="T7" s="6" t="s">
        <v>325</v>
      </c>
      <c r="U7" s="6" t="s">
        <v>326</v>
      </c>
      <c r="V7" s="6" t="s">
        <v>66</v>
      </c>
      <c r="W7" s="6" t="s">
        <v>10</v>
      </c>
      <c r="X7" s="11" t="s">
        <v>86</v>
      </c>
      <c r="Z7" s="178" t="s">
        <v>440</v>
      </c>
    </row>
    <row r="8" spans="3:26" ht="19.899999999999999" customHeight="1" x14ac:dyDescent="0.15">
      <c r="Q8" s="73">
        <v>28</v>
      </c>
      <c r="R8" s="4" t="s">
        <v>272</v>
      </c>
      <c r="S8" s="3">
        <v>26.569343065693431</v>
      </c>
      <c r="T8" s="3">
        <v>60.21897810218978</v>
      </c>
      <c r="U8" s="3">
        <v>7.2992700729926998</v>
      </c>
      <c r="V8" s="3">
        <v>0.8029197080291971</v>
      </c>
      <c r="W8" s="3">
        <v>5.1094890510948909</v>
      </c>
      <c r="X8" s="10">
        <f>S8+T8</f>
        <v>86.788321167883211</v>
      </c>
      <c r="Y8" s="85"/>
      <c r="Z8" s="179">
        <f>U8+V8</f>
        <v>8.102189781021897</v>
      </c>
    </row>
    <row r="9" spans="3:26" ht="19.899999999999999" customHeight="1" x14ac:dyDescent="0.15">
      <c r="Q9" s="73">
        <v>29</v>
      </c>
      <c r="R9" s="4" t="s">
        <v>254</v>
      </c>
      <c r="S9" s="3">
        <v>38.832116788321173</v>
      </c>
      <c r="T9" s="3">
        <v>47.883211678832119</v>
      </c>
      <c r="U9" s="3">
        <v>7.5182481751824817</v>
      </c>
      <c r="V9" s="3">
        <v>2.8467153284671531</v>
      </c>
      <c r="W9" s="3">
        <v>2.9197080291970803</v>
      </c>
      <c r="X9" s="10">
        <f t="shared" ref="X9:X70" si="0">S9+T9</f>
        <v>86.715328467153284</v>
      </c>
      <c r="Y9" s="85"/>
      <c r="Z9" s="179">
        <f t="shared" ref="Z9:Z33" si="1">U9+V9</f>
        <v>10.364963503649635</v>
      </c>
    </row>
    <row r="10" spans="3:26" ht="19.899999999999999" customHeight="1" x14ac:dyDescent="0.15">
      <c r="Q10" s="73">
        <v>32</v>
      </c>
      <c r="R10" s="4" t="s">
        <v>53</v>
      </c>
      <c r="S10" s="3">
        <v>18.686131386861312</v>
      </c>
      <c r="T10" s="3">
        <v>67.007299270072991</v>
      </c>
      <c r="U10" s="3">
        <v>7.5912408759124084</v>
      </c>
      <c r="V10" s="3">
        <v>0.94890510948905105</v>
      </c>
      <c r="W10" s="3">
        <v>5.766423357664233</v>
      </c>
      <c r="X10" s="10">
        <f t="shared" si="0"/>
        <v>85.693430656934311</v>
      </c>
      <c r="Y10" s="85"/>
      <c r="Z10" s="179">
        <f t="shared" si="1"/>
        <v>8.540145985401459</v>
      </c>
    </row>
    <row r="11" spans="3:26" ht="19.899999999999999" customHeight="1" x14ac:dyDescent="0.15">
      <c r="Q11" s="73">
        <v>47</v>
      </c>
      <c r="R11" s="4" t="s">
        <v>40</v>
      </c>
      <c r="S11" s="3">
        <v>16.934306569343065</v>
      </c>
      <c r="T11" s="3">
        <v>68.102189781021892</v>
      </c>
      <c r="U11" s="3">
        <v>8.2481751824817504</v>
      </c>
      <c r="V11" s="3">
        <v>2.0437956204379564</v>
      </c>
      <c r="W11" s="3">
        <v>4.6715328467153281</v>
      </c>
      <c r="X11" s="10">
        <f t="shared" si="0"/>
        <v>85.036496350364956</v>
      </c>
      <c r="Y11" s="85"/>
      <c r="Z11" s="179">
        <f t="shared" si="1"/>
        <v>10.291970802919707</v>
      </c>
    </row>
    <row r="12" spans="3:26" ht="19.899999999999999" customHeight="1" x14ac:dyDescent="0.15">
      <c r="Q12" s="73">
        <v>30</v>
      </c>
      <c r="R12" s="4" t="s">
        <v>80</v>
      </c>
      <c r="S12" s="3">
        <v>24.45255474452555</v>
      </c>
      <c r="T12" s="3">
        <v>60.43795620437956</v>
      </c>
      <c r="U12" s="3">
        <v>8.3211678832116789</v>
      </c>
      <c r="V12" s="3">
        <v>1.4598540145985401</v>
      </c>
      <c r="W12" s="3">
        <v>5.3284671532846719</v>
      </c>
      <c r="X12" s="10">
        <f t="shared" si="0"/>
        <v>84.890510948905103</v>
      </c>
      <c r="Y12" s="85"/>
      <c r="Z12" s="179">
        <f t="shared" si="1"/>
        <v>9.7810218978102199</v>
      </c>
    </row>
    <row r="13" spans="3:26" ht="19.899999999999999" customHeight="1" x14ac:dyDescent="0.15">
      <c r="Q13" s="73">
        <v>18</v>
      </c>
      <c r="R13" s="4" t="s">
        <v>56</v>
      </c>
      <c r="S13" s="3">
        <v>17.591240875912408</v>
      </c>
      <c r="T13" s="3">
        <v>66.423357664233578</v>
      </c>
      <c r="U13" s="3">
        <v>8.4671532846715323</v>
      </c>
      <c r="V13" s="3">
        <v>1.167883211678832</v>
      </c>
      <c r="W13" s="3">
        <v>6.3503649635036492</v>
      </c>
      <c r="X13" s="10">
        <f t="shared" si="0"/>
        <v>84.014598540145982</v>
      </c>
      <c r="Y13" s="85"/>
      <c r="Z13" s="179">
        <f t="shared" si="1"/>
        <v>9.6350364963503647</v>
      </c>
    </row>
    <row r="14" spans="3:26" ht="19.899999999999999" customHeight="1" x14ac:dyDescent="0.15">
      <c r="Q14" s="73">
        <v>41</v>
      </c>
      <c r="R14" s="4" t="s">
        <v>324</v>
      </c>
      <c r="S14" s="3">
        <v>17.810218978102192</v>
      </c>
      <c r="T14" s="3">
        <v>65.839416058394164</v>
      </c>
      <c r="U14" s="3">
        <v>10.948905109489052</v>
      </c>
      <c r="V14" s="3">
        <v>2.1167883211678831</v>
      </c>
      <c r="W14" s="3">
        <v>3.2846715328467155</v>
      </c>
      <c r="X14" s="10">
        <f t="shared" si="0"/>
        <v>83.649635036496363</v>
      </c>
      <c r="Y14" s="85"/>
      <c r="Z14" s="179">
        <f t="shared" si="1"/>
        <v>13.065693430656935</v>
      </c>
    </row>
    <row r="15" spans="3:26" ht="19.899999999999999" customHeight="1" x14ac:dyDescent="0.15">
      <c r="Q15" s="73">
        <v>16</v>
      </c>
      <c r="R15" s="4" t="s">
        <v>35</v>
      </c>
      <c r="S15" s="3">
        <v>27.518248175182482</v>
      </c>
      <c r="T15" s="3">
        <v>55.98540145985401</v>
      </c>
      <c r="U15" s="3">
        <v>9.7810218978102181</v>
      </c>
      <c r="V15" s="3">
        <v>2.4087591240875912</v>
      </c>
      <c r="W15" s="3">
        <v>4.3065693430656937</v>
      </c>
      <c r="X15" s="10">
        <f t="shared" si="0"/>
        <v>83.503649635036496</v>
      </c>
      <c r="Y15" s="85"/>
      <c r="Z15" s="179">
        <f t="shared" si="1"/>
        <v>12.18978102189781</v>
      </c>
    </row>
    <row r="16" spans="3:26" ht="19.899999999999999" customHeight="1" x14ac:dyDescent="0.15">
      <c r="Q16" s="73">
        <v>25</v>
      </c>
      <c r="R16" s="4" t="s">
        <v>30</v>
      </c>
      <c r="S16" s="3">
        <v>38.102189781021899</v>
      </c>
      <c r="T16" s="3">
        <v>45.182481751824817</v>
      </c>
      <c r="U16" s="3">
        <v>11.605839416058394</v>
      </c>
      <c r="V16" s="3">
        <v>2.7737226277372264</v>
      </c>
      <c r="W16" s="3">
        <v>2.335766423357664</v>
      </c>
      <c r="X16" s="10">
        <f t="shared" si="0"/>
        <v>83.284671532846716</v>
      </c>
      <c r="Y16" s="85"/>
      <c r="Z16" s="179">
        <f t="shared" si="1"/>
        <v>14.379562043795621</v>
      </c>
    </row>
    <row r="17" spans="17:26" ht="19.899999999999999" customHeight="1" x14ac:dyDescent="0.15">
      <c r="Q17" s="73">
        <v>31</v>
      </c>
      <c r="R17" s="4" t="s">
        <v>437</v>
      </c>
      <c r="S17" s="3">
        <v>20.510948905109487</v>
      </c>
      <c r="T17" s="3">
        <v>62.116788321167881</v>
      </c>
      <c r="U17" s="3">
        <v>10.364963503649635</v>
      </c>
      <c r="V17" s="3">
        <v>1.4598540145985401</v>
      </c>
      <c r="W17" s="3">
        <v>5.5474452554744529</v>
      </c>
      <c r="X17" s="10">
        <f t="shared" si="0"/>
        <v>82.627737226277361</v>
      </c>
      <c r="Y17" s="85"/>
      <c r="Z17" s="179">
        <f t="shared" si="1"/>
        <v>11.824817518248175</v>
      </c>
    </row>
    <row r="18" spans="17:26" ht="19.899999999999999" customHeight="1" x14ac:dyDescent="0.15">
      <c r="Q18" s="73">
        <v>17</v>
      </c>
      <c r="R18" s="4" t="s">
        <v>49</v>
      </c>
      <c r="S18" s="3">
        <v>15.912408759124089</v>
      </c>
      <c r="T18" s="3">
        <v>65.985401459854003</v>
      </c>
      <c r="U18" s="3">
        <v>11.605839416058394</v>
      </c>
      <c r="V18" s="3">
        <v>0.58394160583941601</v>
      </c>
      <c r="W18" s="3">
        <v>5.9124087591240873</v>
      </c>
      <c r="X18" s="10">
        <f t="shared" si="0"/>
        <v>81.897810218978094</v>
      </c>
      <c r="Y18" s="85"/>
      <c r="Z18" s="179">
        <f t="shared" si="1"/>
        <v>12.18978102189781</v>
      </c>
    </row>
    <row r="19" spans="17:26" ht="19.899999999999999" customHeight="1" x14ac:dyDescent="0.15">
      <c r="Q19" s="73">
        <v>38</v>
      </c>
      <c r="R19" s="4" t="s">
        <v>271</v>
      </c>
      <c r="S19" s="3">
        <v>14.5985401459854</v>
      </c>
      <c r="T19" s="3">
        <v>67.299270072992698</v>
      </c>
      <c r="U19" s="3">
        <v>11.824817518248175</v>
      </c>
      <c r="V19" s="3">
        <v>1.6788321167883213</v>
      </c>
      <c r="W19" s="3">
        <v>4.5985401459854014</v>
      </c>
      <c r="X19" s="10">
        <f t="shared" si="0"/>
        <v>81.897810218978094</v>
      </c>
      <c r="Y19" s="85"/>
      <c r="Z19" s="179">
        <f t="shared" si="1"/>
        <v>13.503649635036496</v>
      </c>
    </row>
    <row r="20" spans="17:26" ht="19.899999999999999" customHeight="1" x14ac:dyDescent="0.15">
      <c r="Q20" s="73">
        <v>33</v>
      </c>
      <c r="R20" s="4" t="s">
        <v>25</v>
      </c>
      <c r="S20" s="3">
        <v>22.335766423357665</v>
      </c>
      <c r="T20" s="3">
        <v>58.759124087591239</v>
      </c>
      <c r="U20" s="3">
        <v>13.722627737226279</v>
      </c>
      <c r="V20" s="3">
        <v>1.5328467153284671</v>
      </c>
      <c r="W20" s="3">
        <v>3.6496350364963499</v>
      </c>
      <c r="X20" s="10">
        <f t="shared" si="0"/>
        <v>81.0948905109489</v>
      </c>
      <c r="Y20" s="85"/>
      <c r="Z20" s="179">
        <f t="shared" si="1"/>
        <v>15.255474452554747</v>
      </c>
    </row>
    <row r="21" spans="17:26" ht="19.899999999999999" customHeight="1" x14ac:dyDescent="0.15">
      <c r="Q21" s="73">
        <v>3</v>
      </c>
      <c r="R21" s="4" t="s">
        <v>29</v>
      </c>
      <c r="S21" s="3">
        <v>11.532846715328466</v>
      </c>
      <c r="T21" s="3">
        <v>69.489051094890513</v>
      </c>
      <c r="U21" s="3">
        <v>14.306569343065693</v>
      </c>
      <c r="V21" s="3">
        <v>1.0948905109489051</v>
      </c>
      <c r="W21" s="3">
        <v>3.5766423357664232</v>
      </c>
      <c r="X21" s="10">
        <f t="shared" si="0"/>
        <v>81.021897810218974</v>
      </c>
      <c r="Y21" s="85"/>
      <c r="Z21" s="179">
        <f t="shared" si="1"/>
        <v>15.401459854014599</v>
      </c>
    </row>
    <row r="22" spans="17:26" ht="19.899999999999999" customHeight="1" x14ac:dyDescent="0.15">
      <c r="Q22" s="73">
        <v>42</v>
      </c>
      <c r="R22" s="4" t="s">
        <v>38</v>
      </c>
      <c r="S22" s="3">
        <v>14.744525547445257</v>
      </c>
      <c r="T22" s="3">
        <v>65.693430656934311</v>
      </c>
      <c r="U22" s="3">
        <v>11.824817518248175</v>
      </c>
      <c r="V22" s="3">
        <v>2.7007299270072993</v>
      </c>
      <c r="W22" s="3">
        <v>5.0364963503649633</v>
      </c>
      <c r="X22" s="10">
        <f t="shared" si="0"/>
        <v>80.43795620437956</v>
      </c>
      <c r="Y22" s="85"/>
      <c r="Z22" s="179">
        <f t="shared" si="1"/>
        <v>14.525547445255473</v>
      </c>
    </row>
    <row r="23" spans="17:26" ht="19.899999999999999" customHeight="1" x14ac:dyDescent="0.15">
      <c r="Q23" s="73">
        <v>34</v>
      </c>
      <c r="R23" s="4" t="s">
        <v>256</v>
      </c>
      <c r="S23" s="3">
        <v>22.189781021897812</v>
      </c>
      <c r="T23" s="3">
        <v>57.956204379562045</v>
      </c>
      <c r="U23" s="3">
        <v>14.306569343065693</v>
      </c>
      <c r="V23" s="3">
        <v>2.0437956204379564</v>
      </c>
      <c r="W23" s="3">
        <v>3.5036496350364965</v>
      </c>
      <c r="X23" s="10">
        <f t="shared" si="0"/>
        <v>80.145985401459853</v>
      </c>
      <c r="Y23" s="85"/>
      <c r="Z23" s="179">
        <f t="shared" si="1"/>
        <v>16.350364963503651</v>
      </c>
    </row>
    <row r="24" spans="17:26" ht="19.899999999999999" customHeight="1" x14ac:dyDescent="0.15">
      <c r="Q24" s="73">
        <v>44</v>
      </c>
      <c r="R24" s="4" t="s">
        <v>65</v>
      </c>
      <c r="S24" s="3">
        <v>10.729927007299271</v>
      </c>
      <c r="T24" s="3">
        <v>68.832116788321159</v>
      </c>
      <c r="U24" s="3">
        <v>11.751824817518248</v>
      </c>
      <c r="V24" s="3">
        <v>1.8978102189781021</v>
      </c>
      <c r="W24" s="3">
        <v>6.7883211678832112</v>
      </c>
      <c r="X24" s="10">
        <f t="shared" si="0"/>
        <v>79.562043795620426</v>
      </c>
      <c r="Y24" s="85"/>
      <c r="Z24" s="179">
        <f t="shared" si="1"/>
        <v>13.649635036496349</v>
      </c>
    </row>
    <row r="25" spans="17:26" ht="19.899999999999999" customHeight="1" x14ac:dyDescent="0.15">
      <c r="Q25" s="73">
        <v>43</v>
      </c>
      <c r="R25" s="4" t="s">
        <v>58</v>
      </c>
      <c r="S25" s="3">
        <v>8.905109489051096</v>
      </c>
      <c r="T25" s="3">
        <v>70.510948905109501</v>
      </c>
      <c r="U25" s="3">
        <v>12.189781021897812</v>
      </c>
      <c r="V25" s="3">
        <v>1.167883211678832</v>
      </c>
      <c r="W25" s="3">
        <v>7.226277372262774</v>
      </c>
      <c r="X25" s="10">
        <f t="shared" si="0"/>
        <v>79.416058394160601</v>
      </c>
      <c r="Y25" s="85"/>
      <c r="Z25" s="179">
        <f t="shared" si="1"/>
        <v>13.357664233576644</v>
      </c>
    </row>
    <row r="26" spans="17:26" ht="19.899999999999999" customHeight="1" x14ac:dyDescent="0.15">
      <c r="Q26" s="73">
        <v>13</v>
      </c>
      <c r="R26" s="4" t="s">
        <v>32</v>
      </c>
      <c r="S26" s="3">
        <v>17.372262773722628</v>
      </c>
      <c r="T26" s="3">
        <v>61.897810218978101</v>
      </c>
      <c r="U26" s="3">
        <v>12.408759124087592</v>
      </c>
      <c r="V26" s="3">
        <v>2.7007299270072993</v>
      </c>
      <c r="W26" s="3">
        <v>5.6204379562043796</v>
      </c>
      <c r="X26" s="10">
        <f t="shared" si="0"/>
        <v>79.270072992700733</v>
      </c>
      <c r="Y26" s="85"/>
      <c r="Z26" s="179">
        <f t="shared" si="1"/>
        <v>15.10948905109489</v>
      </c>
    </row>
    <row r="27" spans="17:26" ht="19.899999999999999" customHeight="1" x14ac:dyDescent="0.15">
      <c r="Q27" s="73">
        <v>19</v>
      </c>
      <c r="R27" s="4" t="s">
        <v>60</v>
      </c>
      <c r="S27" s="3">
        <v>12.554744525547445</v>
      </c>
      <c r="T27" s="3">
        <v>65.912408759124091</v>
      </c>
      <c r="U27" s="3">
        <v>13.211678832116789</v>
      </c>
      <c r="V27" s="3">
        <v>1.3138686131386861</v>
      </c>
      <c r="W27" s="3">
        <v>7.007299270072993</v>
      </c>
      <c r="X27" s="10">
        <f t="shared" si="0"/>
        <v>78.467153284671539</v>
      </c>
      <c r="Y27" s="85"/>
      <c r="Z27" s="179">
        <f t="shared" si="1"/>
        <v>14.525547445255475</v>
      </c>
    </row>
    <row r="28" spans="17:26" ht="19.899999999999999" customHeight="1" x14ac:dyDescent="0.15">
      <c r="Q28" s="73">
        <v>24</v>
      </c>
      <c r="R28" s="4" t="s">
        <v>55</v>
      </c>
      <c r="S28" s="3">
        <v>8.6131386861313874</v>
      </c>
      <c r="T28" s="3">
        <v>69.416058394160586</v>
      </c>
      <c r="U28" s="3">
        <v>11.459854014598541</v>
      </c>
      <c r="V28" s="3">
        <v>1.3138686131386861</v>
      </c>
      <c r="W28" s="3">
        <v>9.1970802919708028</v>
      </c>
      <c r="X28" s="10">
        <f t="shared" si="0"/>
        <v>78.029197080291979</v>
      </c>
      <c r="Y28" s="85"/>
      <c r="Z28" s="179">
        <f t="shared" si="1"/>
        <v>12.773722627737227</v>
      </c>
    </row>
    <row r="29" spans="17:26" ht="19.899999999999999" customHeight="1" x14ac:dyDescent="0.15">
      <c r="Q29" s="73">
        <v>21</v>
      </c>
      <c r="R29" s="4" t="s">
        <v>54</v>
      </c>
      <c r="S29" s="3">
        <v>8.4671532846715323</v>
      </c>
      <c r="T29" s="3">
        <v>69.489051094890513</v>
      </c>
      <c r="U29" s="3">
        <v>11.532846715328466</v>
      </c>
      <c r="V29" s="3">
        <v>1.3138686131386861</v>
      </c>
      <c r="W29" s="3">
        <v>9.1970802919708028</v>
      </c>
      <c r="X29" s="10">
        <f t="shared" si="0"/>
        <v>77.956204379562053</v>
      </c>
      <c r="Y29" s="85"/>
      <c r="Z29" s="179">
        <f t="shared" si="1"/>
        <v>12.846715328467152</v>
      </c>
    </row>
    <row r="30" spans="17:26" ht="19.899999999999999" customHeight="1" x14ac:dyDescent="0.15">
      <c r="Q30" s="73">
        <v>1</v>
      </c>
      <c r="R30" s="4" t="s">
        <v>12</v>
      </c>
      <c r="S30" s="3">
        <v>10.218978102189782</v>
      </c>
      <c r="T30" s="3">
        <v>67.226277372262771</v>
      </c>
      <c r="U30" s="3">
        <v>17.664233576642335</v>
      </c>
      <c r="V30" s="3">
        <v>1.5328467153284671</v>
      </c>
      <c r="W30" s="3">
        <v>3.3576642335766427</v>
      </c>
      <c r="X30" s="10">
        <f t="shared" si="0"/>
        <v>77.445255474452551</v>
      </c>
      <c r="Y30" s="85"/>
      <c r="Z30" s="179">
        <f t="shared" si="1"/>
        <v>19.197080291970803</v>
      </c>
    </row>
    <row r="31" spans="17:26" ht="19.899999999999999" customHeight="1" x14ac:dyDescent="0.15">
      <c r="Q31" s="73">
        <v>20</v>
      </c>
      <c r="R31" s="4" t="s">
        <v>263</v>
      </c>
      <c r="S31" s="3">
        <v>9.4160583941605847</v>
      </c>
      <c r="T31" s="3">
        <v>67.883211678832112</v>
      </c>
      <c r="U31" s="3">
        <v>13.211678832116789</v>
      </c>
      <c r="V31" s="3">
        <v>1.7518248175182483</v>
      </c>
      <c r="W31" s="3">
        <v>7.7372262773722627</v>
      </c>
      <c r="X31" s="10">
        <f t="shared" si="0"/>
        <v>77.299270072992698</v>
      </c>
      <c r="Y31" s="85"/>
      <c r="Z31" s="179">
        <f t="shared" si="1"/>
        <v>14.963503649635037</v>
      </c>
    </row>
    <row r="32" spans="17:26" ht="19.899999999999999" customHeight="1" x14ac:dyDescent="0.15">
      <c r="Q32" s="73">
        <v>46</v>
      </c>
      <c r="R32" s="4" t="s">
        <v>162</v>
      </c>
      <c r="S32" s="3">
        <v>7.664233576642336</v>
      </c>
      <c r="T32" s="3">
        <v>69.416058394160586</v>
      </c>
      <c r="U32" s="3">
        <v>12.992700729927007</v>
      </c>
      <c r="V32" s="3">
        <v>1.5328467153284671</v>
      </c>
      <c r="W32" s="3">
        <v>8.3941605839416056</v>
      </c>
      <c r="X32" s="10">
        <f t="shared" si="0"/>
        <v>77.080291970802918</v>
      </c>
      <c r="Y32" s="85"/>
      <c r="Z32" s="179">
        <f t="shared" si="1"/>
        <v>14.525547445255475</v>
      </c>
    </row>
    <row r="33" spans="17:26" ht="19.899999999999999" customHeight="1" x14ac:dyDescent="0.15">
      <c r="Q33" s="73">
        <v>2</v>
      </c>
      <c r="R33" s="4" t="s">
        <v>13</v>
      </c>
      <c r="S33" s="3">
        <v>10.875912408759124</v>
      </c>
      <c r="T33" s="3">
        <v>65.985401459854003</v>
      </c>
      <c r="U33" s="3">
        <v>17.372262773722628</v>
      </c>
      <c r="V33" s="3">
        <v>2.2627737226277373</v>
      </c>
      <c r="W33" s="3">
        <v>3.5036496350364965</v>
      </c>
      <c r="X33" s="10">
        <f t="shared" si="0"/>
        <v>76.861313868613124</v>
      </c>
      <c r="Y33" s="85"/>
      <c r="Z33" s="179">
        <f t="shared" si="1"/>
        <v>19.635036496350367</v>
      </c>
    </row>
    <row r="34" spans="17:26" ht="19.899999999999999" customHeight="1" x14ac:dyDescent="0.15">
      <c r="X34" s="10"/>
    </row>
    <row r="35" spans="17:26" ht="19.899999999999999" customHeight="1" x14ac:dyDescent="0.15">
      <c r="X35" s="10"/>
    </row>
    <row r="36" spans="17:26" ht="19.899999999999999" customHeight="1" x14ac:dyDescent="0.15">
      <c r="X36" s="10"/>
    </row>
    <row r="37" spans="17:26" ht="19.899999999999999" customHeight="1" x14ac:dyDescent="0.15">
      <c r="X37" s="10"/>
    </row>
    <row r="38" spans="17:26" ht="19.899999999999999" customHeight="1" x14ac:dyDescent="0.15">
      <c r="X38" s="10"/>
    </row>
    <row r="39" spans="17:26" ht="19.899999999999999" customHeight="1" x14ac:dyDescent="0.15">
      <c r="X39" s="10"/>
    </row>
    <row r="40" spans="17:26" ht="19.899999999999999" customHeight="1" x14ac:dyDescent="0.15">
      <c r="X40" s="10"/>
    </row>
    <row r="41" spans="17:26" ht="19.899999999999999" customHeight="1" x14ac:dyDescent="0.15">
      <c r="X41" s="10"/>
    </row>
    <row r="42" spans="17:26" ht="19.899999999999999" customHeight="1" x14ac:dyDescent="0.15">
      <c r="X42" s="10"/>
    </row>
    <row r="43" spans="17:26" ht="19.899999999999999" customHeight="1" x14ac:dyDescent="0.15">
      <c r="X43" s="10"/>
    </row>
    <row r="44" spans="17:26" ht="19.899999999999999" customHeight="1" x14ac:dyDescent="0.15">
      <c r="X44" s="10"/>
    </row>
    <row r="45" spans="17:26" ht="19.899999999999999" customHeight="1" x14ac:dyDescent="0.15">
      <c r="X45" s="10"/>
    </row>
    <row r="46" spans="17:26" ht="19.899999999999999" customHeight="1" x14ac:dyDescent="0.15">
      <c r="X46" s="10"/>
    </row>
    <row r="47" spans="17:26" ht="19.899999999999999" customHeight="1" x14ac:dyDescent="0.15">
      <c r="X47" s="10"/>
    </row>
    <row r="48" spans="17:26" ht="19.899999999999999" customHeight="1" x14ac:dyDescent="0.15">
      <c r="X48" s="10"/>
    </row>
    <row r="49" spans="17:24" ht="19.899999999999999" customHeight="1" x14ac:dyDescent="0.15">
      <c r="X49" s="10"/>
    </row>
    <row r="50" spans="17:24" ht="19.899999999999999" customHeight="1" x14ac:dyDescent="0.15">
      <c r="X50" s="10"/>
    </row>
    <row r="51" spans="17:24" ht="19.899999999999999" customHeight="1" x14ac:dyDescent="0.15">
      <c r="X51" s="10"/>
    </row>
    <row r="52" spans="17:24" ht="19.899999999999999" customHeight="1" x14ac:dyDescent="0.15">
      <c r="X52" s="10"/>
    </row>
    <row r="53" spans="17:24" ht="19.899999999999999" customHeight="1" x14ac:dyDescent="0.15">
      <c r="X53" s="10"/>
    </row>
    <row r="54" spans="17:24" ht="19.899999999999999" customHeight="1" x14ac:dyDescent="0.15">
      <c r="X54" s="10"/>
    </row>
    <row r="55" spans="17:24" ht="19.899999999999999" customHeight="1" x14ac:dyDescent="0.15">
      <c r="X55" s="10"/>
    </row>
    <row r="56" spans="17:24" ht="19.899999999999999" customHeight="1" x14ac:dyDescent="0.15">
      <c r="X56" s="10"/>
    </row>
    <row r="57" spans="17:24" ht="19.899999999999999" customHeight="1" x14ac:dyDescent="0.15">
      <c r="X57" s="10"/>
    </row>
    <row r="58" spans="17:24" ht="19.899999999999999" customHeight="1" x14ac:dyDescent="0.15">
      <c r="X58" s="10"/>
    </row>
    <row r="59" spans="17:24" ht="19.899999999999999" customHeight="1" x14ac:dyDescent="0.15">
      <c r="X59" s="10"/>
    </row>
    <row r="60" spans="17:24" ht="19.899999999999999" customHeight="1" x14ac:dyDescent="0.15">
      <c r="X60" s="10"/>
    </row>
    <row r="61" spans="17:24" ht="19.899999999999999" customHeight="1" x14ac:dyDescent="0.15">
      <c r="X61" s="10"/>
    </row>
    <row r="62" spans="17:24" ht="19.899999999999999" customHeight="1" x14ac:dyDescent="0.15">
      <c r="X62" s="10"/>
    </row>
    <row r="63" spans="17:24" ht="19.899999999999999" customHeight="1" x14ac:dyDescent="0.15">
      <c r="X63" s="10"/>
    </row>
    <row r="64" spans="17:24" ht="19.899999999999999" customHeight="1" x14ac:dyDescent="0.15">
      <c r="Q64" s="71"/>
      <c r="R64" s="9" t="s">
        <v>71</v>
      </c>
      <c r="S64" s="8">
        <v>1</v>
      </c>
      <c r="T64" s="8">
        <v>1</v>
      </c>
      <c r="U64" s="8">
        <v>1</v>
      </c>
      <c r="V64" s="8">
        <v>1</v>
      </c>
      <c r="W64" s="8">
        <v>1</v>
      </c>
      <c r="X64" s="10"/>
    </row>
    <row r="65" spans="17:26" ht="19.899999999999999" customHeight="1" x14ac:dyDescent="0.15">
      <c r="Q65" s="71"/>
      <c r="R65" s="7" t="s">
        <v>70</v>
      </c>
      <c r="S65" s="6" t="s">
        <v>69</v>
      </c>
      <c r="T65" s="6" t="s">
        <v>325</v>
      </c>
      <c r="U65" s="6" t="s">
        <v>326</v>
      </c>
      <c r="V65" s="6" t="s">
        <v>66</v>
      </c>
      <c r="W65" s="6" t="s">
        <v>10</v>
      </c>
      <c r="X65" s="10"/>
      <c r="Z65" s="179"/>
    </row>
    <row r="66" spans="17:26" ht="19.899999999999999" customHeight="1" x14ac:dyDescent="0.15">
      <c r="Q66" s="71">
        <v>48</v>
      </c>
      <c r="R66" s="4" t="s">
        <v>33</v>
      </c>
      <c r="S66" s="3">
        <v>8.3211678832116789</v>
      </c>
      <c r="T66" s="3">
        <v>68.029197080291965</v>
      </c>
      <c r="U66" s="3">
        <v>12.554744525547445</v>
      </c>
      <c r="V66" s="3">
        <v>3.1386861313868613</v>
      </c>
      <c r="W66" s="3">
        <v>7.9562043795620445</v>
      </c>
      <c r="X66" s="10">
        <f t="shared" si="0"/>
        <v>76.350364963503637</v>
      </c>
      <c r="Y66" s="85"/>
      <c r="Z66" s="179">
        <f>U66+V66</f>
        <v>15.693430656934307</v>
      </c>
    </row>
    <row r="67" spans="17:26" ht="19.899999999999999" customHeight="1" x14ac:dyDescent="0.15">
      <c r="Q67" s="71">
        <v>5</v>
      </c>
      <c r="R67" s="4" t="s">
        <v>15</v>
      </c>
      <c r="S67" s="3">
        <v>13.065693430656935</v>
      </c>
      <c r="T67" s="3">
        <v>63.138686131386855</v>
      </c>
      <c r="U67" s="3">
        <v>11.532846715328466</v>
      </c>
      <c r="V67" s="3">
        <v>2.1897810218978102</v>
      </c>
      <c r="W67" s="3">
        <v>10.072992700729927</v>
      </c>
      <c r="X67" s="10">
        <f t="shared" si="0"/>
        <v>76.204379562043783</v>
      </c>
      <c r="Y67" s="85"/>
      <c r="Z67" s="179">
        <f t="shared" ref="Z67:Z91" si="2">U67+V67</f>
        <v>13.722627737226276</v>
      </c>
    </row>
    <row r="68" spans="17:26" ht="19.899999999999999" customHeight="1" x14ac:dyDescent="0.15">
      <c r="Q68" s="71">
        <v>22</v>
      </c>
      <c r="R68" s="4" t="s">
        <v>41</v>
      </c>
      <c r="S68" s="3">
        <v>8.4671532846715323</v>
      </c>
      <c r="T68" s="3">
        <v>67.664233576642346</v>
      </c>
      <c r="U68" s="3">
        <v>13.722627737226279</v>
      </c>
      <c r="V68" s="3">
        <v>0.94890510948905105</v>
      </c>
      <c r="W68" s="3">
        <v>9.1970802919708028</v>
      </c>
      <c r="X68" s="10">
        <f t="shared" si="0"/>
        <v>76.131386861313871</v>
      </c>
      <c r="Y68" s="85"/>
      <c r="Z68" s="179">
        <f t="shared" si="2"/>
        <v>14.67153284671533</v>
      </c>
    </row>
    <row r="69" spans="17:26" ht="19.899999999999999" customHeight="1" x14ac:dyDescent="0.15">
      <c r="Q69" s="71">
        <v>15</v>
      </c>
      <c r="R69" s="4" t="s">
        <v>439</v>
      </c>
      <c r="S69" s="3">
        <v>8.7591240875912408</v>
      </c>
      <c r="T69" s="3">
        <v>66.788321167883211</v>
      </c>
      <c r="U69" s="3">
        <v>13.868613138686131</v>
      </c>
      <c r="V69" s="3">
        <v>1.6058394160583942</v>
      </c>
      <c r="W69" s="3">
        <v>8.9781021897810209</v>
      </c>
      <c r="X69" s="10">
        <f t="shared" si="0"/>
        <v>75.547445255474457</v>
      </c>
      <c r="Y69" s="85"/>
      <c r="Z69" s="179">
        <f t="shared" si="2"/>
        <v>15.474452554744525</v>
      </c>
    </row>
    <row r="70" spans="17:26" ht="19.899999999999999" customHeight="1" x14ac:dyDescent="0.15">
      <c r="Q70" s="71">
        <v>7</v>
      </c>
      <c r="R70" s="4" t="s">
        <v>19</v>
      </c>
      <c r="S70" s="3">
        <v>11.459854014598541</v>
      </c>
      <c r="T70" s="3">
        <v>64.014598540145982</v>
      </c>
      <c r="U70" s="3">
        <v>11.824817518248175</v>
      </c>
      <c r="V70" s="3">
        <v>2.4087591240875912</v>
      </c>
      <c r="W70" s="3">
        <v>10.291970802919707</v>
      </c>
      <c r="X70" s="10">
        <f t="shared" si="0"/>
        <v>75.474452554744516</v>
      </c>
      <c r="Y70" s="85"/>
      <c r="Z70" s="179">
        <f t="shared" si="2"/>
        <v>14.233576642335766</v>
      </c>
    </row>
    <row r="71" spans="17:26" ht="19.899999999999999" customHeight="1" x14ac:dyDescent="0.15">
      <c r="Q71" s="71">
        <v>23</v>
      </c>
      <c r="R71" s="4" t="s">
        <v>264</v>
      </c>
      <c r="S71" s="3">
        <v>8.1751824817518255</v>
      </c>
      <c r="T71" s="3">
        <v>66.861313868613138</v>
      </c>
      <c r="U71" s="3">
        <v>14.160583941605839</v>
      </c>
      <c r="V71" s="3">
        <v>1.2408759124087592</v>
      </c>
      <c r="W71" s="3">
        <v>9.562043795620438</v>
      </c>
      <c r="X71" s="10">
        <f t="shared" ref="X71:X91" si="3">S71+T71</f>
        <v>75.036496350364956</v>
      </c>
      <c r="Y71" s="85"/>
      <c r="Z71" s="179">
        <f t="shared" si="2"/>
        <v>15.401459854014599</v>
      </c>
    </row>
    <row r="72" spans="17:26" ht="19.899999999999999" customHeight="1" x14ac:dyDescent="0.15">
      <c r="Q72" s="71">
        <v>4</v>
      </c>
      <c r="R72" s="4" t="s">
        <v>18</v>
      </c>
      <c r="S72" s="3">
        <v>9.6350364963503647</v>
      </c>
      <c r="T72" s="3">
        <v>64.890510948905117</v>
      </c>
      <c r="U72" s="3">
        <v>19.270072992700729</v>
      </c>
      <c r="V72" s="3">
        <v>2.1897810218978102</v>
      </c>
      <c r="W72" s="3">
        <v>4.0145985401459852</v>
      </c>
      <c r="X72" s="10">
        <f t="shared" si="3"/>
        <v>74.525547445255484</v>
      </c>
      <c r="Y72" s="85"/>
      <c r="Z72" s="179">
        <f t="shared" si="2"/>
        <v>21.459854014598541</v>
      </c>
    </row>
    <row r="73" spans="17:26" ht="19.899999999999999" customHeight="1" x14ac:dyDescent="0.15">
      <c r="Q73" s="71">
        <v>8</v>
      </c>
      <c r="R73" s="4" t="s">
        <v>39</v>
      </c>
      <c r="S73" s="3">
        <v>8.3941605839416056</v>
      </c>
      <c r="T73" s="3">
        <v>66.131386861313871</v>
      </c>
      <c r="U73" s="3">
        <v>12.554744525547445</v>
      </c>
      <c r="V73" s="3">
        <v>2.0437956204379564</v>
      </c>
      <c r="W73" s="3">
        <v>10.875912408759124</v>
      </c>
      <c r="X73" s="10">
        <f t="shared" si="3"/>
        <v>74.525547445255484</v>
      </c>
      <c r="Y73" s="85"/>
      <c r="Z73" s="179">
        <f t="shared" si="2"/>
        <v>14.598540145985401</v>
      </c>
    </row>
    <row r="74" spans="17:26" ht="19.899999999999999" customHeight="1" x14ac:dyDescent="0.15">
      <c r="Q74" s="71">
        <v>14</v>
      </c>
      <c r="R74" s="4" t="s">
        <v>16</v>
      </c>
      <c r="S74" s="3">
        <v>14.452554744525548</v>
      </c>
      <c r="T74" s="3">
        <v>59.781021897810213</v>
      </c>
      <c r="U74" s="3">
        <v>17.591240875912408</v>
      </c>
      <c r="V74" s="3">
        <v>2.4087591240875912</v>
      </c>
      <c r="W74" s="3">
        <v>5.766423357664233</v>
      </c>
      <c r="X74" s="10">
        <f t="shared" si="3"/>
        <v>74.233576642335763</v>
      </c>
      <c r="Y74" s="85"/>
      <c r="Z74" s="179">
        <f t="shared" si="2"/>
        <v>20</v>
      </c>
    </row>
    <row r="75" spans="17:26" ht="19.899999999999999" customHeight="1" x14ac:dyDescent="0.15">
      <c r="Q75" s="71">
        <v>39</v>
      </c>
      <c r="R75" s="4" t="s">
        <v>160</v>
      </c>
      <c r="S75" s="3">
        <v>7.9562043795620445</v>
      </c>
      <c r="T75" s="3">
        <v>65.985401459854003</v>
      </c>
      <c r="U75" s="3">
        <v>15.62043795620438</v>
      </c>
      <c r="V75" s="3">
        <v>1.9708029197080292</v>
      </c>
      <c r="W75" s="3">
        <v>8.4671532846715323</v>
      </c>
      <c r="X75" s="10">
        <f t="shared" si="3"/>
        <v>73.941605839416042</v>
      </c>
      <c r="Y75" s="85"/>
      <c r="Z75" s="179">
        <f t="shared" si="2"/>
        <v>17.591240875912408</v>
      </c>
    </row>
    <row r="76" spans="17:26" ht="19.899999999999999" customHeight="1" x14ac:dyDescent="0.15">
      <c r="Q76" s="71">
        <v>11</v>
      </c>
      <c r="R76" s="4" t="s">
        <v>27</v>
      </c>
      <c r="S76" s="3">
        <v>10</v>
      </c>
      <c r="T76" s="3">
        <v>63.649635036496356</v>
      </c>
      <c r="U76" s="3">
        <v>16.350364963503651</v>
      </c>
      <c r="V76" s="3">
        <v>1.8978102189781021</v>
      </c>
      <c r="W76" s="3">
        <v>8.1021897810218988</v>
      </c>
      <c r="X76" s="10">
        <f t="shared" si="3"/>
        <v>73.649635036496363</v>
      </c>
      <c r="Y76" s="85"/>
      <c r="Z76" s="179">
        <f t="shared" si="2"/>
        <v>18.248175182481752</v>
      </c>
    </row>
    <row r="77" spans="17:26" ht="19.899999999999999" customHeight="1" x14ac:dyDescent="0.15">
      <c r="Q77" s="71">
        <v>50</v>
      </c>
      <c r="R77" s="4" t="s">
        <v>82</v>
      </c>
      <c r="S77" s="3">
        <v>7.5182481751824817</v>
      </c>
      <c r="T77" s="3">
        <v>65.912408759124091</v>
      </c>
      <c r="U77" s="3">
        <v>15.547445255474452</v>
      </c>
      <c r="V77" s="3">
        <v>1.7518248175182483</v>
      </c>
      <c r="W77" s="3">
        <v>9.2700729927007295</v>
      </c>
      <c r="X77" s="10">
        <f t="shared" si="3"/>
        <v>73.430656934306569</v>
      </c>
      <c r="Y77" s="85"/>
      <c r="Z77" s="179">
        <f t="shared" si="2"/>
        <v>17.299270072992702</v>
      </c>
    </row>
    <row r="78" spans="17:26" ht="19.899999999999999" customHeight="1" x14ac:dyDescent="0.15">
      <c r="Q78" s="71">
        <v>6</v>
      </c>
      <c r="R78" s="4" t="s">
        <v>28</v>
      </c>
      <c r="S78" s="3">
        <v>9.4160583941605847</v>
      </c>
      <c r="T78" s="3">
        <v>63.941605839416063</v>
      </c>
      <c r="U78" s="3">
        <v>13.503649635036496</v>
      </c>
      <c r="V78" s="3">
        <v>1.8978102189781021</v>
      </c>
      <c r="W78" s="3">
        <v>11.240875912408759</v>
      </c>
      <c r="X78" s="10">
        <f t="shared" si="3"/>
        <v>73.357664233576642</v>
      </c>
      <c r="Y78" s="85"/>
      <c r="Z78" s="179">
        <f t="shared" si="2"/>
        <v>15.401459854014597</v>
      </c>
    </row>
    <row r="79" spans="17:26" ht="19.899999999999999" customHeight="1" x14ac:dyDescent="0.15">
      <c r="Q79" s="71">
        <v>10</v>
      </c>
      <c r="R79" s="4" t="s">
        <v>14</v>
      </c>
      <c r="S79" s="3">
        <v>10</v>
      </c>
      <c r="T79" s="3">
        <v>62.846715328467148</v>
      </c>
      <c r="U79" s="3">
        <v>18.175182481751825</v>
      </c>
      <c r="V79" s="3">
        <v>2.4087591240875912</v>
      </c>
      <c r="W79" s="3">
        <v>6.5693430656934311</v>
      </c>
      <c r="X79" s="10">
        <f t="shared" si="3"/>
        <v>72.846715328467155</v>
      </c>
      <c r="Y79" s="85"/>
      <c r="Z79" s="179">
        <f t="shared" si="2"/>
        <v>20.583941605839417</v>
      </c>
    </row>
    <row r="80" spans="17:26" ht="19.899999999999999" customHeight="1" x14ac:dyDescent="0.15">
      <c r="Q80" s="71">
        <v>26</v>
      </c>
      <c r="R80" s="4" t="s">
        <v>37</v>
      </c>
      <c r="S80" s="3">
        <v>11.459854014598541</v>
      </c>
      <c r="T80" s="3">
        <v>61.240875912408754</v>
      </c>
      <c r="U80" s="3">
        <v>18.321167883211679</v>
      </c>
      <c r="V80" s="3">
        <v>1.824817518248175</v>
      </c>
      <c r="W80" s="3">
        <v>7.1532846715328464</v>
      </c>
      <c r="X80" s="10">
        <f t="shared" si="3"/>
        <v>72.700729927007302</v>
      </c>
      <c r="Y80" s="85"/>
      <c r="Z80" s="179">
        <f t="shared" si="2"/>
        <v>20.145985401459853</v>
      </c>
    </row>
    <row r="81" spans="17:26" ht="19.899999999999999" customHeight="1" x14ac:dyDescent="0.15">
      <c r="Q81" s="71">
        <v>51</v>
      </c>
      <c r="R81" s="4" t="s">
        <v>52</v>
      </c>
      <c r="S81" s="3">
        <v>7.4452554744525541</v>
      </c>
      <c r="T81" s="3">
        <v>65.18248175182481</v>
      </c>
      <c r="U81" s="3">
        <v>15.401459854014599</v>
      </c>
      <c r="V81" s="3">
        <v>2.7007299270072993</v>
      </c>
      <c r="W81" s="3">
        <v>9.2700729927007295</v>
      </c>
      <c r="X81" s="10">
        <f t="shared" si="3"/>
        <v>72.627737226277361</v>
      </c>
      <c r="Y81" s="85"/>
      <c r="Z81" s="179">
        <f t="shared" si="2"/>
        <v>18.102189781021899</v>
      </c>
    </row>
    <row r="82" spans="17:26" ht="19.899999999999999" customHeight="1" x14ac:dyDescent="0.15">
      <c r="Q82" s="71">
        <v>27</v>
      </c>
      <c r="R82" s="4" t="s">
        <v>42</v>
      </c>
      <c r="S82" s="3">
        <v>8.0291970802919703</v>
      </c>
      <c r="T82" s="3">
        <v>64.452554744525543</v>
      </c>
      <c r="U82" s="3">
        <v>16.715328467153284</v>
      </c>
      <c r="V82" s="3">
        <v>1.8978102189781021</v>
      </c>
      <c r="W82" s="3">
        <v>8.905109489051096</v>
      </c>
      <c r="X82" s="10">
        <f t="shared" si="3"/>
        <v>72.481751824817508</v>
      </c>
      <c r="Y82" s="85"/>
      <c r="Z82" s="179">
        <f t="shared" si="2"/>
        <v>18.613138686131386</v>
      </c>
    </row>
    <row r="83" spans="17:26" ht="19.899999999999999" customHeight="1" x14ac:dyDescent="0.15">
      <c r="Q83" s="71">
        <v>12</v>
      </c>
      <c r="R83" s="4" t="s">
        <v>81</v>
      </c>
      <c r="S83" s="3">
        <v>7.1532846715328464</v>
      </c>
      <c r="T83" s="3">
        <v>64.744525547445249</v>
      </c>
      <c r="U83" s="3">
        <v>17.007299270072991</v>
      </c>
      <c r="V83" s="3">
        <v>1.3138686131386861</v>
      </c>
      <c r="W83" s="3">
        <v>9.7810218978102181</v>
      </c>
      <c r="X83" s="10">
        <f t="shared" si="3"/>
        <v>71.897810218978094</v>
      </c>
      <c r="Y83" s="85"/>
      <c r="Z83" s="179">
        <f t="shared" si="2"/>
        <v>18.321167883211679</v>
      </c>
    </row>
    <row r="84" spans="17:26" ht="19.899999999999999" customHeight="1" x14ac:dyDescent="0.15">
      <c r="Q84" s="71">
        <v>40</v>
      </c>
      <c r="R84" s="4" t="s">
        <v>23</v>
      </c>
      <c r="S84" s="3">
        <v>12.262773722627736</v>
      </c>
      <c r="T84" s="3">
        <v>59.489051094890513</v>
      </c>
      <c r="U84" s="3">
        <v>18.613138686131386</v>
      </c>
      <c r="V84" s="3">
        <v>5.0364963503649633</v>
      </c>
      <c r="W84" s="3">
        <v>4.5985401459854014</v>
      </c>
      <c r="X84" s="10">
        <f t="shared" si="3"/>
        <v>71.751824817518255</v>
      </c>
      <c r="Y84" s="85"/>
      <c r="Z84" s="179">
        <f t="shared" si="2"/>
        <v>23.649635036496349</v>
      </c>
    </row>
    <row r="85" spans="17:26" ht="19.899999999999999" customHeight="1" x14ac:dyDescent="0.15">
      <c r="Q85" s="71">
        <v>49</v>
      </c>
      <c r="R85" s="4" t="s">
        <v>22</v>
      </c>
      <c r="S85" s="3">
        <v>8.540145985401459</v>
      </c>
      <c r="T85" s="3">
        <v>63.138686131386855</v>
      </c>
      <c r="U85" s="3">
        <v>16.642335766423358</v>
      </c>
      <c r="V85" s="3">
        <v>4.0875912408759127</v>
      </c>
      <c r="W85" s="3">
        <v>7.5912408759124084</v>
      </c>
      <c r="X85" s="10">
        <f t="shared" si="3"/>
        <v>71.678832116788314</v>
      </c>
      <c r="Y85" s="85"/>
      <c r="Z85" s="179">
        <f t="shared" si="2"/>
        <v>20.729927007299271</v>
      </c>
    </row>
    <row r="86" spans="17:26" ht="19.899999999999999" customHeight="1" x14ac:dyDescent="0.15">
      <c r="Q86" s="71">
        <v>45</v>
      </c>
      <c r="R86" s="4" t="s">
        <v>36</v>
      </c>
      <c r="S86" s="3">
        <v>8.3941605839416056</v>
      </c>
      <c r="T86" s="3">
        <v>61.532846715328468</v>
      </c>
      <c r="U86" s="3">
        <v>19.124087591240876</v>
      </c>
      <c r="V86" s="3">
        <v>3.8686131386861313</v>
      </c>
      <c r="W86" s="3">
        <v>7.0802919708029197</v>
      </c>
      <c r="X86" s="10">
        <f t="shared" si="3"/>
        <v>69.927007299270073</v>
      </c>
      <c r="Y86" s="85"/>
      <c r="Z86" s="179">
        <f t="shared" si="2"/>
        <v>22.992700729927009</v>
      </c>
    </row>
    <row r="87" spans="17:26" ht="19.899999999999999" customHeight="1" x14ac:dyDescent="0.15">
      <c r="Q87" s="71">
        <v>52</v>
      </c>
      <c r="R87" s="4" t="s">
        <v>83</v>
      </c>
      <c r="S87" s="3">
        <v>6.6423357664233578</v>
      </c>
      <c r="T87" s="3">
        <v>62.481751824817522</v>
      </c>
      <c r="U87" s="3">
        <v>18.540145985401459</v>
      </c>
      <c r="V87" s="3">
        <v>3.2846715328467155</v>
      </c>
      <c r="W87" s="3">
        <v>9.0510948905109494</v>
      </c>
      <c r="X87" s="10">
        <f t="shared" si="3"/>
        <v>69.12408759124088</v>
      </c>
      <c r="Y87" s="85"/>
      <c r="Z87" s="179">
        <f t="shared" si="2"/>
        <v>21.824817518248175</v>
      </c>
    </row>
    <row r="88" spans="17:26" ht="19.899999999999999" customHeight="1" x14ac:dyDescent="0.15">
      <c r="Q88" s="71">
        <v>9</v>
      </c>
      <c r="R88" s="4" t="s">
        <v>257</v>
      </c>
      <c r="S88" s="3">
        <v>7.7372262773722627</v>
      </c>
      <c r="T88" s="3">
        <v>61.167883211678827</v>
      </c>
      <c r="U88" s="3">
        <v>18.102189781021899</v>
      </c>
      <c r="V88" s="3">
        <v>2.1897810218978102</v>
      </c>
      <c r="W88" s="3">
        <v>10.802919708029197</v>
      </c>
      <c r="X88" s="10">
        <f t="shared" si="3"/>
        <v>68.905109489051085</v>
      </c>
      <c r="Y88" s="85"/>
      <c r="Z88" s="179">
        <f t="shared" si="2"/>
        <v>20.29197080291971</v>
      </c>
    </row>
    <row r="89" spans="17:26" ht="19.899999999999999" customHeight="1" x14ac:dyDescent="0.15">
      <c r="Q89" s="71">
        <v>35</v>
      </c>
      <c r="R89" s="4" t="s">
        <v>438</v>
      </c>
      <c r="S89" s="3">
        <v>11.459854014598541</v>
      </c>
      <c r="T89" s="3">
        <v>53.868613138686129</v>
      </c>
      <c r="U89" s="3">
        <v>26.204379562043794</v>
      </c>
      <c r="V89" s="3">
        <v>4.452554744525548</v>
      </c>
      <c r="W89" s="3">
        <v>4.0145985401459852</v>
      </c>
      <c r="X89" s="10">
        <f t="shared" si="3"/>
        <v>65.328467153284663</v>
      </c>
      <c r="Y89" s="85"/>
      <c r="Z89" s="179">
        <f t="shared" si="2"/>
        <v>30.65693430656934</v>
      </c>
    </row>
    <row r="90" spans="17:26" ht="19.899999999999999" customHeight="1" x14ac:dyDescent="0.15">
      <c r="Q90" s="71">
        <v>37</v>
      </c>
      <c r="R90" s="4" t="s">
        <v>85</v>
      </c>
      <c r="S90" s="3">
        <v>9.8540145985401466</v>
      </c>
      <c r="T90" s="3">
        <v>51.167883211678834</v>
      </c>
      <c r="U90" s="3">
        <v>28.905109489051096</v>
      </c>
      <c r="V90" s="3">
        <v>6.9343065693430654</v>
      </c>
      <c r="W90" s="3">
        <v>3.1386861313868613</v>
      </c>
      <c r="X90" s="10">
        <f t="shared" si="3"/>
        <v>61.021897810218981</v>
      </c>
      <c r="Y90" s="85"/>
      <c r="Z90" s="179">
        <f t="shared" si="2"/>
        <v>35.839416058394164</v>
      </c>
    </row>
    <row r="91" spans="17:26" ht="19.899999999999999" customHeight="1" x14ac:dyDescent="0.15">
      <c r="Q91" s="71">
        <v>36</v>
      </c>
      <c r="R91" s="4" t="s">
        <v>228</v>
      </c>
      <c r="S91" s="3">
        <v>8.8321167883211675</v>
      </c>
      <c r="T91" s="3">
        <v>47.299270072992698</v>
      </c>
      <c r="U91" s="3">
        <v>32.262773722627735</v>
      </c>
      <c r="V91" s="3">
        <v>8.9781021897810209</v>
      </c>
      <c r="W91" s="3">
        <v>2.6277372262773722</v>
      </c>
      <c r="X91" s="10">
        <f t="shared" si="3"/>
        <v>56.131386861313864</v>
      </c>
      <c r="Y91" s="85"/>
      <c r="Z91" s="179">
        <f t="shared" si="2"/>
        <v>41.240875912408754</v>
      </c>
    </row>
  </sheetData>
  <phoneticPr fontId="3"/>
  <pageMargins left="0" right="0" top="0.39370078740157483" bottom="0" header="0.31496062992125984" footer="0.31496062992125984"/>
  <pageSetup paperSize="9" scale="73" orientation="portrait" r:id="rId1"/>
  <rowBreaks count="1" manualBreakCount="1">
    <brk id="59" min="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1:U671"/>
  <sheetViews>
    <sheetView zoomScaleNormal="100" zoomScaleSheetLayoutView="100" workbookViewId="0">
      <selection activeCell="K630" sqref="K630"/>
    </sheetView>
  </sheetViews>
  <sheetFormatPr defaultColWidth="9" defaultRowHeight="19.5" customHeight="1" x14ac:dyDescent="0.15"/>
  <cols>
    <col min="1" max="2" width="1.625" style="21" customWidth="1"/>
    <col min="3" max="8" width="9.125" style="21" customWidth="1"/>
    <col min="9" max="10" width="1.625" style="21" customWidth="1"/>
    <col min="11" max="11" width="4.75" style="21" bestFit="1" customWidth="1"/>
    <col min="12" max="12" width="78.25" style="21" bestFit="1" customWidth="1"/>
    <col min="13" max="19" width="9" style="66" customWidth="1"/>
    <col min="20" max="20" width="9" style="21"/>
    <col min="21" max="21" width="8.875" style="21" customWidth="1"/>
    <col min="22" max="22" width="43.75" style="21" customWidth="1"/>
    <col min="23" max="16384" width="9" style="21"/>
  </cols>
  <sheetData>
    <row r="1" spans="3:21" ht="19.5" customHeight="1" x14ac:dyDescent="0.15">
      <c r="C1" s="79" t="s">
        <v>175</v>
      </c>
    </row>
    <row r="2" spans="3:21" ht="19.5" customHeight="1" x14ac:dyDescent="0.15">
      <c r="C2" s="44"/>
      <c r="K2" s="70" t="s">
        <v>214</v>
      </c>
      <c r="M2" s="45"/>
      <c r="N2" s="45"/>
      <c r="O2" s="45"/>
      <c r="P2" s="45"/>
      <c r="Q2" s="45"/>
      <c r="R2" s="45" t="s">
        <v>267</v>
      </c>
      <c r="S2" s="45"/>
    </row>
    <row r="3" spans="3:21" ht="19.5" customHeight="1" x14ac:dyDescent="0.15">
      <c r="C3" s="51"/>
      <c r="D3" s="52"/>
      <c r="E3" s="52"/>
      <c r="F3" s="52"/>
      <c r="G3" s="52"/>
      <c r="H3" s="52"/>
      <c r="I3" s="46"/>
      <c r="K3" s="47"/>
      <c r="L3" s="48" t="s">
        <v>268</v>
      </c>
      <c r="M3" s="67" t="s">
        <v>183</v>
      </c>
      <c r="N3" s="67" t="s">
        <v>186</v>
      </c>
      <c r="O3" s="67" t="s">
        <v>240</v>
      </c>
      <c r="P3" s="67" t="s">
        <v>457</v>
      </c>
      <c r="Q3" s="67" t="s">
        <v>323</v>
      </c>
      <c r="R3" s="68" t="s">
        <v>180</v>
      </c>
      <c r="S3" s="67" t="s">
        <v>454</v>
      </c>
      <c r="U3" s="21" t="s">
        <v>459</v>
      </c>
    </row>
    <row r="4" spans="3:21" ht="19.5" customHeight="1" x14ac:dyDescent="0.15">
      <c r="C4" s="52"/>
      <c r="D4" s="52"/>
      <c r="E4" s="52"/>
      <c r="F4" s="52"/>
      <c r="G4" s="52"/>
      <c r="H4" s="52"/>
      <c r="I4" s="46"/>
      <c r="K4" s="47">
        <v>1</v>
      </c>
      <c r="L4" s="49" t="s">
        <v>12</v>
      </c>
      <c r="M4" s="50">
        <v>69.400000000000006</v>
      </c>
      <c r="N4" s="50">
        <v>67.600000000000009</v>
      </c>
      <c r="O4" s="50">
        <v>68.3</v>
      </c>
      <c r="P4" s="50">
        <v>72.2</v>
      </c>
      <c r="Q4" s="50">
        <v>70.2</v>
      </c>
      <c r="R4" s="50">
        <f>ROUND(AVERAGE(M4:Q4)+0.00005,1)</f>
        <v>69.5</v>
      </c>
      <c r="S4" s="50">
        <v>77.445255474452551</v>
      </c>
      <c r="U4" s="180">
        <f>S4-R4</f>
        <v>7.9452554744525514</v>
      </c>
    </row>
    <row r="5" spans="3:21" ht="19.5" customHeight="1" x14ac:dyDescent="0.15">
      <c r="K5" s="62"/>
    </row>
    <row r="6" spans="3:21" ht="19.5" customHeight="1" x14ac:dyDescent="0.15">
      <c r="M6" s="66" t="s">
        <v>182</v>
      </c>
      <c r="N6" s="66" t="s">
        <v>183</v>
      </c>
      <c r="O6" s="66" t="s">
        <v>186</v>
      </c>
      <c r="P6" s="66" t="s">
        <v>240</v>
      </c>
      <c r="Q6" s="66" t="s">
        <v>457</v>
      </c>
      <c r="S6" s="66" t="s">
        <v>323</v>
      </c>
    </row>
    <row r="7" spans="3:21" ht="19.5" customHeight="1" x14ac:dyDescent="0.15">
      <c r="M7" s="66">
        <v>65.3</v>
      </c>
      <c r="N7" s="66">
        <v>69.400000000000006</v>
      </c>
      <c r="O7" s="66">
        <v>67.600000000000009</v>
      </c>
      <c r="P7" s="66">
        <v>68.3</v>
      </c>
      <c r="Q7" s="66">
        <v>72.2</v>
      </c>
      <c r="S7" s="66">
        <v>70.2</v>
      </c>
    </row>
    <row r="8" spans="3:21" ht="19.5" customHeight="1" x14ac:dyDescent="0.15">
      <c r="K8" s="60"/>
    </row>
    <row r="15" spans="3:21" ht="19.5" customHeight="1" x14ac:dyDescent="0.15">
      <c r="C15" s="44"/>
      <c r="M15" s="45"/>
      <c r="N15" s="45"/>
      <c r="O15" s="45"/>
      <c r="P15" s="45"/>
      <c r="Q15" s="45"/>
      <c r="R15" s="45" t="s">
        <v>267</v>
      </c>
      <c r="S15" s="45"/>
    </row>
    <row r="16" spans="3:21" ht="19.5" customHeight="1" x14ac:dyDescent="0.15">
      <c r="C16" s="51"/>
      <c r="D16" s="52"/>
      <c r="E16" s="52"/>
      <c r="F16" s="52"/>
      <c r="G16" s="52"/>
      <c r="H16" s="52"/>
      <c r="I16" s="46"/>
      <c r="K16" s="47"/>
      <c r="L16" s="48" t="s">
        <v>268</v>
      </c>
      <c r="M16" s="67" t="s">
        <v>183</v>
      </c>
      <c r="N16" s="67" t="s">
        <v>186</v>
      </c>
      <c r="O16" s="67" t="s">
        <v>240</v>
      </c>
      <c r="P16" s="67" t="s">
        <v>457</v>
      </c>
      <c r="Q16" s="67" t="s">
        <v>323</v>
      </c>
      <c r="R16" s="68" t="s">
        <v>180</v>
      </c>
      <c r="S16" s="67" t="s">
        <v>454</v>
      </c>
      <c r="U16" s="21" t="s">
        <v>459</v>
      </c>
    </row>
    <row r="17" spans="3:21" ht="19.5" customHeight="1" x14ac:dyDescent="0.15">
      <c r="C17" s="52"/>
      <c r="D17" s="52"/>
      <c r="E17" s="52"/>
      <c r="F17" s="52"/>
      <c r="G17" s="52"/>
      <c r="H17" s="52"/>
      <c r="I17" s="46"/>
      <c r="K17" s="47">
        <v>2</v>
      </c>
      <c r="L17" s="49" t="s">
        <v>13</v>
      </c>
      <c r="M17" s="50">
        <v>65.3</v>
      </c>
      <c r="N17" s="50">
        <v>67.599999999999994</v>
      </c>
      <c r="O17" s="50">
        <v>68.899999999999991</v>
      </c>
      <c r="P17" s="50">
        <v>70.8</v>
      </c>
      <c r="Q17" s="50">
        <v>68.8</v>
      </c>
      <c r="R17" s="50">
        <f>ROUND(AVERAGE(M17:Q17)+0.00005,1)</f>
        <v>68.3</v>
      </c>
      <c r="S17" s="50">
        <v>76.861313868613124</v>
      </c>
      <c r="U17" s="180">
        <f>S17-R17</f>
        <v>8.5613138686131265</v>
      </c>
    </row>
    <row r="18" spans="3:21" ht="19.5" customHeight="1" x14ac:dyDescent="0.15">
      <c r="K18" s="62"/>
    </row>
    <row r="19" spans="3:21" ht="19.5" customHeight="1" x14ac:dyDescent="0.15">
      <c r="M19" s="66" t="s">
        <v>182</v>
      </c>
      <c r="N19" s="66" t="s">
        <v>183</v>
      </c>
      <c r="O19" s="66" t="s">
        <v>186</v>
      </c>
      <c r="P19" s="66" t="s">
        <v>240</v>
      </c>
      <c r="Q19" s="66" t="s">
        <v>457</v>
      </c>
      <c r="R19" s="66" t="s">
        <v>180</v>
      </c>
      <c r="S19" s="66" t="s">
        <v>323</v>
      </c>
    </row>
    <row r="20" spans="3:21" ht="19.5" customHeight="1" x14ac:dyDescent="0.15">
      <c r="M20" s="66">
        <v>65.3</v>
      </c>
      <c r="N20" s="66">
        <v>65.3</v>
      </c>
      <c r="O20" s="66">
        <v>67.599999999999994</v>
      </c>
      <c r="P20" s="66">
        <v>68.899999999999991</v>
      </c>
      <c r="Q20" s="66">
        <v>70.8</v>
      </c>
      <c r="R20" s="66">
        <v>67.599999999999994</v>
      </c>
      <c r="S20" s="66">
        <v>68.8</v>
      </c>
    </row>
    <row r="28" spans="3:21" ht="19.5" customHeight="1" x14ac:dyDescent="0.15">
      <c r="C28" s="44"/>
      <c r="M28" s="45"/>
      <c r="N28" s="45"/>
      <c r="O28" s="45"/>
      <c r="P28" s="45"/>
      <c r="Q28" s="45"/>
      <c r="R28" s="45" t="s">
        <v>267</v>
      </c>
      <c r="S28" s="45"/>
    </row>
    <row r="29" spans="3:21" ht="19.5" customHeight="1" x14ac:dyDescent="0.15">
      <c r="C29" s="51"/>
      <c r="D29" s="52"/>
      <c r="E29" s="52"/>
      <c r="F29" s="52"/>
      <c r="G29" s="52"/>
      <c r="H29" s="52"/>
      <c r="I29" s="46"/>
      <c r="K29" s="47"/>
      <c r="L29" s="48" t="s">
        <v>268</v>
      </c>
      <c r="M29" s="67" t="s">
        <v>183</v>
      </c>
      <c r="N29" s="67" t="s">
        <v>186</v>
      </c>
      <c r="O29" s="67" t="s">
        <v>240</v>
      </c>
      <c r="P29" s="67" t="s">
        <v>457</v>
      </c>
      <c r="Q29" s="67" t="s">
        <v>323</v>
      </c>
      <c r="R29" s="68" t="s">
        <v>180</v>
      </c>
      <c r="S29" s="67" t="s">
        <v>454</v>
      </c>
      <c r="U29" s="21" t="s">
        <v>459</v>
      </c>
    </row>
    <row r="30" spans="3:21" ht="19.5" customHeight="1" x14ac:dyDescent="0.15">
      <c r="C30" s="52"/>
      <c r="D30" s="52"/>
      <c r="E30" s="52"/>
      <c r="F30" s="52"/>
      <c r="G30" s="52"/>
      <c r="H30" s="52"/>
      <c r="I30" s="46"/>
      <c r="K30" s="47">
        <v>3</v>
      </c>
      <c r="L30" s="49" t="s">
        <v>235</v>
      </c>
      <c r="M30" s="50">
        <v>75.599999999999994</v>
      </c>
      <c r="N30" s="50">
        <v>74.7</v>
      </c>
      <c r="O30" s="50">
        <v>75.2</v>
      </c>
      <c r="P30" s="50">
        <v>78.7</v>
      </c>
      <c r="Q30" s="50">
        <v>76</v>
      </c>
      <c r="R30" s="50">
        <f>ROUND(AVERAGE(M30:Q30)+0.00005,1)</f>
        <v>76</v>
      </c>
      <c r="S30" s="50">
        <v>81.021897810218974</v>
      </c>
      <c r="U30" s="180">
        <f>S30-R30</f>
        <v>5.0218978102189737</v>
      </c>
    </row>
    <row r="31" spans="3:21" ht="19.5" customHeight="1" x14ac:dyDescent="0.15">
      <c r="K31" s="64"/>
    </row>
    <row r="32" spans="3:21" ht="19.5" customHeight="1" x14ac:dyDescent="0.15">
      <c r="M32" s="66" t="s">
        <v>182</v>
      </c>
      <c r="N32" s="66" t="s">
        <v>183</v>
      </c>
      <c r="O32" s="66" t="s">
        <v>186</v>
      </c>
      <c r="P32" s="66" t="s">
        <v>240</v>
      </c>
      <c r="Q32" s="66" t="s">
        <v>457</v>
      </c>
      <c r="R32" s="66" t="s">
        <v>180</v>
      </c>
      <c r="S32" s="66" t="s">
        <v>323</v>
      </c>
    </row>
    <row r="33" spans="3:21" ht="19.5" customHeight="1" x14ac:dyDescent="0.15">
      <c r="M33" s="66">
        <v>79.2</v>
      </c>
      <c r="N33" s="66">
        <v>75.599999999999994</v>
      </c>
      <c r="O33" s="66">
        <v>74.7</v>
      </c>
      <c r="P33" s="66">
        <v>75.2</v>
      </c>
      <c r="Q33" s="66">
        <v>78.7</v>
      </c>
      <c r="R33" s="66">
        <v>76.7</v>
      </c>
      <c r="S33" s="66">
        <v>76</v>
      </c>
    </row>
    <row r="41" spans="3:21" ht="19.5" customHeight="1" x14ac:dyDescent="0.15">
      <c r="C41" s="44"/>
      <c r="M41" s="45"/>
      <c r="N41" s="45"/>
      <c r="O41" s="45"/>
      <c r="P41" s="45"/>
      <c r="Q41" s="45"/>
      <c r="R41" s="45" t="s">
        <v>267</v>
      </c>
      <c r="S41" s="45"/>
    </row>
    <row r="42" spans="3:21" ht="19.5" customHeight="1" x14ac:dyDescent="0.15">
      <c r="C42" s="51"/>
      <c r="D42" s="52"/>
      <c r="E42" s="52"/>
      <c r="F42" s="52"/>
      <c r="G42" s="52"/>
      <c r="H42" s="52"/>
      <c r="I42" s="46"/>
      <c r="K42" s="47"/>
      <c r="L42" s="48" t="s">
        <v>268</v>
      </c>
      <c r="M42" s="67" t="s">
        <v>183</v>
      </c>
      <c r="N42" s="67" t="s">
        <v>186</v>
      </c>
      <c r="O42" s="67" t="s">
        <v>240</v>
      </c>
      <c r="P42" s="67" t="s">
        <v>457</v>
      </c>
      <c r="Q42" s="67" t="s">
        <v>323</v>
      </c>
      <c r="R42" s="68" t="s">
        <v>180</v>
      </c>
      <c r="S42" s="67" t="s">
        <v>454</v>
      </c>
      <c r="U42" s="21" t="s">
        <v>459</v>
      </c>
    </row>
    <row r="43" spans="3:21" ht="19.5" customHeight="1" x14ac:dyDescent="0.15">
      <c r="C43" s="52"/>
      <c r="D43" s="52"/>
      <c r="E43" s="52"/>
      <c r="F43" s="52"/>
      <c r="G43" s="52"/>
      <c r="H43" s="52"/>
      <c r="I43" s="46"/>
      <c r="K43" s="47">
        <v>4</v>
      </c>
      <c r="L43" s="49" t="s">
        <v>18</v>
      </c>
      <c r="M43" s="50">
        <v>69.2</v>
      </c>
      <c r="N43" s="50">
        <v>70.2</v>
      </c>
      <c r="O43" s="50">
        <v>70.2</v>
      </c>
      <c r="P43" s="50">
        <v>70.8</v>
      </c>
      <c r="Q43" s="50">
        <v>61.5</v>
      </c>
      <c r="R43" s="50">
        <f>ROUND(AVERAGE(M43:Q43)+0.00005,1)</f>
        <v>68.400000000000006</v>
      </c>
      <c r="S43" s="50">
        <v>74.525547445255484</v>
      </c>
      <c r="U43" s="180">
        <f>S43-R43</f>
        <v>6.1255474452554779</v>
      </c>
    </row>
    <row r="45" spans="3:21" ht="19.5" customHeight="1" x14ac:dyDescent="0.15">
      <c r="M45" s="66" t="s">
        <v>182</v>
      </c>
      <c r="N45" s="66" t="s">
        <v>183</v>
      </c>
      <c r="O45" s="66" t="s">
        <v>186</v>
      </c>
      <c r="P45" s="66" t="s">
        <v>240</v>
      </c>
      <c r="Q45" s="66" t="s">
        <v>457</v>
      </c>
      <c r="R45" s="66" t="s">
        <v>180</v>
      </c>
      <c r="S45" s="66" t="s">
        <v>323</v>
      </c>
    </row>
    <row r="46" spans="3:21" ht="19.5" customHeight="1" x14ac:dyDescent="0.15">
      <c r="M46" s="66">
        <v>70.7</v>
      </c>
      <c r="N46" s="66">
        <v>69.2</v>
      </c>
      <c r="O46" s="66">
        <v>70.2</v>
      </c>
      <c r="P46" s="66">
        <v>70.2</v>
      </c>
      <c r="Q46" s="66">
        <v>70.8</v>
      </c>
      <c r="R46" s="66">
        <v>70.2</v>
      </c>
      <c r="S46" s="66">
        <v>61.5</v>
      </c>
    </row>
    <row r="54" spans="3:21" ht="19.5" customHeight="1" x14ac:dyDescent="0.15">
      <c r="C54" s="44"/>
      <c r="K54" s="69" t="s">
        <v>215</v>
      </c>
      <c r="M54" s="45"/>
      <c r="N54" s="45"/>
      <c r="O54" s="45"/>
      <c r="P54" s="45"/>
      <c r="Q54" s="45"/>
      <c r="R54" s="45" t="s">
        <v>267</v>
      </c>
      <c r="S54" s="45"/>
    </row>
    <row r="55" spans="3:21" ht="19.5" customHeight="1" x14ac:dyDescent="0.15">
      <c r="C55" s="51"/>
      <c r="D55" s="52"/>
      <c r="E55" s="52"/>
      <c r="F55" s="52"/>
      <c r="G55" s="52"/>
      <c r="H55" s="52"/>
      <c r="I55" s="46"/>
      <c r="K55" s="47"/>
      <c r="L55" s="48" t="s">
        <v>268</v>
      </c>
      <c r="M55" s="67" t="s">
        <v>183</v>
      </c>
      <c r="N55" s="67" t="s">
        <v>186</v>
      </c>
      <c r="O55" s="67" t="s">
        <v>240</v>
      </c>
      <c r="P55" s="67" t="s">
        <v>457</v>
      </c>
      <c r="Q55" s="67" t="s">
        <v>323</v>
      </c>
      <c r="R55" s="68" t="s">
        <v>180</v>
      </c>
      <c r="S55" s="67" t="s">
        <v>454</v>
      </c>
      <c r="U55" s="21" t="s">
        <v>459</v>
      </c>
    </row>
    <row r="56" spans="3:21" ht="19.5" customHeight="1" x14ac:dyDescent="0.15">
      <c r="C56" s="52"/>
      <c r="D56" s="52"/>
      <c r="E56" s="52"/>
      <c r="F56" s="52"/>
      <c r="G56" s="52"/>
      <c r="H56" s="52"/>
      <c r="I56" s="46"/>
      <c r="K56" s="47">
        <v>5</v>
      </c>
      <c r="L56" s="49" t="s">
        <v>334</v>
      </c>
      <c r="M56" s="50">
        <v>64.7</v>
      </c>
      <c r="N56" s="50">
        <v>68.3</v>
      </c>
      <c r="O56" s="50">
        <v>69</v>
      </c>
      <c r="P56" s="50">
        <v>65.2</v>
      </c>
      <c r="Q56" s="50">
        <v>66.900000000000006</v>
      </c>
      <c r="R56" s="50">
        <f>ROUND(AVERAGE(M56:Q56)+0.00005,1)</f>
        <v>66.8</v>
      </c>
      <c r="S56" s="50">
        <v>76.204379562043783</v>
      </c>
      <c r="U56" s="180">
        <f>S56-R56</f>
        <v>9.4043795620437862</v>
      </c>
    </row>
    <row r="58" spans="3:21" ht="19.5" customHeight="1" x14ac:dyDescent="0.15">
      <c r="M58" s="66" t="s">
        <v>182</v>
      </c>
      <c r="N58" s="66" t="s">
        <v>183</v>
      </c>
      <c r="O58" s="66" t="s">
        <v>186</v>
      </c>
      <c r="P58" s="66" t="s">
        <v>240</v>
      </c>
      <c r="Q58" s="66" t="s">
        <v>457</v>
      </c>
      <c r="R58" s="66" t="s">
        <v>180</v>
      </c>
      <c r="S58" s="66" t="s">
        <v>323</v>
      </c>
    </row>
    <row r="59" spans="3:21" ht="19.5" customHeight="1" x14ac:dyDescent="0.15">
      <c r="M59" s="66">
        <v>61.2</v>
      </c>
      <c r="N59" s="66">
        <v>64.7</v>
      </c>
      <c r="O59" s="66">
        <v>68.3</v>
      </c>
      <c r="P59" s="66">
        <v>69</v>
      </c>
      <c r="Q59" s="66">
        <v>65.2</v>
      </c>
      <c r="R59" s="66">
        <v>65.7</v>
      </c>
      <c r="S59" s="66">
        <v>66.900000000000006</v>
      </c>
    </row>
    <row r="67" spans="3:21" ht="19.5" customHeight="1" x14ac:dyDescent="0.15">
      <c r="C67" s="44"/>
      <c r="M67" s="45"/>
      <c r="N67" s="45"/>
      <c r="O67" s="45"/>
      <c r="P67" s="45"/>
      <c r="Q67" s="45"/>
      <c r="R67" s="45" t="s">
        <v>267</v>
      </c>
      <c r="S67" s="45"/>
    </row>
    <row r="68" spans="3:21" ht="19.5" customHeight="1" x14ac:dyDescent="0.15">
      <c r="C68" s="51"/>
      <c r="D68" s="52"/>
      <c r="E68" s="52"/>
      <c r="F68" s="52"/>
      <c r="G68" s="52"/>
      <c r="H68" s="52"/>
      <c r="I68" s="46"/>
      <c r="K68" s="47"/>
      <c r="L68" s="48" t="s">
        <v>268</v>
      </c>
      <c r="M68" s="67" t="s">
        <v>183</v>
      </c>
      <c r="N68" s="67" t="s">
        <v>186</v>
      </c>
      <c r="O68" s="67" t="s">
        <v>240</v>
      </c>
      <c r="P68" s="67" t="s">
        <v>457</v>
      </c>
      <c r="Q68" s="67" t="s">
        <v>323</v>
      </c>
      <c r="R68" s="68" t="s">
        <v>180</v>
      </c>
      <c r="S68" s="67" t="s">
        <v>454</v>
      </c>
      <c r="U68" s="21" t="s">
        <v>459</v>
      </c>
    </row>
    <row r="69" spans="3:21" ht="19.5" customHeight="1" x14ac:dyDescent="0.15">
      <c r="C69" s="52"/>
      <c r="D69" s="52"/>
      <c r="E69" s="52"/>
      <c r="F69" s="52"/>
      <c r="G69" s="52"/>
      <c r="H69" s="52"/>
      <c r="I69" s="46"/>
      <c r="K69" s="47">
        <v>6</v>
      </c>
      <c r="L69" s="49" t="s">
        <v>270</v>
      </c>
      <c r="M69" s="50">
        <v>64.599999999999994</v>
      </c>
      <c r="N69" s="50">
        <v>64</v>
      </c>
      <c r="O69" s="50">
        <v>65.899999999999991</v>
      </c>
      <c r="P69" s="50">
        <v>64.7</v>
      </c>
      <c r="Q69" s="50">
        <v>66</v>
      </c>
      <c r="R69" s="50">
        <f>ROUND(AVERAGE(M69:Q69)+0.00005,1)</f>
        <v>65</v>
      </c>
      <c r="S69" s="50">
        <v>73.357664233576642</v>
      </c>
      <c r="U69" s="180">
        <f>S69-R69</f>
        <v>8.3576642335766422</v>
      </c>
    </row>
    <row r="71" spans="3:21" ht="19.5" customHeight="1" x14ac:dyDescent="0.15">
      <c r="M71" s="66" t="s">
        <v>182</v>
      </c>
      <c r="N71" s="66" t="s">
        <v>183</v>
      </c>
      <c r="O71" s="66" t="s">
        <v>186</v>
      </c>
      <c r="P71" s="66" t="s">
        <v>240</v>
      </c>
      <c r="Q71" s="66" t="s">
        <v>457</v>
      </c>
      <c r="R71" s="66" t="s">
        <v>180</v>
      </c>
      <c r="S71" s="66" t="s">
        <v>323</v>
      </c>
    </row>
    <row r="72" spans="3:21" ht="19.5" customHeight="1" x14ac:dyDescent="0.15">
      <c r="M72" s="66">
        <v>58.4</v>
      </c>
      <c r="N72" s="66">
        <v>64.599999999999994</v>
      </c>
      <c r="O72" s="66">
        <v>64</v>
      </c>
      <c r="P72" s="66">
        <v>65.899999999999991</v>
      </c>
      <c r="Q72" s="66">
        <v>64.7</v>
      </c>
      <c r="R72" s="66">
        <v>63.5</v>
      </c>
      <c r="S72" s="66">
        <v>66</v>
      </c>
    </row>
    <row r="80" spans="3:21" ht="19.5" customHeight="1" x14ac:dyDescent="0.15">
      <c r="C80" s="44"/>
      <c r="M80" s="45"/>
      <c r="N80" s="45"/>
      <c r="O80" s="45"/>
      <c r="P80" s="45"/>
      <c r="Q80" s="45"/>
      <c r="R80" s="45" t="s">
        <v>267</v>
      </c>
      <c r="S80" s="45"/>
    </row>
    <row r="81" spans="3:21" ht="19.5" customHeight="1" x14ac:dyDescent="0.15">
      <c r="C81" s="51"/>
      <c r="D81" s="52"/>
      <c r="E81" s="52"/>
      <c r="F81" s="52"/>
      <c r="G81" s="52"/>
      <c r="H81" s="52"/>
      <c r="I81" s="46"/>
      <c r="K81" s="47"/>
      <c r="L81" s="48" t="s">
        <v>268</v>
      </c>
      <c r="M81" s="67" t="s">
        <v>183</v>
      </c>
      <c r="N81" s="67" t="s">
        <v>186</v>
      </c>
      <c r="O81" s="67" t="s">
        <v>240</v>
      </c>
      <c r="P81" s="67" t="s">
        <v>457</v>
      </c>
      <c r="Q81" s="67" t="s">
        <v>323</v>
      </c>
      <c r="R81" s="68" t="s">
        <v>180</v>
      </c>
      <c r="S81" s="67" t="s">
        <v>458</v>
      </c>
      <c r="U81" s="21" t="s">
        <v>459</v>
      </c>
    </row>
    <row r="82" spans="3:21" ht="19.5" customHeight="1" x14ac:dyDescent="0.15">
      <c r="C82" s="52"/>
      <c r="D82" s="52"/>
      <c r="E82" s="52"/>
      <c r="F82" s="52"/>
      <c r="G82" s="52"/>
      <c r="H82" s="52"/>
      <c r="I82" s="46"/>
      <c r="K82" s="47">
        <v>7</v>
      </c>
      <c r="L82" s="49" t="s">
        <v>269</v>
      </c>
      <c r="M82" s="50">
        <v>63.9</v>
      </c>
      <c r="N82" s="50">
        <v>67.7</v>
      </c>
      <c r="O82" s="50">
        <v>68.8</v>
      </c>
      <c r="P82" s="50">
        <v>65.7</v>
      </c>
      <c r="Q82" s="50">
        <v>66.8</v>
      </c>
      <c r="R82" s="50">
        <f>ROUND(AVERAGE(M82:Q82)+0.00005,1)</f>
        <v>66.599999999999994</v>
      </c>
      <c r="S82" s="50">
        <v>75.474452554744516</v>
      </c>
      <c r="U82" s="180">
        <f>S82-R82</f>
        <v>8.8744525547445221</v>
      </c>
    </row>
    <row r="84" spans="3:21" ht="19.5" customHeight="1" x14ac:dyDescent="0.15">
      <c r="M84" s="66" t="s">
        <v>182</v>
      </c>
      <c r="N84" s="66" t="s">
        <v>183</v>
      </c>
      <c r="O84" s="66" t="s">
        <v>186</v>
      </c>
      <c r="P84" s="66" t="s">
        <v>240</v>
      </c>
      <c r="Q84" s="66" t="s">
        <v>457</v>
      </c>
      <c r="R84" s="66" t="s">
        <v>180</v>
      </c>
      <c r="S84" s="66" t="s">
        <v>323</v>
      </c>
    </row>
    <row r="85" spans="3:21" ht="19.5" customHeight="1" x14ac:dyDescent="0.15">
      <c r="M85" s="66">
        <v>62</v>
      </c>
      <c r="N85" s="66">
        <v>63.9</v>
      </c>
      <c r="O85" s="66">
        <v>67.7</v>
      </c>
      <c r="P85" s="66">
        <v>68.8</v>
      </c>
      <c r="Q85" s="66">
        <v>65.7</v>
      </c>
      <c r="R85" s="66">
        <v>65.599999999999994</v>
      </c>
      <c r="S85" s="66">
        <v>66.8</v>
      </c>
    </row>
    <row r="93" spans="3:21" ht="19.5" customHeight="1" x14ac:dyDescent="0.15">
      <c r="C93" s="44"/>
      <c r="M93" s="45"/>
      <c r="N93" s="45"/>
      <c r="O93" s="45"/>
      <c r="P93" s="45"/>
      <c r="Q93" s="45"/>
      <c r="R93" s="45" t="s">
        <v>267</v>
      </c>
      <c r="S93" s="45"/>
    </row>
    <row r="94" spans="3:21" ht="19.5" customHeight="1" x14ac:dyDescent="0.15">
      <c r="C94" s="51"/>
      <c r="D94" s="52"/>
      <c r="E94" s="52"/>
      <c r="F94" s="52"/>
      <c r="G94" s="52"/>
      <c r="H94" s="52"/>
      <c r="I94" s="46"/>
      <c r="K94" s="47"/>
      <c r="L94" s="48" t="s">
        <v>268</v>
      </c>
      <c r="M94" s="67" t="s">
        <v>183</v>
      </c>
      <c r="N94" s="67" t="s">
        <v>186</v>
      </c>
      <c r="O94" s="67" t="s">
        <v>240</v>
      </c>
      <c r="P94" s="67" t="s">
        <v>457</v>
      </c>
      <c r="Q94" s="67" t="s">
        <v>323</v>
      </c>
      <c r="R94" s="68" t="s">
        <v>180</v>
      </c>
      <c r="S94" s="67" t="s">
        <v>458</v>
      </c>
      <c r="U94" s="21" t="s">
        <v>459</v>
      </c>
    </row>
    <row r="95" spans="3:21" ht="19.5" customHeight="1" x14ac:dyDescent="0.15">
      <c r="C95" s="52"/>
      <c r="D95" s="52"/>
      <c r="E95" s="52"/>
      <c r="F95" s="52"/>
      <c r="G95" s="52"/>
      <c r="H95" s="52"/>
      <c r="I95" s="46"/>
      <c r="K95" s="47">
        <v>8</v>
      </c>
      <c r="L95" s="49" t="s">
        <v>343</v>
      </c>
      <c r="M95" s="50">
        <v>65.400000000000006</v>
      </c>
      <c r="N95" s="50">
        <v>67.3</v>
      </c>
      <c r="O95" s="50">
        <v>68.399999999999991</v>
      </c>
      <c r="P95" s="50">
        <v>66.900000000000006</v>
      </c>
      <c r="Q95" s="50">
        <v>66.399999999999991</v>
      </c>
      <c r="R95" s="50">
        <f>ROUND(AVERAGE(M95:Q95)+0.00005,1)</f>
        <v>66.900000000000006</v>
      </c>
      <c r="S95" s="50">
        <v>74.525547445255484</v>
      </c>
      <c r="U95" s="180">
        <f>S95-R95</f>
        <v>7.6255474452554779</v>
      </c>
    </row>
    <row r="97" spans="3:21" ht="19.5" customHeight="1" x14ac:dyDescent="0.15">
      <c r="M97" s="66" t="s">
        <v>182</v>
      </c>
      <c r="N97" s="66" t="s">
        <v>183</v>
      </c>
      <c r="O97" s="66" t="s">
        <v>186</v>
      </c>
      <c r="P97" s="66" t="s">
        <v>240</v>
      </c>
      <c r="Q97" s="66" t="s">
        <v>457</v>
      </c>
      <c r="R97" s="66" t="s">
        <v>180</v>
      </c>
      <c r="S97" s="66" t="s">
        <v>323</v>
      </c>
    </row>
    <row r="98" spans="3:21" ht="19.5" customHeight="1" x14ac:dyDescent="0.15">
      <c r="M98" s="66">
        <v>64</v>
      </c>
      <c r="N98" s="66">
        <v>65.400000000000006</v>
      </c>
      <c r="O98" s="66">
        <v>67.3</v>
      </c>
      <c r="P98" s="66">
        <v>68.399999999999991</v>
      </c>
      <c r="Q98" s="66">
        <v>66.900000000000006</v>
      </c>
      <c r="R98" s="66">
        <v>66.400000000000006</v>
      </c>
      <c r="S98" s="66">
        <v>66.399999999999991</v>
      </c>
    </row>
    <row r="106" spans="3:21" ht="19.5" customHeight="1" x14ac:dyDescent="0.15">
      <c r="C106" s="44"/>
      <c r="M106" s="45"/>
      <c r="N106" s="45"/>
      <c r="O106" s="45"/>
      <c r="P106" s="45"/>
      <c r="Q106" s="45"/>
      <c r="R106" s="45" t="s">
        <v>267</v>
      </c>
      <c r="S106" s="45"/>
    </row>
    <row r="107" spans="3:21" ht="19.5" customHeight="1" x14ac:dyDescent="0.15">
      <c r="C107" s="51"/>
      <c r="D107" s="52"/>
      <c r="E107" s="52"/>
      <c r="F107" s="52"/>
      <c r="G107" s="52"/>
      <c r="H107" s="52"/>
      <c r="I107" s="46"/>
      <c r="K107" s="47"/>
      <c r="L107" s="48" t="s">
        <v>268</v>
      </c>
      <c r="M107" s="67" t="s">
        <v>183</v>
      </c>
      <c r="N107" s="67" t="s">
        <v>186</v>
      </c>
      <c r="O107" s="67" t="s">
        <v>240</v>
      </c>
      <c r="P107" s="67" t="s">
        <v>457</v>
      </c>
      <c r="Q107" s="67" t="s">
        <v>323</v>
      </c>
      <c r="R107" s="68" t="s">
        <v>180</v>
      </c>
      <c r="S107" s="67" t="s">
        <v>458</v>
      </c>
      <c r="U107" s="21" t="s">
        <v>459</v>
      </c>
    </row>
    <row r="108" spans="3:21" ht="19.5" customHeight="1" x14ac:dyDescent="0.15">
      <c r="C108" s="52"/>
      <c r="D108" s="52"/>
      <c r="E108" s="52"/>
      <c r="F108" s="52"/>
      <c r="G108" s="52"/>
      <c r="H108" s="52"/>
      <c r="I108" s="46"/>
      <c r="K108" s="47">
        <v>9</v>
      </c>
      <c r="L108" s="49" t="s">
        <v>252</v>
      </c>
      <c r="M108" s="50"/>
      <c r="N108" s="50"/>
      <c r="O108" s="50">
        <v>41</v>
      </c>
      <c r="P108" s="50">
        <v>60.699999999999996</v>
      </c>
      <c r="Q108" s="50">
        <v>61.1</v>
      </c>
      <c r="R108" s="50">
        <f>ROUND(AVERAGE(M108:Q108)+0.00005,1)</f>
        <v>54.3</v>
      </c>
      <c r="S108" s="50">
        <v>68.905109489051085</v>
      </c>
      <c r="U108" s="180">
        <f>S108-R108</f>
        <v>14.605109489051088</v>
      </c>
    </row>
    <row r="109" spans="3:21" ht="19.5" customHeight="1" x14ac:dyDescent="0.15">
      <c r="K109" s="60"/>
      <c r="L109" s="62"/>
    </row>
    <row r="110" spans="3:21" ht="19.5" customHeight="1" x14ac:dyDescent="0.15">
      <c r="M110" s="67" t="s">
        <v>187</v>
      </c>
      <c r="N110" s="67" t="s">
        <v>183</v>
      </c>
      <c r="O110" s="67" t="s">
        <v>188</v>
      </c>
      <c r="P110" s="67" t="s">
        <v>240</v>
      </c>
      <c r="Q110" s="67" t="s">
        <v>253</v>
      </c>
      <c r="R110" s="68" t="s">
        <v>180</v>
      </c>
      <c r="S110" s="67" t="s">
        <v>323</v>
      </c>
    </row>
    <row r="111" spans="3:21" ht="19.5" customHeight="1" x14ac:dyDescent="0.15">
      <c r="M111" s="50"/>
      <c r="N111" s="50"/>
      <c r="O111" s="50"/>
      <c r="P111" s="50">
        <v>41</v>
      </c>
      <c r="Q111" s="50">
        <v>60.699999999999996</v>
      </c>
      <c r="R111" s="50">
        <f>ROUND(AVERAGE(M111:Q111)+0.00005,1)</f>
        <v>50.9</v>
      </c>
      <c r="S111" s="50">
        <v>61.1</v>
      </c>
    </row>
    <row r="119" spans="3:21" ht="19.5" customHeight="1" x14ac:dyDescent="0.15">
      <c r="C119" s="44"/>
      <c r="K119" s="69" t="s">
        <v>216</v>
      </c>
      <c r="M119" s="45"/>
      <c r="N119" s="45"/>
      <c r="O119" s="45"/>
      <c r="P119" s="45"/>
      <c r="Q119" s="45"/>
      <c r="R119" s="45" t="s">
        <v>267</v>
      </c>
      <c r="S119" s="45"/>
    </row>
    <row r="120" spans="3:21" ht="19.5" customHeight="1" x14ac:dyDescent="0.15">
      <c r="C120" s="51"/>
      <c r="D120" s="52"/>
      <c r="E120" s="52"/>
      <c r="F120" s="52"/>
      <c r="G120" s="52"/>
      <c r="H120" s="52"/>
      <c r="I120" s="46"/>
      <c r="K120" s="47"/>
      <c r="L120" s="48" t="s">
        <v>268</v>
      </c>
      <c r="M120" s="67" t="s">
        <v>183</v>
      </c>
      <c r="N120" s="67" t="s">
        <v>186</v>
      </c>
      <c r="O120" s="67" t="s">
        <v>240</v>
      </c>
      <c r="P120" s="67" t="s">
        <v>457</v>
      </c>
      <c r="Q120" s="67" t="s">
        <v>323</v>
      </c>
      <c r="R120" s="68" t="s">
        <v>180</v>
      </c>
      <c r="S120" s="67" t="s">
        <v>458</v>
      </c>
      <c r="U120" s="21" t="s">
        <v>459</v>
      </c>
    </row>
    <row r="121" spans="3:21" ht="19.5" customHeight="1" x14ac:dyDescent="0.15">
      <c r="C121" s="52"/>
      <c r="D121" s="52"/>
      <c r="E121" s="52"/>
      <c r="F121" s="52"/>
      <c r="G121" s="52"/>
      <c r="H121" s="52"/>
      <c r="I121" s="46"/>
      <c r="K121" s="47">
        <v>10</v>
      </c>
      <c r="L121" s="49" t="s">
        <v>333</v>
      </c>
      <c r="M121" s="50">
        <v>70.7</v>
      </c>
      <c r="N121" s="50">
        <v>69.5</v>
      </c>
      <c r="O121" s="50">
        <v>70.2</v>
      </c>
      <c r="P121" s="50">
        <v>68.599999999999994</v>
      </c>
      <c r="Q121" s="50">
        <v>69.100000000000009</v>
      </c>
      <c r="R121" s="50">
        <f>ROUND(AVERAGE(M121:Q121)+0.00005,1)</f>
        <v>69.599999999999994</v>
      </c>
      <c r="S121" s="50">
        <v>72.846715328467155</v>
      </c>
      <c r="U121" s="180">
        <f>S121-R121</f>
        <v>3.246715328467161</v>
      </c>
    </row>
    <row r="123" spans="3:21" ht="19.5" customHeight="1" x14ac:dyDescent="0.15">
      <c r="M123" s="67" t="s">
        <v>187</v>
      </c>
      <c r="N123" s="67" t="s">
        <v>183</v>
      </c>
      <c r="O123" s="67" t="s">
        <v>188</v>
      </c>
      <c r="P123" s="67" t="s">
        <v>240</v>
      </c>
      <c r="Q123" s="67" t="s">
        <v>253</v>
      </c>
      <c r="R123" s="68" t="s">
        <v>180</v>
      </c>
      <c r="S123" s="67" t="s">
        <v>323</v>
      </c>
    </row>
    <row r="124" spans="3:21" ht="19.5" customHeight="1" x14ac:dyDescent="0.15">
      <c r="M124" s="50">
        <v>64.2</v>
      </c>
      <c r="N124" s="50">
        <v>70.7</v>
      </c>
      <c r="O124" s="50">
        <v>69.5</v>
      </c>
      <c r="P124" s="50">
        <v>70.2</v>
      </c>
      <c r="Q124" s="50">
        <v>68.599999999999994</v>
      </c>
      <c r="R124" s="50">
        <f>ROUND(AVERAGE(M124:Q124)+0.00005,1)</f>
        <v>68.599999999999994</v>
      </c>
      <c r="S124" s="50">
        <v>69.100000000000009</v>
      </c>
    </row>
    <row r="132" spans="3:21" ht="19.5" customHeight="1" x14ac:dyDescent="0.15">
      <c r="C132" s="44"/>
      <c r="M132" s="45"/>
      <c r="N132" s="45"/>
      <c r="O132" s="45"/>
      <c r="P132" s="45"/>
      <c r="Q132" s="45"/>
      <c r="R132" s="45" t="s">
        <v>267</v>
      </c>
      <c r="S132" s="45"/>
    </row>
    <row r="133" spans="3:21" ht="19.5" customHeight="1" x14ac:dyDescent="0.15">
      <c r="C133" s="51"/>
      <c r="D133" s="52"/>
      <c r="E133" s="52"/>
      <c r="F133" s="52"/>
      <c r="G133" s="52"/>
      <c r="H133" s="52"/>
      <c r="I133" s="46"/>
      <c r="K133" s="47"/>
      <c r="L133" s="48" t="s">
        <v>268</v>
      </c>
      <c r="M133" s="67" t="s">
        <v>183</v>
      </c>
      <c r="N133" s="67" t="s">
        <v>186</v>
      </c>
      <c r="O133" s="67" t="s">
        <v>240</v>
      </c>
      <c r="P133" s="67" t="s">
        <v>457</v>
      </c>
      <c r="Q133" s="67" t="s">
        <v>323</v>
      </c>
      <c r="R133" s="68" t="s">
        <v>180</v>
      </c>
      <c r="S133" s="67" t="s">
        <v>458</v>
      </c>
      <c r="U133" s="21" t="s">
        <v>459</v>
      </c>
    </row>
    <row r="134" spans="3:21" ht="19.5" customHeight="1" x14ac:dyDescent="0.15">
      <c r="C134" s="52"/>
      <c r="D134" s="52"/>
      <c r="E134" s="52"/>
      <c r="F134" s="52"/>
      <c r="G134" s="52"/>
      <c r="H134" s="52"/>
      <c r="I134" s="46"/>
      <c r="K134" s="47">
        <v>11</v>
      </c>
      <c r="L134" s="49" t="s">
        <v>340</v>
      </c>
      <c r="M134" s="50">
        <v>69.5</v>
      </c>
      <c r="N134" s="50">
        <v>68</v>
      </c>
      <c r="O134" s="50">
        <v>70.100000000000009</v>
      </c>
      <c r="P134" s="50">
        <v>69.599999999999994</v>
      </c>
      <c r="Q134" s="50">
        <v>70.5</v>
      </c>
      <c r="R134" s="50">
        <f>ROUND(AVERAGE(M134:Q134)+0.00005,1)</f>
        <v>69.5</v>
      </c>
      <c r="S134" s="50">
        <v>73.649635036496363</v>
      </c>
      <c r="U134" s="180">
        <f>S134-R134</f>
        <v>4.1496350364963632</v>
      </c>
    </row>
    <row r="135" spans="3:21" ht="19.5" customHeight="1" x14ac:dyDescent="0.15">
      <c r="K135" s="60"/>
    </row>
    <row r="136" spans="3:21" ht="19.5" customHeight="1" x14ac:dyDescent="0.15">
      <c r="M136" s="67" t="s">
        <v>187</v>
      </c>
      <c r="N136" s="67" t="s">
        <v>183</v>
      </c>
      <c r="O136" s="67" t="s">
        <v>188</v>
      </c>
      <c r="P136" s="67" t="s">
        <v>240</v>
      </c>
      <c r="Q136" s="67" t="s">
        <v>253</v>
      </c>
      <c r="R136" s="68" t="s">
        <v>180</v>
      </c>
      <c r="S136" s="67" t="s">
        <v>323</v>
      </c>
    </row>
    <row r="137" spans="3:21" ht="19.5" customHeight="1" x14ac:dyDescent="0.15">
      <c r="M137" s="50">
        <v>64.5</v>
      </c>
      <c r="N137" s="50">
        <v>69.5</v>
      </c>
      <c r="O137" s="50">
        <v>68</v>
      </c>
      <c r="P137" s="50">
        <v>70.100000000000009</v>
      </c>
      <c r="Q137" s="50">
        <v>69.599999999999994</v>
      </c>
      <c r="R137" s="50">
        <f>ROUND(AVERAGE(M137:Q137)+0.00005,1)</f>
        <v>68.3</v>
      </c>
      <c r="S137" s="50">
        <v>70.5</v>
      </c>
    </row>
    <row r="145" spans="3:21" ht="19.5" customHeight="1" x14ac:dyDescent="0.15">
      <c r="C145" s="44"/>
      <c r="M145" s="45"/>
      <c r="N145" s="45"/>
      <c r="O145" s="45"/>
      <c r="P145" s="45"/>
      <c r="Q145" s="45"/>
      <c r="R145" s="45" t="s">
        <v>267</v>
      </c>
      <c r="S145" s="45"/>
    </row>
    <row r="146" spans="3:21" ht="19.5" customHeight="1" x14ac:dyDescent="0.15">
      <c r="C146" s="51"/>
      <c r="D146" s="52"/>
      <c r="E146" s="52"/>
      <c r="F146" s="52"/>
      <c r="G146" s="52"/>
      <c r="H146" s="52"/>
      <c r="I146" s="46"/>
      <c r="K146" s="47"/>
      <c r="L146" s="48" t="s">
        <v>268</v>
      </c>
      <c r="M146" s="67" t="s">
        <v>183</v>
      </c>
      <c r="N146" s="67" t="s">
        <v>186</v>
      </c>
      <c r="O146" s="67" t="s">
        <v>240</v>
      </c>
      <c r="P146" s="67" t="s">
        <v>457</v>
      </c>
      <c r="Q146" s="67" t="s">
        <v>323</v>
      </c>
      <c r="R146" s="68" t="s">
        <v>180</v>
      </c>
      <c r="S146" s="67" t="s">
        <v>458</v>
      </c>
      <c r="U146" s="21" t="s">
        <v>459</v>
      </c>
    </row>
    <row r="147" spans="3:21" ht="19.5" customHeight="1" x14ac:dyDescent="0.15">
      <c r="C147" s="52"/>
      <c r="D147" s="52"/>
      <c r="E147" s="52"/>
      <c r="F147" s="52"/>
      <c r="G147" s="52"/>
      <c r="H147" s="52"/>
      <c r="I147" s="46"/>
      <c r="K147" s="47">
        <v>12</v>
      </c>
      <c r="L147" s="49" t="s">
        <v>358</v>
      </c>
      <c r="M147" s="50">
        <v>66.3</v>
      </c>
      <c r="N147" s="50">
        <v>66.3</v>
      </c>
      <c r="O147" s="50">
        <v>67.099999999999994</v>
      </c>
      <c r="P147" s="50">
        <v>66.900000000000006</v>
      </c>
      <c r="Q147" s="50">
        <v>66.7</v>
      </c>
      <c r="R147" s="50">
        <f>ROUND(AVERAGE(M147:Q147)+0.00005,1)</f>
        <v>66.7</v>
      </c>
      <c r="S147" s="50">
        <v>71.897810218978094</v>
      </c>
      <c r="U147" s="180">
        <f>S147-R147</f>
        <v>5.1978102189780913</v>
      </c>
    </row>
    <row r="149" spans="3:21" ht="19.5" customHeight="1" x14ac:dyDescent="0.15">
      <c r="M149" s="67" t="s">
        <v>187</v>
      </c>
      <c r="N149" s="67" t="s">
        <v>183</v>
      </c>
      <c r="O149" s="67" t="s">
        <v>188</v>
      </c>
      <c r="P149" s="67" t="s">
        <v>240</v>
      </c>
      <c r="Q149" s="67" t="s">
        <v>253</v>
      </c>
      <c r="R149" s="68" t="s">
        <v>180</v>
      </c>
      <c r="S149" s="67" t="s">
        <v>323</v>
      </c>
    </row>
    <row r="150" spans="3:21" ht="19.5" customHeight="1" x14ac:dyDescent="0.15">
      <c r="M150" s="50">
        <v>62.3</v>
      </c>
      <c r="N150" s="50">
        <v>66.3</v>
      </c>
      <c r="O150" s="50">
        <v>66.3</v>
      </c>
      <c r="P150" s="50">
        <v>67.099999999999994</v>
      </c>
      <c r="Q150" s="50">
        <v>66.900000000000006</v>
      </c>
      <c r="R150" s="50">
        <f>ROUND(AVERAGE(M150:Q150)+0.00005,1)</f>
        <v>65.8</v>
      </c>
      <c r="S150" s="50">
        <v>66.7</v>
      </c>
    </row>
    <row r="158" spans="3:21" ht="19.5" customHeight="1" x14ac:dyDescent="0.15">
      <c r="C158" s="44"/>
      <c r="M158" s="45"/>
      <c r="N158" s="45"/>
      <c r="O158" s="45"/>
      <c r="P158" s="45"/>
      <c r="Q158" s="45"/>
      <c r="R158" s="45" t="s">
        <v>267</v>
      </c>
      <c r="S158" s="45"/>
    </row>
    <row r="159" spans="3:21" ht="19.5" customHeight="1" x14ac:dyDescent="0.15">
      <c r="C159" s="51"/>
      <c r="D159" s="52"/>
      <c r="E159" s="52"/>
      <c r="F159" s="52"/>
      <c r="G159" s="52"/>
      <c r="H159" s="52"/>
      <c r="I159" s="46"/>
      <c r="K159" s="47"/>
      <c r="L159" s="48" t="s">
        <v>268</v>
      </c>
      <c r="M159" s="67" t="s">
        <v>183</v>
      </c>
      <c r="N159" s="67" t="s">
        <v>186</v>
      </c>
      <c r="O159" s="67" t="s">
        <v>240</v>
      </c>
      <c r="P159" s="67" t="s">
        <v>457</v>
      </c>
      <c r="Q159" s="67" t="s">
        <v>323</v>
      </c>
      <c r="R159" s="68" t="s">
        <v>180</v>
      </c>
      <c r="S159" s="67" t="s">
        <v>458</v>
      </c>
      <c r="U159" s="21" t="s">
        <v>459</v>
      </c>
    </row>
    <row r="160" spans="3:21" ht="19.5" customHeight="1" x14ac:dyDescent="0.15">
      <c r="C160" s="52"/>
      <c r="D160" s="52"/>
      <c r="E160" s="52"/>
      <c r="F160" s="52"/>
      <c r="G160" s="52"/>
      <c r="H160" s="52"/>
      <c r="I160" s="46"/>
      <c r="K160" s="47">
        <v>13</v>
      </c>
      <c r="L160" s="49" t="s">
        <v>337</v>
      </c>
      <c r="M160" s="50">
        <v>75.3</v>
      </c>
      <c r="N160" s="50">
        <v>74.800000000000011</v>
      </c>
      <c r="O160" s="50">
        <v>77.599999999999994</v>
      </c>
      <c r="P160" s="50">
        <v>77.400000000000006</v>
      </c>
      <c r="Q160" s="50">
        <v>78.400000000000006</v>
      </c>
      <c r="R160" s="50">
        <f>ROUND(AVERAGE(M160:Q160)+0.00005,1)</f>
        <v>76.7</v>
      </c>
      <c r="S160" s="50">
        <v>79.270072992700733</v>
      </c>
      <c r="U160" s="180">
        <f>S160-R160</f>
        <v>2.5700729927007302</v>
      </c>
    </row>
    <row r="162" spans="3:21" ht="19.5" customHeight="1" x14ac:dyDescent="0.15">
      <c r="M162" s="67" t="s">
        <v>187</v>
      </c>
      <c r="N162" s="67" t="s">
        <v>183</v>
      </c>
      <c r="O162" s="67" t="s">
        <v>188</v>
      </c>
      <c r="P162" s="67" t="s">
        <v>240</v>
      </c>
      <c r="Q162" s="67" t="s">
        <v>253</v>
      </c>
      <c r="R162" s="68" t="s">
        <v>180</v>
      </c>
      <c r="S162" s="67" t="s">
        <v>323</v>
      </c>
    </row>
    <row r="163" spans="3:21" ht="19.5" customHeight="1" x14ac:dyDescent="0.15">
      <c r="M163" s="50">
        <v>73.2</v>
      </c>
      <c r="N163" s="50">
        <v>75.3</v>
      </c>
      <c r="O163" s="50">
        <v>74.800000000000011</v>
      </c>
      <c r="P163" s="50">
        <v>77.599999999999994</v>
      </c>
      <c r="Q163" s="50">
        <v>77.400000000000006</v>
      </c>
      <c r="R163" s="50">
        <f>ROUND(AVERAGE(M163:Q163)+0.00005,1)</f>
        <v>75.7</v>
      </c>
      <c r="S163" s="50">
        <v>78.400000000000006</v>
      </c>
    </row>
    <row r="171" spans="3:21" ht="19.5" customHeight="1" x14ac:dyDescent="0.15">
      <c r="C171" s="44"/>
      <c r="M171" s="45"/>
      <c r="N171" s="45"/>
      <c r="O171" s="45"/>
      <c r="P171" s="45"/>
      <c r="Q171" s="45"/>
      <c r="R171" s="45" t="s">
        <v>267</v>
      </c>
      <c r="S171" s="45"/>
    </row>
    <row r="172" spans="3:21" ht="19.5" customHeight="1" x14ac:dyDescent="0.15">
      <c r="C172" s="51"/>
      <c r="D172" s="52"/>
      <c r="E172" s="52"/>
      <c r="F172" s="52"/>
      <c r="G172" s="52"/>
      <c r="H172" s="52"/>
      <c r="I172" s="46"/>
      <c r="K172" s="47"/>
      <c r="L172" s="48" t="s">
        <v>268</v>
      </c>
      <c r="M172" s="67" t="s">
        <v>183</v>
      </c>
      <c r="N172" s="67" t="s">
        <v>186</v>
      </c>
      <c r="O172" s="67" t="s">
        <v>240</v>
      </c>
      <c r="P172" s="67" t="s">
        <v>457</v>
      </c>
      <c r="Q172" s="67" t="s">
        <v>323</v>
      </c>
      <c r="R172" s="68" t="s">
        <v>180</v>
      </c>
      <c r="S172" s="67" t="s">
        <v>458</v>
      </c>
      <c r="U172" s="21" t="s">
        <v>459</v>
      </c>
    </row>
    <row r="173" spans="3:21" ht="19.5" customHeight="1" x14ac:dyDescent="0.15">
      <c r="C173" s="52"/>
      <c r="D173" s="52"/>
      <c r="E173" s="52"/>
      <c r="F173" s="52"/>
      <c r="G173" s="52"/>
      <c r="H173" s="52"/>
      <c r="I173" s="46"/>
      <c r="K173" s="47">
        <v>14</v>
      </c>
      <c r="L173" s="49" t="s">
        <v>231</v>
      </c>
      <c r="M173" s="50">
        <v>73</v>
      </c>
      <c r="N173" s="50">
        <v>70.599999999999994</v>
      </c>
      <c r="O173" s="50">
        <v>71.3</v>
      </c>
      <c r="P173" s="50">
        <v>71.5</v>
      </c>
      <c r="Q173" s="50">
        <v>71</v>
      </c>
      <c r="R173" s="50">
        <f>ROUND(AVERAGE(M173:Q173)+0.00005,1)</f>
        <v>71.5</v>
      </c>
      <c r="S173" s="50">
        <v>74.233576642335763</v>
      </c>
      <c r="U173" s="180">
        <f>S173-R173</f>
        <v>2.7335766423357626</v>
      </c>
    </row>
    <row r="174" spans="3:21" ht="19.5" customHeight="1" x14ac:dyDescent="0.15">
      <c r="L174" s="33"/>
    </row>
    <row r="175" spans="3:21" ht="19.5" customHeight="1" x14ac:dyDescent="0.15">
      <c r="K175" s="60"/>
      <c r="M175" s="67" t="s">
        <v>187</v>
      </c>
      <c r="N175" s="67" t="s">
        <v>183</v>
      </c>
      <c r="O175" s="67" t="s">
        <v>188</v>
      </c>
      <c r="P175" s="67" t="s">
        <v>240</v>
      </c>
      <c r="Q175" s="67" t="s">
        <v>253</v>
      </c>
      <c r="R175" s="68" t="s">
        <v>180</v>
      </c>
      <c r="S175" s="67" t="s">
        <v>323</v>
      </c>
    </row>
    <row r="176" spans="3:21" ht="19.5" customHeight="1" x14ac:dyDescent="0.15">
      <c r="M176" s="50">
        <v>72.599999999999994</v>
      </c>
      <c r="N176" s="50">
        <v>73</v>
      </c>
      <c r="O176" s="50">
        <v>70.599999999999994</v>
      </c>
      <c r="P176" s="50">
        <v>71.3</v>
      </c>
      <c r="Q176" s="50">
        <v>71.5</v>
      </c>
      <c r="R176" s="50">
        <f>ROUND(AVERAGE(M176:Q176)+0.00005,1)</f>
        <v>71.8</v>
      </c>
      <c r="S176" s="50">
        <v>71</v>
      </c>
    </row>
    <row r="184" spans="3:21" ht="19.5" customHeight="1" x14ac:dyDescent="0.15">
      <c r="C184" s="44"/>
      <c r="M184" s="45"/>
      <c r="N184" s="45"/>
      <c r="O184" s="45"/>
      <c r="P184" s="45"/>
      <c r="Q184" s="45"/>
      <c r="R184" s="45" t="s">
        <v>267</v>
      </c>
      <c r="S184" s="45"/>
    </row>
    <row r="185" spans="3:21" ht="19.5" customHeight="1" x14ac:dyDescent="0.15">
      <c r="C185" s="51"/>
      <c r="D185" s="52"/>
      <c r="E185" s="52"/>
      <c r="F185" s="52"/>
      <c r="G185" s="52"/>
      <c r="H185" s="52"/>
      <c r="I185" s="46"/>
      <c r="K185" s="47"/>
      <c r="L185" s="48" t="s">
        <v>268</v>
      </c>
      <c r="M185" s="67" t="s">
        <v>183</v>
      </c>
      <c r="N185" s="67" t="s">
        <v>186</v>
      </c>
      <c r="O185" s="67" t="s">
        <v>240</v>
      </c>
      <c r="P185" s="67" t="s">
        <v>457</v>
      </c>
      <c r="Q185" s="67" t="s">
        <v>323</v>
      </c>
      <c r="R185" s="68" t="s">
        <v>180</v>
      </c>
      <c r="S185" s="67" t="s">
        <v>458</v>
      </c>
      <c r="U185" s="21" t="s">
        <v>459</v>
      </c>
    </row>
    <row r="186" spans="3:21" ht="19.5" customHeight="1" x14ac:dyDescent="0.15">
      <c r="C186" s="52"/>
      <c r="D186" s="52"/>
      <c r="E186" s="52"/>
      <c r="F186" s="52"/>
      <c r="G186" s="52"/>
      <c r="H186" s="52"/>
      <c r="I186" s="46"/>
      <c r="K186" s="47">
        <v>15</v>
      </c>
      <c r="L186" s="49" t="s">
        <v>238</v>
      </c>
      <c r="M186" s="50"/>
      <c r="N186" s="50">
        <v>69.400000000000006</v>
      </c>
      <c r="O186" s="50">
        <v>71.099999999999994</v>
      </c>
      <c r="P186" s="50">
        <v>70</v>
      </c>
      <c r="Q186" s="50">
        <v>69.400000000000006</v>
      </c>
      <c r="R186" s="50">
        <f>ROUND(AVERAGE(M186:Q186)+0.00005,1)</f>
        <v>70</v>
      </c>
      <c r="S186" s="50">
        <v>75.547445255474457</v>
      </c>
      <c r="U186" s="180">
        <f>S186-R186</f>
        <v>5.5474452554744573</v>
      </c>
    </row>
    <row r="187" spans="3:21" ht="19.5" customHeight="1" x14ac:dyDescent="0.15">
      <c r="K187" s="62"/>
    </row>
    <row r="188" spans="3:21" ht="19.5" customHeight="1" x14ac:dyDescent="0.15">
      <c r="M188" s="67" t="s">
        <v>187</v>
      </c>
      <c r="N188" s="67" t="s">
        <v>183</v>
      </c>
      <c r="O188" s="67" t="s">
        <v>188</v>
      </c>
      <c r="P188" s="67" t="s">
        <v>240</v>
      </c>
      <c r="Q188" s="67" t="s">
        <v>253</v>
      </c>
      <c r="R188" s="68" t="s">
        <v>180</v>
      </c>
      <c r="S188" s="67" t="s">
        <v>323</v>
      </c>
    </row>
    <row r="189" spans="3:21" ht="19.5" customHeight="1" x14ac:dyDescent="0.15">
      <c r="M189" s="50"/>
      <c r="N189" s="50"/>
      <c r="O189" s="50">
        <v>69.400000000000006</v>
      </c>
      <c r="P189" s="50">
        <v>71.099999999999994</v>
      </c>
      <c r="Q189" s="50">
        <v>70</v>
      </c>
      <c r="R189" s="50">
        <f>ROUND(AVERAGE(M189:Q189)+0.00005,1)</f>
        <v>70.2</v>
      </c>
      <c r="S189" s="50">
        <v>69.400000000000006</v>
      </c>
    </row>
    <row r="197" spans="3:21" ht="19.5" customHeight="1" x14ac:dyDescent="0.15">
      <c r="C197" s="44"/>
      <c r="K197" s="69" t="s">
        <v>217</v>
      </c>
      <c r="M197" s="45"/>
      <c r="N197" s="45"/>
      <c r="O197" s="45"/>
      <c r="P197" s="45"/>
      <c r="Q197" s="45"/>
      <c r="R197" s="45" t="s">
        <v>267</v>
      </c>
      <c r="S197" s="45"/>
    </row>
    <row r="198" spans="3:21" ht="19.5" customHeight="1" x14ac:dyDescent="0.15">
      <c r="C198" s="51"/>
      <c r="D198" s="52"/>
      <c r="E198" s="52"/>
      <c r="F198" s="52"/>
      <c r="G198" s="52"/>
      <c r="H198" s="52"/>
      <c r="I198" s="46"/>
      <c r="K198" s="47"/>
      <c r="L198" s="48" t="s">
        <v>268</v>
      </c>
      <c r="M198" s="67" t="s">
        <v>183</v>
      </c>
      <c r="N198" s="67" t="s">
        <v>186</v>
      </c>
      <c r="O198" s="67" t="s">
        <v>240</v>
      </c>
      <c r="P198" s="67" t="s">
        <v>457</v>
      </c>
      <c r="Q198" s="67" t="s">
        <v>323</v>
      </c>
      <c r="R198" s="68" t="s">
        <v>180</v>
      </c>
      <c r="S198" s="67" t="s">
        <v>458</v>
      </c>
      <c r="U198" s="21" t="s">
        <v>459</v>
      </c>
    </row>
    <row r="199" spans="3:21" ht="19.5" customHeight="1" x14ac:dyDescent="0.15">
      <c r="C199" s="52"/>
      <c r="D199" s="52"/>
      <c r="E199" s="52"/>
      <c r="F199" s="52"/>
      <c r="G199" s="52"/>
      <c r="H199" s="52"/>
      <c r="I199" s="46"/>
      <c r="K199" s="47">
        <v>16</v>
      </c>
      <c r="L199" s="49" t="s">
        <v>341</v>
      </c>
      <c r="M199" s="50">
        <v>80.400000000000006</v>
      </c>
      <c r="N199" s="50">
        <v>79.599999999999994</v>
      </c>
      <c r="O199" s="50">
        <v>80.7</v>
      </c>
      <c r="P199" s="50">
        <v>82.199999999999989</v>
      </c>
      <c r="Q199" s="50">
        <v>80.400000000000006</v>
      </c>
      <c r="R199" s="50">
        <f>ROUND(AVERAGE(M199:Q199)+0.00005,1)</f>
        <v>80.7</v>
      </c>
      <c r="S199" s="50">
        <v>83.503649635036496</v>
      </c>
      <c r="U199" s="180">
        <f>S199-R199</f>
        <v>2.8036496350364928</v>
      </c>
    </row>
    <row r="201" spans="3:21" ht="19.5" customHeight="1" x14ac:dyDescent="0.15">
      <c r="K201" s="59"/>
      <c r="M201" s="67" t="s">
        <v>187</v>
      </c>
      <c r="N201" s="67" t="s">
        <v>183</v>
      </c>
      <c r="O201" s="67" t="s">
        <v>188</v>
      </c>
      <c r="P201" s="67" t="s">
        <v>240</v>
      </c>
      <c r="Q201" s="67" t="s">
        <v>253</v>
      </c>
      <c r="R201" s="68" t="s">
        <v>180</v>
      </c>
      <c r="S201" s="67" t="s">
        <v>323</v>
      </c>
    </row>
    <row r="202" spans="3:21" ht="19.5" customHeight="1" x14ac:dyDescent="0.15">
      <c r="K202" s="33"/>
      <c r="M202" s="50">
        <v>77.900000000000006</v>
      </c>
      <c r="N202" s="50">
        <v>80.400000000000006</v>
      </c>
      <c r="O202" s="50">
        <v>79.599999999999994</v>
      </c>
      <c r="P202" s="50">
        <v>80.7</v>
      </c>
      <c r="Q202" s="50">
        <v>82.199999999999989</v>
      </c>
      <c r="R202" s="50">
        <f>ROUND(AVERAGE(M202:Q202)+0.00005,1)</f>
        <v>80.2</v>
      </c>
      <c r="S202" s="50">
        <v>80.400000000000006</v>
      </c>
    </row>
    <row r="203" spans="3:21" ht="19.5" customHeight="1" x14ac:dyDescent="0.15">
      <c r="K203" s="60"/>
    </row>
    <row r="210" spans="3:21" ht="19.5" customHeight="1" x14ac:dyDescent="0.15">
      <c r="C210" s="44"/>
      <c r="M210" s="45"/>
      <c r="N210" s="45"/>
      <c r="O210" s="45"/>
      <c r="P210" s="45"/>
      <c r="Q210" s="45"/>
      <c r="R210" s="45" t="s">
        <v>267</v>
      </c>
      <c r="S210" s="45"/>
    </row>
    <row r="211" spans="3:21" ht="19.5" customHeight="1" x14ac:dyDescent="0.15">
      <c r="C211" s="51"/>
      <c r="D211" s="52"/>
      <c r="E211" s="52"/>
      <c r="F211" s="52"/>
      <c r="G211" s="52"/>
      <c r="H211" s="52"/>
      <c r="I211" s="46"/>
      <c r="K211" s="47"/>
      <c r="L211" s="48" t="s">
        <v>268</v>
      </c>
      <c r="M211" s="67" t="s">
        <v>183</v>
      </c>
      <c r="N211" s="67" t="s">
        <v>186</v>
      </c>
      <c r="O211" s="67" t="s">
        <v>240</v>
      </c>
      <c r="P211" s="67" t="s">
        <v>457</v>
      </c>
      <c r="Q211" s="67" t="s">
        <v>323</v>
      </c>
      <c r="R211" s="68" t="s">
        <v>180</v>
      </c>
      <c r="S211" s="67" t="s">
        <v>458</v>
      </c>
      <c r="U211" s="21" t="s">
        <v>459</v>
      </c>
    </row>
    <row r="212" spans="3:21" ht="19.5" customHeight="1" x14ac:dyDescent="0.15">
      <c r="C212" s="52"/>
      <c r="D212" s="52"/>
      <c r="E212" s="52"/>
      <c r="F212" s="52"/>
      <c r="G212" s="52"/>
      <c r="H212" s="52"/>
      <c r="I212" s="46"/>
      <c r="K212" s="47">
        <v>17</v>
      </c>
      <c r="L212" s="49" t="s">
        <v>355</v>
      </c>
      <c r="M212" s="50">
        <v>77.599999999999994</v>
      </c>
      <c r="N212" s="50">
        <v>78</v>
      </c>
      <c r="O212" s="50">
        <v>77.400000000000006</v>
      </c>
      <c r="P212" s="50">
        <v>79.300000000000011</v>
      </c>
      <c r="Q212" s="50">
        <v>78.900000000000006</v>
      </c>
      <c r="R212" s="50">
        <f>ROUND(AVERAGE(M212:Q212)+0.00005,1)</f>
        <v>78.2</v>
      </c>
      <c r="S212" s="50">
        <v>81.897810218978094</v>
      </c>
      <c r="U212" s="180">
        <f>S212-R212</f>
        <v>3.6978102189780913</v>
      </c>
    </row>
    <row r="214" spans="3:21" ht="19.5" customHeight="1" x14ac:dyDescent="0.15">
      <c r="M214" s="67" t="s">
        <v>187</v>
      </c>
      <c r="N214" s="67" t="s">
        <v>183</v>
      </c>
      <c r="O214" s="67" t="s">
        <v>188</v>
      </c>
      <c r="P214" s="67" t="s">
        <v>240</v>
      </c>
      <c r="Q214" s="67" t="s">
        <v>253</v>
      </c>
      <c r="R214" s="68" t="s">
        <v>180</v>
      </c>
      <c r="S214" s="67" t="s">
        <v>323</v>
      </c>
    </row>
    <row r="215" spans="3:21" ht="19.5" customHeight="1" x14ac:dyDescent="0.15">
      <c r="M215" s="50">
        <v>77.3</v>
      </c>
      <c r="N215" s="50">
        <v>77.599999999999994</v>
      </c>
      <c r="O215" s="50">
        <v>78</v>
      </c>
      <c r="P215" s="50">
        <v>77.400000000000006</v>
      </c>
      <c r="Q215" s="50">
        <v>79.300000000000011</v>
      </c>
      <c r="R215" s="50">
        <f>ROUND(AVERAGE(M215:Q215)+0.00005,1)</f>
        <v>77.900000000000006</v>
      </c>
      <c r="S215" s="50">
        <v>78.900000000000006</v>
      </c>
    </row>
    <row r="223" spans="3:21" ht="19.5" customHeight="1" x14ac:dyDescent="0.15">
      <c r="C223" s="44"/>
      <c r="M223" s="45"/>
      <c r="N223" s="45"/>
      <c r="O223" s="45"/>
      <c r="P223" s="45"/>
      <c r="Q223" s="45"/>
      <c r="R223" s="45" t="s">
        <v>267</v>
      </c>
      <c r="S223" s="45"/>
    </row>
    <row r="224" spans="3:21" ht="19.5" customHeight="1" x14ac:dyDescent="0.15">
      <c r="C224" s="51"/>
      <c r="D224" s="52"/>
      <c r="E224" s="52"/>
      <c r="F224" s="52"/>
      <c r="G224" s="52"/>
      <c r="H224" s="52"/>
      <c r="I224" s="46"/>
      <c r="K224" s="47"/>
      <c r="L224" s="48" t="s">
        <v>268</v>
      </c>
      <c r="M224" s="67" t="s">
        <v>183</v>
      </c>
      <c r="N224" s="67" t="s">
        <v>186</v>
      </c>
      <c r="O224" s="67" t="s">
        <v>240</v>
      </c>
      <c r="P224" s="67" t="s">
        <v>457</v>
      </c>
      <c r="Q224" s="67" t="s">
        <v>323</v>
      </c>
      <c r="R224" s="68" t="s">
        <v>180</v>
      </c>
      <c r="S224" s="67" t="s">
        <v>458</v>
      </c>
      <c r="U224" s="21" t="s">
        <v>459</v>
      </c>
    </row>
    <row r="225" spans="3:21" ht="19.5" customHeight="1" x14ac:dyDescent="0.15">
      <c r="C225" s="52"/>
      <c r="D225" s="52"/>
      <c r="E225" s="52"/>
      <c r="F225" s="52"/>
      <c r="G225" s="52"/>
      <c r="H225" s="52"/>
      <c r="I225" s="46"/>
      <c r="K225" s="47">
        <v>18</v>
      </c>
      <c r="L225" s="49" t="s">
        <v>351</v>
      </c>
      <c r="M225" s="50">
        <v>77.2</v>
      </c>
      <c r="N225" s="50">
        <v>76.3</v>
      </c>
      <c r="O225" s="50">
        <v>77.8</v>
      </c>
      <c r="P225" s="50">
        <v>78.7</v>
      </c>
      <c r="Q225" s="50">
        <v>77.7</v>
      </c>
      <c r="R225" s="50">
        <f>ROUND(AVERAGE(M225:Q225)+0.00005,1)</f>
        <v>77.5</v>
      </c>
      <c r="S225" s="50">
        <v>84.014598540145982</v>
      </c>
      <c r="U225" s="180">
        <f>S225-R225</f>
        <v>6.5145985401459825</v>
      </c>
    </row>
    <row r="227" spans="3:21" ht="19.5" customHeight="1" x14ac:dyDescent="0.15">
      <c r="M227" s="67" t="s">
        <v>187</v>
      </c>
      <c r="N227" s="67" t="s">
        <v>183</v>
      </c>
      <c r="O227" s="67" t="s">
        <v>188</v>
      </c>
      <c r="P227" s="67" t="s">
        <v>240</v>
      </c>
      <c r="Q227" s="67" t="s">
        <v>253</v>
      </c>
      <c r="R227" s="68" t="s">
        <v>180</v>
      </c>
      <c r="S227" s="67" t="s">
        <v>323</v>
      </c>
    </row>
    <row r="228" spans="3:21" ht="19.5" customHeight="1" x14ac:dyDescent="0.15">
      <c r="M228" s="50">
        <v>75.900000000000006</v>
      </c>
      <c r="N228" s="50">
        <v>77.2</v>
      </c>
      <c r="O228" s="50">
        <v>76.3</v>
      </c>
      <c r="P228" s="50">
        <v>77.8</v>
      </c>
      <c r="Q228" s="50">
        <v>78.7</v>
      </c>
      <c r="R228" s="50">
        <f>ROUND(AVERAGE(M228:Q228)+0.00005,1)</f>
        <v>77.2</v>
      </c>
      <c r="S228" s="50">
        <v>77.7</v>
      </c>
    </row>
    <row r="236" spans="3:21" ht="19.5" customHeight="1" x14ac:dyDescent="0.15">
      <c r="C236" s="44"/>
      <c r="M236" s="45"/>
      <c r="N236" s="45"/>
      <c r="O236" s="45"/>
      <c r="P236" s="45"/>
      <c r="Q236" s="45"/>
      <c r="R236" s="45" t="s">
        <v>267</v>
      </c>
      <c r="S236" s="45"/>
    </row>
    <row r="237" spans="3:21" ht="19.5" customHeight="1" x14ac:dyDescent="0.15">
      <c r="C237" s="51"/>
      <c r="D237" s="52"/>
      <c r="E237" s="52"/>
      <c r="F237" s="52"/>
      <c r="G237" s="52"/>
      <c r="H237" s="52"/>
      <c r="I237" s="46"/>
      <c r="K237" s="47"/>
      <c r="L237" s="48" t="s">
        <v>268</v>
      </c>
      <c r="M237" s="67" t="s">
        <v>183</v>
      </c>
      <c r="N237" s="67" t="s">
        <v>186</v>
      </c>
      <c r="O237" s="67" t="s">
        <v>240</v>
      </c>
      <c r="P237" s="67" t="s">
        <v>457</v>
      </c>
      <c r="Q237" s="67" t="s">
        <v>323</v>
      </c>
      <c r="R237" s="68" t="s">
        <v>180</v>
      </c>
      <c r="S237" s="67" t="s">
        <v>458</v>
      </c>
      <c r="U237" s="21" t="s">
        <v>459</v>
      </c>
    </row>
    <row r="238" spans="3:21" ht="19.5" customHeight="1" x14ac:dyDescent="0.15">
      <c r="C238" s="52"/>
      <c r="D238" s="52"/>
      <c r="E238" s="52"/>
      <c r="F238" s="52"/>
      <c r="G238" s="52"/>
      <c r="H238" s="52"/>
      <c r="I238" s="46"/>
      <c r="K238" s="47">
        <v>19</v>
      </c>
      <c r="L238" s="49" t="s">
        <v>362</v>
      </c>
      <c r="M238" s="50">
        <v>75.400000000000006</v>
      </c>
      <c r="N238" s="50">
        <v>74.3</v>
      </c>
      <c r="O238" s="50">
        <v>74.400000000000006</v>
      </c>
      <c r="P238" s="50">
        <v>74</v>
      </c>
      <c r="Q238" s="50">
        <v>74</v>
      </c>
      <c r="R238" s="50">
        <f>ROUND(AVERAGE(M238:Q238)+0.00005,1)</f>
        <v>74.400000000000006</v>
      </c>
      <c r="S238" s="50">
        <v>78.467153284671539</v>
      </c>
      <c r="U238" s="180">
        <f>S238-R238</f>
        <v>4.0671532846715337</v>
      </c>
    </row>
    <row r="240" spans="3:21" ht="19.5" customHeight="1" x14ac:dyDescent="0.15">
      <c r="K240" s="59"/>
      <c r="M240" s="67" t="s">
        <v>187</v>
      </c>
      <c r="N240" s="67" t="s">
        <v>183</v>
      </c>
      <c r="O240" s="67" t="s">
        <v>188</v>
      </c>
      <c r="P240" s="67" t="s">
        <v>240</v>
      </c>
      <c r="Q240" s="67" t="s">
        <v>253</v>
      </c>
      <c r="R240" s="68" t="s">
        <v>180</v>
      </c>
      <c r="S240" s="67" t="s">
        <v>323</v>
      </c>
    </row>
    <row r="241" spans="3:21" ht="19.5" customHeight="1" x14ac:dyDescent="0.15">
      <c r="M241" s="50">
        <v>74.8</v>
      </c>
      <c r="N241" s="50">
        <v>75.400000000000006</v>
      </c>
      <c r="O241" s="50">
        <v>74.3</v>
      </c>
      <c r="P241" s="50">
        <v>74.400000000000006</v>
      </c>
      <c r="Q241" s="50">
        <v>74</v>
      </c>
      <c r="R241" s="50">
        <f>ROUND(AVERAGE(M241:Q241)+0.00005,1)</f>
        <v>74.599999999999994</v>
      </c>
      <c r="S241" s="50">
        <v>74</v>
      </c>
    </row>
    <row r="249" spans="3:21" ht="19.5" customHeight="1" x14ac:dyDescent="0.15">
      <c r="C249" s="44"/>
      <c r="K249" s="69" t="s">
        <v>218</v>
      </c>
      <c r="M249" s="45"/>
      <c r="N249" s="45"/>
      <c r="O249" s="45"/>
      <c r="P249" s="45"/>
      <c r="Q249" s="45"/>
      <c r="R249" s="45" t="s">
        <v>267</v>
      </c>
      <c r="S249" s="45"/>
    </row>
    <row r="250" spans="3:21" ht="19.5" customHeight="1" x14ac:dyDescent="0.15">
      <c r="C250" s="51"/>
      <c r="D250" s="52"/>
      <c r="E250" s="52"/>
      <c r="F250" s="52"/>
      <c r="G250" s="52"/>
      <c r="H250" s="52"/>
      <c r="I250" s="46"/>
      <c r="K250" s="47"/>
      <c r="L250" s="48" t="s">
        <v>268</v>
      </c>
      <c r="M250" s="67" t="s">
        <v>183</v>
      </c>
      <c r="N250" s="67" t="s">
        <v>186</v>
      </c>
      <c r="O250" s="67" t="s">
        <v>240</v>
      </c>
      <c r="P250" s="67" t="s">
        <v>457</v>
      </c>
      <c r="Q250" s="67" t="s">
        <v>323</v>
      </c>
      <c r="R250" s="68" t="s">
        <v>180</v>
      </c>
      <c r="S250" s="67" t="s">
        <v>458</v>
      </c>
      <c r="U250" s="21" t="s">
        <v>459</v>
      </c>
    </row>
    <row r="251" spans="3:21" ht="19.5" customHeight="1" x14ac:dyDescent="0.15">
      <c r="C251" s="52"/>
      <c r="D251" s="52"/>
      <c r="E251" s="52"/>
      <c r="F251" s="52"/>
      <c r="G251" s="52"/>
      <c r="H251" s="52"/>
      <c r="I251" s="46"/>
      <c r="K251" s="47">
        <v>20</v>
      </c>
      <c r="L251" s="49" t="s">
        <v>350</v>
      </c>
      <c r="M251" s="50">
        <v>71.3</v>
      </c>
      <c r="N251" s="50">
        <v>69.5</v>
      </c>
      <c r="O251" s="50">
        <v>68.8</v>
      </c>
      <c r="P251" s="50">
        <v>71.599999999999994</v>
      </c>
      <c r="Q251" s="50">
        <v>72</v>
      </c>
      <c r="R251" s="50">
        <f>ROUND(AVERAGE(M251:Q251)+0.00005,1)</f>
        <v>70.599999999999994</v>
      </c>
      <c r="S251" s="50">
        <v>77.299270072992698</v>
      </c>
      <c r="U251" s="180">
        <f>S251-R251</f>
        <v>6.6992700729927037</v>
      </c>
    </row>
    <row r="253" spans="3:21" ht="19.5" customHeight="1" x14ac:dyDescent="0.15">
      <c r="M253" s="67" t="s">
        <v>187</v>
      </c>
      <c r="N253" s="67" t="s">
        <v>183</v>
      </c>
      <c r="O253" s="67" t="s">
        <v>188</v>
      </c>
      <c r="P253" s="67" t="s">
        <v>240</v>
      </c>
      <c r="Q253" s="67" t="s">
        <v>253</v>
      </c>
      <c r="R253" s="68" t="s">
        <v>180</v>
      </c>
      <c r="S253" s="67" t="s">
        <v>323</v>
      </c>
    </row>
    <row r="254" spans="3:21" ht="19.5" customHeight="1" x14ac:dyDescent="0.15">
      <c r="M254" s="50">
        <v>67.7</v>
      </c>
      <c r="N254" s="50">
        <v>71.3</v>
      </c>
      <c r="O254" s="50">
        <v>69.5</v>
      </c>
      <c r="P254" s="50">
        <v>68.8</v>
      </c>
      <c r="Q254" s="50">
        <v>71.599999999999994</v>
      </c>
      <c r="R254" s="50">
        <f>ROUND(AVERAGE(M254:Q254)+0.00005,1)</f>
        <v>69.8</v>
      </c>
      <c r="S254" s="50">
        <v>72</v>
      </c>
    </row>
    <row r="262" spans="3:21" ht="19.5" customHeight="1" x14ac:dyDescent="0.15">
      <c r="C262" s="44"/>
      <c r="M262" s="45"/>
      <c r="N262" s="45"/>
      <c r="O262" s="45"/>
      <c r="P262" s="45"/>
      <c r="Q262" s="45"/>
      <c r="R262" s="45" t="s">
        <v>267</v>
      </c>
      <c r="S262" s="45"/>
    </row>
    <row r="263" spans="3:21" ht="19.5" customHeight="1" x14ac:dyDescent="0.15">
      <c r="C263" s="51"/>
      <c r="D263" s="52"/>
      <c r="E263" s="52"/>
      <c r="F263" s="52"/>
      <c r="G263" s="52"/>
      <c r="H263" s="52"/>
      <c r="I263" s="46"/>
      <c r="K263" s="47"/>
      <c r="L263" s="48" t="s">
        <v>268</v>
      </c>
      <c r="M263" s="67" t="s">
        <v>183</v>
      </c>
      <c r="N263" s="67" t="s">
        <v>186</v>
      </c>
      <c r="O263" s="67" t="s">
        <v>240</v>
      </c>
      <c r="P263" s="67" t="s">
        <v>457</v>
      </c>
      <c r="Q263" s="67" t="s">
        <v>323</v>
      </c>
      <c r="R263" s="68" t="s">
        <v>180</v>
      </c>
      <c r="S263" s="67" t="s">
        <v>458</v>
      </c>
      <c r="U263" s="21" t="s">
        <v>459</v>
      </c>
    </row>
    <row r="264" spans="3:21" ht="19.5" customHeight="1" x14ac:dyDescent="0.15">
      <c r="C264" s="52"/>
      <c r="D264" s="52"/>
      <c r="E264" s="52"/>
      <c r="F264" s="52"/>
      <c r="G264" s="52"/>
      <c r="H264" s="52"/>
      <c r="I264" s="46"/>
      <c r="K264" s="47">
        <v>21</v>
      </c>
      <c r="L264" s="49" t="s">
        <v>357</v>
      </c>
      <c r="M264" s="50">
        <v>73.8</v>
      </c>
      <c r="N264" s="50">
        <v>72.5</v>
      </c>
      <c r="O264" s="50">
        <v>73.8</v>
      </c>
      <c r="P264" s="50">
        <v>70.399999999999991</v>
      </c>
      <c r="Q264" s="50">
        <v>72.099999999999994</v>
      </c>
      <c r="R264" s="50">
        <f>ROUND(AVERAGE(M264:Q264)+0.00005,1)</f>
        <v>72.5</v>
      </c>
      <c r="S264" s="50">
        <v>77.956204379562053</v>
      </c>
      <c r="U264" s="180">
        <f>S264-R264</f>
        <v>5.4562043795620525</v>
      </c>
    </row>
    <row r="266" spans="3:21" ht="19.5" customHeight="1" x14ac:dyDescent="0.15">
      <c r="M266" s="67" t="s">
        <v>187</v>
      </c>
      <c r="N266" s="67" t="s">
        <v>183</v>
      </c>
      <c r="O266" s="67" t="s">
        <v>188</v>
      </c>
      <c r="P266" s="67" t="s">
        <v>240</v>
      </c>
      <c r="Q266" s="67" t="s">
        <v>253</v>
      </c>
      <c r="R266" s="68" t="s">
        <v>180</v>
      </c>
      <c r="S266" s="67" t="s">
        <v>323</v>
      </c>
    </row>
    <row r="267" spans="3:21" ht="19.5" customHeight="1" x14ac:dyDescent="0.15">
      <c r="M267" s="50">
        <v>71.900000000000006</v>
      </c>
      <c r="N267" s="50">
        <v>73.8</v>
      </c>
      <c r="O267" s="50">
        <v>72.5</v>
      </c>
      <c r="P267" s="50">
        <v>73.8</v>
      </c>
      <c r="Q267" s="50">
        <v>70.399999999999991</v>
      </c>
      <c r="R267" s="50">
        <f>ROUND(AVERAGE(M267:Q267)+0.00005,1)</f>
        <v>72.5</v>
      </c>
      <c r="S267" s="50">
        <v>72.099999999999994</v>
      </c>
    </row>
    <row r="275" spans="3:21" ht="19.5" customHeight="1" x14ac:dyDescent="0.15">
      <c r="C275" s="44"/>
      <c r="M275" s="45"/>
      <c r="N275" s="45"/>
      <c r="O275" s="45"/>
      <c r="P275" s="45"/>
      <c r="Q275" s="45"/>
      <c r="R275" s="45" t="s">
        <v>267</v>
      </c>
      <c r="S275" s="45"/>
    </row>
    <row r="276" spans="3:21" ht="19.5" customHeight="1" x14ac:dyDescent="0.15">
      <c r="C276" s="51"/>
      <c r="D276" s="52"/>
      <c r="E276" s="52"/>
      <c r="F276" s="52"/>
      <c r="G276" s="52"/>
      <c r="H276" s="52"/>
      <c r="I276" s="46"/>
      <c r="K276" s="47"/>
      <c r="L276" s="48" t="s">
        <v>268</v>
      </c>
      <c r="M276" s="67" t="s">
        <v>183</v>
      </c>
      <c r="N276" s="67" t="s">
        <v>186</v>
      </c>
      <c r="O276" s="67" t="s">
        <v>240</v>
      </c>
      <c r="P276" s="67" t="s">
        <v>457</v>
      </c>
      <c r="Q276" s="67" t="s">
        <v>323</v>
      </c>
      <c r="R276" s="68" t="s">
        <v>180</v>
      </c>
      <c r="S276" s="67" t="s">
        <v>458</v>
      </c>
      <c r="U276" s="21" t="s">
        <v>459</v>
      </c>
    </row>
    <row r="277" spans="3:21" ht="19.5" customHeight="1" x14ac:dyDescent="0.15">
      <c r="C277" s="52"/>
      <c r="D277" s="52"/>
      <c r="E277" s="52"/>
      <c r="F277" s="52"/>
      <c r="G277" s="52"/>
      <c r="H277" s="52"/>
      <c r="I277" s="46"/>
      <c r="K277" s="47">
        <v>22</v>
      </c>
      <c r="L277" s="49" t="s">
        <v>348</v>
      </c>
      <c r="M277" s="50">
        <v>70.3</v>
      </c>
      <c r="N277" s="50">
        <v>68.400000000000006</v>
      </c>
      <c r="O277" s="50">
        <v>71.400000000000006</v>
      </c>
      <c r="P277" s="50">
        <v>68.3</v>
      </c>
      <c r="Q277" s="50">
        <v>69.2</v>
      </c>
      <c r="R277" s="50">
        <f>ROUND(AVERAGE(M277:Q277)+0.00005,1)</f>
        <v>69.5</v>
      </c>
      <c r="S277" s="50">
        <v>76.131386861313871</v>
      </c>
      <c r="U277" s="180">
        <f>S277-R277</f>
        <v>6.6313868613138709</v>
      </c>
    </row>
    <row r="278" spans="3:21" ht="19.5" customHeight="1" x14ac:dyDescent="0.15">
      <c r="K278" s="60"/>
    </row>
    <row r="279" spans="3:21" ht="19.5" customHeight="1" x14ac:dyDescent="0.15">
      <c r="M279" s="67" t="s">
        <v>187</v>
      </c>
      <c r="N279" s="67" t="s">
        <v>183</v>
      </c>
      <c r="O279" s="67" t="s">
        <v>188</v>
      </c>
      <c r="P279" s="67" t="s">
        <v>240</v>
      </c>
      <c r="Q279" s="67" t="s">
        <v>253</v>
      </c>
      <c r="R279" s="68" t="s">
        <v>180</v>
      </c>
      <c r="S279" s="67" t="s">
        <v>323</v>
      </c>
    </row>
    <row r="280" spans="3:21" ht="19.5" customHeight="1" x14ac:dyDescent="0.15">
      <c r="M280" s="50">
        <v>67.900000000000006</v>
      </c>
      <c r="N280" s="50">
        <v>70.3</v>
      </c>
      <c r="O280" s="50">
        <v>68.400000000000006</v>
      </c>
      <c r="P280" s="50">
        <v>71.400000000000006</v>
      </c>
      <c r="Q280" s="50">
        <v>68.3</v>
      </c>
      <c r="R280" s="50">
        <f>ROUND(AVERAGE(M280:Q280)+0.00005,1)</f>
        <v>69.3</v>
      </c>
      <c r="S280" s="50">
        <v>69.2</v>
      </c>
    </row>
    <row r="288" spans="3:21" ht="19.5" customHeight="1" x14ac:dyDescent="0.15">
      <c r="C288" s="44"/>
      <c r="M288" s="45"/>
      <c r="N288" s="45"/>
      <c r="O288" s="45"/>
      <c r="P288" s="45"/>
      <c r="Q288" s="45"/>
      <c r="R288" s="45" t="s">
        <v>267</v>
      </c>
      <c r="S288" s="45"/>
    </row>
    <row r="289" spans="3:21" ht="19.5" customHeight="1" x14ac:dyDescent="0.15">
      <c r="C289" s="51"/>
      <c r="D289" s="52"/>
      <c r="E289" s="52"/>
      <c r="F289" s="52"/>
      <c r="G289" s="52"/>
      <c r="H289" s="52"/>
      <c r="I289" s="46"/>
      <c r="K289" s="47"/>
      <c r="L289" s="48" t="s">
        <v>268</v>
      </c>
      <c r="M289" s="67" t="s">
        <v>183</v>
      </c>
      <c r="N289" s="67" t="s">
        <v>186</v>
      </c>
      <c r="O289" s="67" t="s">
        <v>240</v>
      </c>
      <c r="P289" s="67" t="s">
        <v>457</v>
      </c>
      <c r="Q289" s="67" t="s">
        <v>323</v>
      </c>
      <c r="R289" s="68" t="s">
        <v>180</v>
      </c>
      <c r="S289" s="67" t="s">
        <v>458</v>
      </c>
      <c r="U289" s="21" t="s">
        <v>459</v>
      </c>
    </row>
    <row r="290" spans="3:21" ht="19.5" customHeight="1" x14ac:dyDescent="0.15">
      <c r="C290" s="52"/>
      <c r="D290" s="52"/>
      <c r="E290" s="52"/>
      <c r="F290" s="52"/>
      <c r="G290" s="52"/>
      <c r="H290" s="52"/>
      <c r="I290" s="46"/>
      <c r="K290" s="47">
        <v>23</v>
      </c>
      <c r="L290" s="49" t="s">
        <v>236</v>
      </c>
      <c r="M290" s="50"/>
      <c r="N290" s="50">
        <v>67.400000000000006</v>
      </c>
      <c r="O290" s="50">
        <v>68.2</v>
      </c>
      <c r="P290" s="50">
        <v>66.7</v>
      </c>
      <c r="Q290" s="50">
        <v>67.5</v>
      </c>
      <c r="R290" s="50">
        <f>ROUND(AVERAGE(M290:Q290)+0.00005,1)</f>
        <v>67.5</v>
      </c>
      <c r="S290" s="50">
        <v>75.036496350364956</v>
      </c>
      <c r="U290" s="180">
        <f>S290-R290</f>
        <v>7.5364963503649562</v>
      </c>
    </row>
    <row r="291" spans="3:21" ht="19.5" customHeight="1" x14ac:dyDescent="0.15">
      <c r="K291" s="62"/>
    </row>
    <row r="292" spans="3:21" ht="19.5" customHeight="1" x14ac:dyDescent="0.15">
      <c r="M292" s="67" t="s">
        <v>187</v>
      </c>
      <c r="N292" s="67" t="s">
        <v>183</v>
      </c>
      <c r="O292" s="67" t="s">
        <v>188</v>
      </c>
      <c r="P292" s="67" t="s">
        <v>240</v>
      </c>
      <c r="Q292" s="67" t="s">
        <v>253</v>
      </c>
      <c r="R292" s="68" t="s">
        <v>180</v>
      </c>
      <c r="S292" s="67" t="s">
        <v>323</v>
      </c>
    </row>
    <row r="293" spans="3:21" ht="19.5" customHeight="1" x14ac:dyDescent="0.15">
      <c r="M293" s="50"/>
      <c r="N293" s="50"/>
      <c r="O293" s="50">
        <v>67.400000000000006</v>
      </c>
      <c r="P293" s="50">
        <v>68.2</v>
      </c>
      <c r="Q293" s="50">
        <v>66.7</v>
      </c>
      <c r="R293" s="50">
        <f>ROUND(AVERAGE(M293:Q293)+0.00005,1)</f>
        <v>67.400000000000006</v>
      </c>
      <c r="S293" s="50">
        <v>67.5</v>
      </c>
    </row>
    <row r="301" spans="3:21" ht="19.5" customHeight="1" x14ac:dyDescent="0.15">
      <c r="C301" s="44"/>
      <c r="K301" s="69"/>
      <c r="M301" s="45"/>
      <c r="N301" s="45"/>
      <c r="O301" s="45"/>
      <c r="P301" s="45"/>
      <c r="Q301" s="45"/>
      <c r="R301" s="45" t="s">
        <v>267</v>
      </c>
      <c r="S301" s="45"/>
    </row>
    <row r="302" spans="3:21" ht="19.5" customHeight="1" x14ac:dyDescent="0.15">
      <c r="C302" s="51"/>
      <c r="D302" s="52"/>
      <c r="E302" s="52"/>
      <c r="F302" s="52"/>
      <c r="G302" s="52"/>
      <c r="H302" s="52"/>
      <c r="I302" s="46"/>
      <c r="K302" s="47"/>
      <c r="L302" s="48" t="s">
        <v>268</v>
      </c>
      <c r="M302" s="67" t="s">
        <v>183</v>
      </c>
      <c r="N302" s="67" t="s">
        <v>186</v>
      </c>
      <c r="O302" s="67" t="s">
        <v>240</v>
      </c>
      <c r="P302" s="67" t="s">
        <v>457</v>
      </c>
      <c r="Q302" s="67" t="s">
        <v>323</v>
      </c>
      <c r="R302" s="68" t="s">
        <v>180</v>
      </c>
      <c r="S302" s="67" t="s">
        <v>458</v>
      </c>
      <c r="U302" s="21" t="s">
        <v>459</v>
      </c>
    </row>
    <row r="303" spans="3:21" ht="19.5" customHeight="1" x14ac:dyDescent="0.15">
      <c r="C303" s="52"/>
      <c r="D303" s="52"/>
      <c r="E303" s="52"/>
      <c r="F303" s="52"/>
      <c r="G303" s="52"/>
      <c r="H303" s="52"/>
      <c r="I303" s="46"/>
      <c r="K303" s="47">
        <v>24</v>
      </c>
      <c r="L303" s="49" t="s">
        <v>361</v>
      </c>
      <c r="M303" s="50">
        <v>75.5</v>
      </c>
      <c r="N303" s="50">
        <v>73.5</v>
      </c>
      <c r="O303" s="50">
        <v>76</v>
      </c>
      <c r="P303" s="50">
        <v>68.8</v>
      </c>
      <c r="Q303" s="50">
        <v>71.5</v>
      </c>
      <c r="R303" s="50">
        <f>ROUND(AVERAGE(M303:Q303)+0.00005,1)</f>
        <v>73.099999999999994</v>
      </c>
      <c r="S303" s="50">
        <v>78.029197080291979</v>
      </c>
      <c r="U303" s="180">
        <f>S303-R303</f>
        <v>4.9291970802919849</v>
      </c>
    </row>
    <row r="305" spans="3:21" ht="19.5" customHeight="1" x14ac:dyDescent="0.15">
      <c r="M305" s="67" t="s">
        <v>187</v>
      </c>
      <c r="N305" s="67" t="s">
        <v>183</v>
      </c>
      <c r="O305" s="67" t="s">
        <v>188</v>
      </c>
      <c r="P305" s="67" t="s">
        <v>240</v>
      </c>
      <c r="Q305" s="67" t="s">
        <v>253</v>
      </c>
      <c r="R305" s="68" t="s">
        <v>180</v>
      </c>
      <c r="S305" s="67" t="s">
        <v>323</v>
      </c>
    </row>
    <row r="306" spans="3:21" ht="19.5" customHeight="1" x14ac:dyDescent="0.15">
      <c r="M306" s="50">
        <v>72.5</v>
      </c>
      <c r="N306" s="50">
        <v>75.5</v>
      </c>
      <c r="O306" s="50">
        <v>73.5</v>
      </c>
      <c r="P306" s="50">
        <v>76</v>
      </c>
      <c r="Q306" s="50">
        <v>68.8</v>
      </c>
      <c r="R306" s="50">
        <f>ROUND(AVERAGE(M306:Q306)+0.00005,1)</f>
        <v>73.3</v>
      </c>
      <c r="S306" s="50">
        <v>71.5</v>
      </c>
    </row>
    <row r="315" spans="3:21" ht="19.5" customHeight="1" x14ac:dyDescent="0.15">
      <c r="C315" s="44"/>
      <c r="K315" s="69" t="s">
        <v>219</v>
      </c>
      <c r="M315" s="45"/>
      <c r="N315" s="45"/>
      <c r="O315" s="45"/>
      <c r="P315" s="45"/>
      <c r="Q315" s="45"/>
      <c r="R315" s="45" t="s">
        <v>267</v>
      </c>
      <c r="S315" s="45"/>
    </row>
    <row r="316" spans="3:21" ht="19.5" customHeight="1" x14ac:dyDescent="0.15">
      <c r="C316" s="51"/>
      <c r="D316" s="52"/>
      <c r="E316" s="52"/>
      <c r="F316" s="52"/>
      <c r="G316" s="52"/>
      <c r="H316" s="52"/>
      <c r="I316" s="46"/>
      <c r="K316" s="47"/>
      <c r="L316" s="48" t="s">
        <v>268</v>
      </c>
      <c r="M316" s="67" t="s">
        <v>183</v>
      </c>
      <c r="N316" s="67" t="s">
        <v>186</v>
      </c>
      <c r="O316" s="67" t="s">
        <v>240</v>
      </c>
      <c r="P316" s="67" t="s">
        <v>457</v>
      </c>
      <c r="Q316" s="67" t="s">
        <v>323</v>
      </c>
      <c r="R316" s="68" t="s">
        <v>180</v>
      </c>
      <c r="S316" s="67" t="s">
        <v>458</v>
      </c>
      <c r="U316" s="21" t="s">
        <v>459</v>
      </c>
    </row>
    <row r="317" spans="3:21" ht="19.5" customHeight="1" x14ac:dyDescent="0.15">
      <c r="C317" s="52"/>
      <c r="D317" s="52"/>
      <c r="E317" s="52"/>
      <c r="F317" s="52"/>
      <c r="G317" s="52"/>
      <c r="H317" s="52"/>
      <c r="I317" s="46"/>
      <c r="K317" s="47">
        <v>25</v>
      </c>
      <c r="L317" s="49" t="s">
        <v>335</v>
      </c>
      <c r="M317" s="50">
        <v>83.6</v>
      </c>
      <c r="N317" s="50">
        <v>83.3</v>
      </c>
      <c r="O317" s="50">
        <v>82.2</v>
      </c>
      <c r="P317" s="50">
        <v>81.900000000000006</v>
      </c>
      <c r="Q317" s="50">
        <v>82.4</v>
      </c>
      <c r="R317" s="50">
        <f>ROUND(AVERAGE(M317:Q317)+0.00005,1)</f>
        <v>82.7</v>
      </c>
      <c r="S317" s="50">
        <v>83.284671532846716</v>
      </c>
      <c r="U317" s="180">
        <f>S317-R317</f>
        <v>0.58467153284671269</v>
      </c>
    </row>
    <row r="319" spans="3:21" ht="19.5" customHeight="1" x14ac:dyDescent="0.15">
      <c r="M319" s="67" t="s">
        <v>187</v>
      </c>
      <c r="N319" s="67" t="s">
        <v>183</v>
      </c>
      <c r="O319" s="67" t="s">
        <v>188</v>
      </c>
      <c r="P319" s="67" t="s">
        <v>240</v>
      </c>
      <c r="Q319" s="67" t="s">
        <v>253</v>
      </c>
      <c r="R319" s="68" t="s">
        <v>180</v>
      </c>
      <c r="S319" s="67" t="s">
        <v>323</v>
      </c>
    </row>
    <row r="320" spans="3:21" ht="19.5" customHeight="1" x14ac:dyDescent="0.15">
      <c r="M320" s="50">
        <v>82</v>
      </c>
      <c r="N320" s="50">
        <v>83.6</v>
      </c>
      <c r="O320" s="50">
        <v>83.3</v>
      </c>
      <c r="P320" s="50">
        <v>82.2</v>
      </c>
      <c r="Q320" s="50">
        <v>81.900000000000006</v>
      </c>
      <c r="R320" s="50">
        <f>ROUND(AVERAGE(M320:Q320)+0.00005,1)</f>
        <v>82.6</v>
      </c>
      <c r="S320" s="50">
        <v>82.4</v>
      </c>
    </row>
    <row r="328" spans="3:21" ht="19.5" customHeight="1" x14ac:dyDescent="0.15">
      <c r="C328" s="44"/>
      <c r="M328" s="45"/>
      <c r="N328" s="45"/>
      <c r="O328" s="45"/>
      <c r="P328" s="45"/>
      <c r="Q328" s="45"/>
      <c r="R328" s="45" t="s">
        <v>267</v>
      </c>
      <c r="S328" s="45"/>
    </row>
    <row r="329" spans="3:21" ht="19.5" customHeight="1" x14ac:dyDescent="0.15">
      <c r="C329" s="51"/>
      <c r="D329" s="52"/>
      <c r="E329" s="52"/>
      <c r="F329" s="52"/>
      <c r="G329" s="52"/>
      <c r="H329" s="52"/>
      <c r="I329" s="46"/>
      <c r="K329" s="47"/>
      <c r="L329" s="48" t="s">
        <v>268</v>
      </c>
      <c r="M329" s="67" t="s">
        <v>183</v>
      </c>
      <c r="N329" s="67" t="s">
        <v>186</v>
      </c>
      <c r="O329" s="67" t="s">
        <v>240</v>
      </c>
      <c r="P329" s="67" t="s">
        <v>457</v>
      </c>
      <c r="Q329" s="67" t="s">
        <v>323</v>
      </c>
      <c r="R329" s="68" t="s">
        <v>180</v>
      </c>
      <c r="S329" s="67" t="s">
        <v>458</v>
      </c>
      <c r="U329" s="21" t="s">
        <v>459</v>
      </c>
    </row>
    <row r="330" spans="3:21" ht="19.5" customHeight="1" x14ac:dyDescent="0.15">
      <c r="C330" s="52"/>
      <c r="D330" s="52"/>
      <c r="E330" s="52"/>
      <c r="F330" s="52"/>
      <c r="G330" s="52"/>
      <c r="H330" s="52"/>
      <c r="I330" s="46"/>
      <c r="K330" s="47">
        <v>26</v>
      </c>
      <c r="L330" s="49" t="s">
        <v>344</v>
      </c>
      <c r="M330" s="50">
        <v>67.599999999999994</v>
      </c>
      <c r="N330" s="50">
        <v>66.599999999999994</v>
      </c>
      <c r="O330" s="50">
        <v>67.7</v>
      </c>
      <c r="P330" s="50">
        <v>67.8</v>
      </c>
      <c r="Q330" s="50">
        <v>68.3</v>
      </c>
      <c r="R330" s="50">
        <f>ROUND(AVERAGE(M330:Q330)+0.00005,1)</f>
        <v>67.599999999999994</v>
      </c>
      <c r="S330" s="50">
        <v>72.700729927007302</v>
      </c>
      <c r="U330" s="180">
        <f>S330-R330</f>
        <v>5.1007299270073077</v>
      </c>
    </row>
    <row r="332" spans="3:21" ht="19.5" customHeight="1" x14ac:dyDescent="0.15">
      <c r="M332" s="67" t="s">
        <v>187</v>
      </c>
      <c r="N332" s="67" t="s">
        <v>183</v>
      </c>
      <c r="O332" s="67" t="s">
        <v>188</v>
      </c>
      <c r="P332" s="67" t="s">
        <v>240</v>
      </c>
      <c r="Q332" s="67" t="s">
        <v>253</v>
      </c>
      <c r="R332" s="68" t="s">
        <v>180</v>
      </c>
      <c r="S332" s="67" t="s">
        <v>323</v>
      </c>
    </row>
    <row r="333" spans="3:21" ht="19.5" customHeight="1" x14ac:dyDescent="0.15">
      <c r="M333" s="50">
        <v>63.5</v>
      </c>
      <c r="N333" s="50">
        <v>67.599999999999994</v>
      </c>
      <c r="O333" s="50">
        <v>66.599999999999994</v>
      </c>
      <c r="P333" s="50">
        <v>67.7</v>
      </c>
      <c r="Q333" s="50">
        <v>67.8</v>
      </c>
      <c r="R333" s="50">
        <f>ROUND(AVERAGE(M333:Q333)+0.00005,1)</f>
        <v>66.599999999999994</v>
      </c>
      <c r="S333" s="50">
        <v>68.3</v>
      </c>
    </row>
    <row r="341" spans="3:21" ht="19.5" customHeight="1" x14ac:dyDescent="0.15">
      <c r="C341" s="44"/>
      <c r="M341" s="45"/>
      <c r="N341" s="45"/>
      <c r="O341" s="45"/>
      <c r="P341" s="45"/>
      <c r="Q341" s="45"/>
      <c r="R341" s="45" t="s">
        <v>267</v>
      </c>
      <c r="S341" s="45"/>
    </row>
    <row r="342" spans="3:21" ht="19.5" customHeight="1" x14ac:dyDescent="0.15">
      <c r="C342" s="51"/>
      <c r="D342" s="52"/>
      <c r="E342" s="52"/>
      <c r="F342" s="52"/>
      <c r="G342" s="52"/>
      <c r="H342" s="52"/>
      <c r="I342" s="46"/>
      <c r="K342" s="47"/>
      <c r="L342" s="48" t="s">
        <v>268</v>
      </c>
      <c r="M342" s="67" t="s">
        <v>183</v>
      </c>
      <c r="N342" s="67" t="s">
        <v>186</v>
      </c>
      <c r="O342" s="67" t="s">
        <v>240</v>
      </c>
      <c r="P342" s="67" t="s">
        <v>457</v>
      </c>
      <c r="Q342" s="67" t="s">
        <v>323</v>
      </c>
      <c r="R342" s="68" t="s">
        <v>180</v>
      </c>
      <c r="S342" s="67" t="s">
        <v>458</v>
      </c>
      <c r="U342" s="21" t="s">
        <v>459</v>
      </c>
    </row>
    <row r="343" spans="3:21" ht="19.5" customHeight="1" x14ac:dyDescent="0.15">
      <c r="C343" s="52"/>
      <c r="D343" s="52"/>
      <c r="E343" s="52"/>
      <c r="F343" s="52"/>
      <c r="G343" s="52"/>
      <c r="H343" s="52"/>
      <c r="I343" s="46"/>
      <c r="K343" s="47">
        <v>27</v>
      </c>
      <c r="L343" s="49" t="s">
        <v>230</v>
      </c>
      <c r="M343" s="50">
        <v>66.3</v>
      </c>
      <c r="N343" s="50">
        <v>67.8</v>
      </c>
      <c r="O343" s="50">
        <v>66.899999999999991</v>
      </c>
      <c r="P343" s="50">
        <v>66.5</v>
      </c>
      <c r="Q343" s="50">
        <v>67</v>
      </c>
      <c r="R343" s="50">
        <f>ROUND(AVERAGE(M343:Q343)+0.00005,1)</f>
        <v>66.900000000000006</v>
      </c>
      <c r="S343" s="50">
        <v>72.481751824817508</v>
      </c>
      <c r="U343" s="180">
        <f>S343-R343</f>
        <v>5.581751824817502</v>
      </c>
    </row>
    <row r="345" spans="3:21" ht="19.5" customHeight="1" x14ac:dyDescent="0.15">
      <c r="M345" s="67" t="s">
        <v>187</v>
      </c>
      <c r="N345" s="67" t="s">
        <v>183</v>
      </c>
      <c r="O345" s="67" t="s">
        <v>188</v>
      </c>
      <c r="P345" s="67" t="s">
        <v>240</v>
      </c>
      <c r="Q345" s="67" t="s">
        <v>253</v>
      </c>
      <c r="R345" s="68" t="s">
        <v>180</v>
      </c>
      <c r="S345" s="67" t="s">
        <v>323</v>
      </c>
    </row>
    <row r="346" spans="3:21" ht="19.5" customHeight="1" x14ac:dyDescent="0.15">
      <c r="M346" s="50">
        <v>61.6</v>
      </c>
      <c r="N346" s="50">
        <v>66.3</v>
      </c>
      <c r="O346" s="50">
        <v>67.8</v>
      </c>
      <c r="P346" s="50">
        <v>66.899999999999991</v>
      </c>
      <c r="Q346" s="50">
        <v>66.5</v>
      </c>
      <c r="R346" s="50">
        <f>ROUND(AVERAGE(M346:Q346)+0.00005,1)</f>
        <v>65.8</v>
      </c>
      <c r="S346" s="50">
        <v>67</v>
      </c>
    </row>
    <row r="354" spans="3:21" ht="19.5" customHeight="1" x14ac:dyDescent="0.15">
      <c r="C354" s="44"/>
      <c r="M354" s="45"/>
      <c r="N354" s="45"/>
      <c r="O354" s="45"/>
      <c r="P354" s="45"/>
      <c r="Q354" s="45"/>
      <c r="R354" s="45" t="s">
        <v>267</v>
      </c>
      <c r="S354" s="45"/>
    </row>
    <row r="355" spans="3:21" ht="19.5" customHeight="1" x14ac:dyDescent="0.15">
      <c r="C355" s="51"/>
      <c r="D355" s="52"/>
      <c r="E355" s="52"/>
      <c r="F355" s="52"/>
      <c r="G355" s="52"/>
      <c r="H355" s="52"/>
      <c r="I355" s="46"/>
      <c r="K355" s="47"/>
      <c r="L355" s="48" t="s">
        <v>268</v>
      </c>
      <c r="M355" s="67" t="s">
        <v>183</v>
      </c>
      <c r="N355" s="67" t="s">
        <v>186</v>
      </c>
      <c r="O355" s="67" t="s">
        <v>240</v>
      </c>
      <c r="P355" s="67" t="s">
        <v>457</v>
      </c>
      <c r="Q355" s="67" t="s">
        <v>323</v>
      </c>
      <c r="R355" s="68" t="s">
        <v>180</v>
      </c>
      <c r="S355" s="67" t="s">
        <v>458</v>
      </c>
      <c r="U355" s="21" t="s">
        <v>459</v>
      </c>
    </row>
    <row r="356" spans="3:21" ht="19.5" customHeight="1" x14ac:dyDescent="0.15">
      <c r="C356" s="52"/>
      <c r="D356" s="52"/>
      <c r="E356" s="52"/>
      <c r="F356" s="52"/>
      <c r="G356" s="52"/>
      <c r="H356" s="52"/>
      <c r="I356" s="46"/>
      <c r="K356" s="47">
        <v>28</v>
      </c>
      <c r="L356" s="49" t="s">
        <v>368</v>
      </c>
      <c r="M356" s="50">
        <v>81.400000000000006</v>
      </c>
      <c r="N356" s="50">
        <v>80.900000000000006</v>
      </c>
      <c r="O356" s="50">
        <v>81.3</v>
      </c>
      <c r="P356" s="50">
        <v>79.099999999999994</v>
      </c>
      <c r="Q356" s="50">
        <v>79.3</v>
      </c>
      <c r="R356" s="50">
        <f>ROUND(AVERAGE(M356:Q356)+0.00005,1)</f>
        <v>80.400000000000006</v>
      </c>
      <c r="S356" s="50">
        <v>86.788321167883211</v>
      </c>
      <c r="U356" s="180">
        <f>S356-R356</f>
        <v>6.3883211678832055</v>
      </c>
    </row>
    <row r="357" spans="3:21" ht="19.5" customHeight="1" x14ac:dyDescent="0.15">
      <c r="K357" s="60"/>
    </row>
    <row r="358" spans="3:21" ht="19.5" customHeight="1" x14ac:dyDescent="0.15">
      <c r="M358" s="67" t="s">
        <v>187</v>
      </c>
      <c r="N358" s="67" t="s">
        <v>183</v>
      </c>
      <c r="O358" s="67" t="s">
        <v>188</v>
      </c>
      <c r="P358" s="67" t="s">
        <v>240</v>
      </c>
      <c r="Q358" s="67" t="s">
        <v>253</v>
      </c>
      <c r="R358" s="68" t="s">
        <v>180</v>
      </c>
      <c r="S358" s="67" t="s">
        <v>323</v>
      </c>
    </row>
    <row r="359" spans="3:21" ht="19.5" customHeight="1" x14ac:dyDescent="0.15">
      <c r="M359" s="50">
        <v>80.8</v>
      </c>
      <c r="N359" s="50">
        <v>81.400000000000006</v>
      </c>
      <c r="O359" s="50">
        <v>80.900000000000006</v>
      </c>
      <c r="P359" s="50">
        <v>81.3</v>
      </c>
      <c r="Q359" s="50">
        <v>79.099999999999994</v>
      </c>
      <c r="R359" s="50">
        <f>ROUND(AVERAGE(M359:Q359)+0.00005,1)</f>
        <v>80.7</v>
      </c>
      <c r="S359" s="50">
        <v>79.3</v>
      </c>
    </row>
    <row r="367" spans="3:21" ht="19.5" customHeight="1" x14ac:dyDescent="0.15">
      <c r="C367" s="44"/>
      <c r="M367" s="45"/>
      <c r="N367" s="45"/>
      <c r="O367" s="45"/>
      <c r="P367" s="45"/>
      <c r="Q367" s="45"/>
      <c r="R367" s="45" t="s">
        <v>267</v>
      </c>
      <c r="S367" s="45"/>
    </row>
    <row r="368" spans="3:21" ht="19.5" customHeight="1" x14ac:dyDescent="0.15">
      <c r="C368" s="51"/>
      <c r="D368" s="52"/>
      <c r="E368" s="52"/>
      <c r="F368" s="52"/>
      <c r="G368" s="52"/>
      <c r="H368" s="52"/>
      <c r="I368" s="46"/>
      <c r="K368" s="47"/>
      <c r="L368" s="48" t="s">
        <v>268</v>
      </c>
      <c r="M368" s="67" t="s">
        <v>183</v>
      </c>
      <c r="N368" s="67" t="s">
        <v>186</v>
      </c>
      <c r="O368" s="67" t="s">
        <v>240</v>
      </c>
      <c r="P368" s="67" t="s">
        <v>457</v>
      </c>
      <c r="Q368" s="67" t="s">
        <v>323</v>
      </c>
      <c r="R368" s="68" t="s">
        <v>180</v>
      </c>
      <c r="S368" s="67" t="s">
        <v>458</v>
      </c>
      <c r="U368" s="21" t="s">
        <v>459</v>
      </c>
    </row>
    <row r="369" spans="3:21" ht="19.5" customHeight="1" x14ac:dyDescent="0.15">
      <c r="C369" s="52"/>
      <c r="D369" s="52"/>
      <c r="E369" s="52"/>
      <c r="F369" s="52"/>
      <c r="G369" s="52"/>
      <c r="H369" s="52"/>
      <c r="I369" s="46"/>
      <c r="K369" s="47">
        <v>29</v>
      </c>
      <c r="L369" s="49" t="s">
        <v>255</v>
      </c>
      <c r="M369" s="50">
        <v>81.5</v>
      </c>
      <c r="N369" s="50">
        <v>79.5</v>
      </c>
      <c r="O369" s="50">
        <v>73.7</v>
      </c>
      <c r="P369" s="50">
        <v>83.1</v>
      </c>
      <c r="Q369" s="50">
        <v>83.8</v>
      </c>
      <c r="R369" s="50">
        <f>ROUND(AVERAGE(M369:Q369)+0.00005,1)</f>
        <v>80.3</v>
      </c>
      <c r="S369" s="50">
        <v>86.715328467153284</v>
      </c>
      <c r="U369" s="180">
        <f>S369-R369</f>
        <v>6.4153284671532873</v>
      </c>
    </row>
    <row r="370" spans="3:21" ht="19.5" customHeight="1" x14ac:dyDescent="0.15">
      <c r="K370" s="62"/>
    </row>
    <row r="371" spans="3:21" ht="19.5" customHeight="1" x14ac:dyDescent="0.15">
      <c r="K371" s="62"/>
      <c r="M371" s="67" t="s">
        <v>187</v>
      </c>
      <c r="N371" s="67" t="s">
        <v>183</v>
      </c>
      <c r="O371" s="67" t="s">
        <v>188</v>
      </c>
      <c r="P371" s="67" t="s">
        <v>240</v>
      </c>
      <c r="Q371" s="67" t="s">
        <v>253</v>
      </c>
      <c r="R371" s="68" t="s">
        <v>180</v>
      </c>
      <c r="S371" s="67" t="s">
        <v>323</v>
      </c>
    </row>
    <row r="372" spans="3:21" ht="19.5" customHeight="1" x14ac:dyDescent="0.15">
      <c r="M372" s="50">
        <v>83</v>
      </c>
      <c r="N372" s="50">
        <v>81.5</v>
      </c>
      <c r="O372" s="50">
        <v>79.5</v>
      </c>
      <c r="P372" s="50">
        <v>73.7</v>
      </c>
      <c r="Q372" s="50">
        <v>83.1</v>
      </c>
      <c r="R372" s="50">
        <f>ROUND(AVERAGE(M372:Q372)+0.00005,1)</f>
        <v>80.2</v>
      </c>
      <c r="S372" s="50">
        <v>83.8</v>
      </c>
    </row>
    <row r="380" spans="3:21" ht="19.5" customHeight="1" x14ac:dyDescent="0.15">
      <c r="C380" s="44"/>
      <c r="M380" s="45"/>
      <c r="N380" s="45"/>
      <c r="O380" s="45"/>
      <c r="P380" s="45"/>
      <c r="Q380" s="45"/>
      <c r="R380" s="45" t="s">
        <v>267</v>
      </c>
      <c r="S380" s="45"/>
    </row>
    <row r="381" spans="3:21" ht="19.5" customHeight="1" x14ac:dyDescent="0.15">
      <c r="C381" s="51"/>
      <c r="D381" s="52"/>
      <c r="E381" s="52"/>
      <c r="F381" s="52"/>
      <c r="G381" s="52"/>
      <c r="H381" s="52"/>
      <c r="I381" s="46"/>
      <c r="K381" s="47"/>
      <c r="L381" s="48" t="s">
        <v>268</v>
      </c>
      <c r="M381" s="67" t="s">
        <v>183</v>
      </c>
      <c r="N381" s="67" t="s">
        <v>186</v>
      </c>
      <c r="O381" s="67" t="s">
        <v>240</v>
      </c>
      <c r="P381" s="67" t="s">
        <v>457</v>
      </c>
      <c r="Q381" s="67" t="s">
        <v>323</v>
      </c>
      <c r="R381" s="68" t="s">
        <v>180</v>
      </c>
      <c r="S381" s="67" t="s">
        <v>458</v>
      </c>
      <c r="U381" s="21" t="s">
        <v>459</v>
      </c>
    </row>
    <row r="382" spans="3:21" ht="19.5" customHeight="1" x14ac:dyDescent="0.15">
      <c r="C382" s="52"/>
      <c r="D382" s="52"/>
      <c r="E382" s="52"/>
      <c r="F382" s="52"/>
      <c r="G382" s="52"/>
      <c r="H382" s="52"/>
      <c r="I382" s="46"/>
      <c r="K382" s="47">
        <v>30</v>
      </c>
      <c r="L382" s="49" t="s">
        <v>352</v>
      </c>
      <c r="M382" s="50">
        <v>78.2</v>
      </c>
      <c r="N382" s="50">
        <v>78.599999999999994</v>
      </c>
      <c r="O382" s="50">
        <v>76.599999999999994</v>
      </c>
      <c r="P382" s="50">
        <v>79.5</v>
      </c>
      <c r="Q382" s="50">
        <v>80.599999999999994</v>
      </c>
      <c r="R382" s="50">
        <f>ROUND(AVERAGE(M382:Q382)+0.00005,1)</f>
        <v>78.7</v>
      </c>
      <c r="S382" s="50">
        <v>84.890510948905103</v>
      </c>
      <c r="U382" s="180">
        <f>S382-R382</f>
        <v>6.1905109489051</v>
      </c>
    </row>
    <row r="384" spans="3:21" ht="19.5" customHeight="1" x14ac:dyDescent="0.15">
      <c r="M384" s="67" t="s">
        <v>187</v>
      </c>
      <c r="N384" s="67" t="s">
        <v>183</v>
      </c>
      <c r="O384" s="67" t="s">
        <v>188</v>
      </c>
      <c r="P384" s="67" t="s">
        <v>240</v>
      </c>
      <c r="Q384" s="67" t="s">
        <v>253</v>
      </c>
      <c r="R384" s="68" t="s">
        <v>180</v>
      </c>
      <c r="S384" s="67" t="s">
        <v>323</v>
      </c>
    </row>
    <row r="385" spans="3:21" ht="19.5" customHeight="1" x14ac:dyDescent="0.15">
      <c r="M385" s="50">
        <v>75.599999999999994</v>
      </c>
      <c r="N385" s="50">
        <v>78.2</v>
      </c>
      <c r="O385" s="50">
        <v>78.599999999999994</v>
      </c>
      <c r="P385" s="50">
        <v>76.599999999999994</v>
      </c>
      <c r="Q385" s="50">
        <v>79.5</v>
      </c>
      <c r="R385" s="50">
        <f>ROUND(AVERAGE(M385:Q385)+0.00005,1)</f>
        <v>77.7</v>
      </c>
      <c r="S385" s="50">
        <v>80.599999999999994</v>
      </c>
    </row>
    <row r="393" spans="3:21" ht="19.5" customHeight="1" x14ac:dyDescent="0.15">
      <c r="C393" s="44"/>
      <c r="M393" s="45"/>
      <c r="N393" s="45"/>
      <c r="O393" s="45"/>
      <c r="P393" s="45"/>
      <c r="Q393" s="45"/>
      <c r="R393" s="45" t="s">
        <v>267</v>
      </c>
      <c r="S393" s="45"/>
    </row>
    <row r="394" spans="3:21" ht="19.5" customHeight="1" x14ac:dyDescent="0.15">
      <c r="C394" s="51"/>
      <c r="D394" s="52"/>
      <c r="E394" s="52"/>
      <c r="F394" s="52"/>
      <c r="G394" s="52"/>
      <c r="H394" s="52"/>
      <c r="I394" s="46"/>
      <c r="K394" s="47"/>
      <c r="L394" s="48" t="s">
        <v>268</v>
      </c>
      <c r="M394" s="67" t="s">
        <v>183</v>
      </c>
      <c r="N394" s="67" t="s">
        <v>186</v>
      </c>
      <c r="O394" s="67" t="s">
        <v>240</v>
      </c>
      <c r="P394" s="67" t="s">
        <v>457</v>
      </c>
      <c r="Q394" s="67" t="s">
        <v>323</v>
      </c>
      <c r="R394" s="68" t="s">
        <v>180</v>
      </c>
      <c r="S394" s="67" t="s">
        <v>458</v>
      </c>
      <c r="U394" s="21" t="s">
        <v>459</v>
      </c>
    </row>
    <row r="395" spans="3:21" ht="19.5" customHeight="1" x14ac:dyDescent="0.15">
      <c r="C395" s="52"/>
      <c r="D395" s="52"/>
      <c r="E395" s="52"/>
      <c r="F395" s="52"/>
      <c r="G395" s="52"/>
      <c r="H395" s="52"/>
      <c r="I395" s="46"/>
      <c r="K395" s="47">
        <v>31</v>
      </c>
      <c r="L395" s="49" t="s">
        <v>365</v>
      </c>
      <c r="M395" s="50">
        <v>79.400000000000006</v>
      </c>
      <c r="N395" s="50">
        <v>79.400000000000006</v>
      </c>
      <c r="O395" s="50">
        <v>77.900000000000006</v>
      </c>
      <c r="P395" s="50">
        <v>80.400000000000006</v>
      </c>
      <c r="Q395" s="50">
        <v>79.7</v>
      </c>
      <c r="R395" s="50">
        <f>ROUND(AVERAGE(M395:Q395)+0.00005,1)</f>
        <v>79.400000000000006</v>
      </c>
      <c r="S395" s="50">
        <v>82.627737226277361</v>
      </c>
      <c r="U395" s="180">
        <f>S395-R395</f>
        <v>3.2277372262773554</v>
      </c>
    </row>
    <row r="397" spans="3:21" ht="19.5" customHeight="1" x14ac:dyDescent="0.15">
      <c r="M397" s="67" t="s">
        <v>187</v>
      </c>
      <c r="N397" s="67" t="s">
        <v>183</v>
      </c>
      <c r="O397" s="67" t="s">
        <v>188</v>
      </c>
      <c r="P397" s="67" t="s">
        <v>240</v>
      </c>
      <c r="Q397" s="67" t="s">
        <v>253</v>
      </c>
      <c r="R397" s="68" t="s">
        <v>180</v>
      </c>
      <c r="S397" s="67" t="s">
        <v>323</v>
      </c>
    </row>
    <row r="398" spans="3:21" ht="19.5" customHeight="1" x14ac:dyDescent="0.15">
      <c r="M398" s="50">
        <v>78.3</v>
      </c>
      <c r="N398" s="50">
        <v>79.400000000000006</v>
      </c>
      <c r="O398" s="50">
        <v>79.400000000000006</v>
      </c>
      <c r="P398" s="50">
        <v>77.900000000000006</v>
      </c>
      <c r="Q398" s="50">
        <v>80.400000000000006</v>
      </c>
      <c r="R398" s="50">
        <f>ROUND(AVERAGE(M398:Q398)+0.00005,1)</f>
        <v>79.099999999999994</v>
      </c>
      <c r="S398" s="50">
        <v>79.7</v>
      </c>
    </row>
    <row r="406" spans="3:21" ht="19.5" customHeight="1" x14ac:dyDescent="0.15">
      <c r="C406" s="44"/>
      <c r="M406" s="45"/>
      <c r="N406" s="45"/>
      <c r="O406" s="45"/>
      <c r="P406" s="45"/>
      <c r="Q406" s="45"/>
      <c r="R406" s="45" t="s">
        <v>267</v>
      </c>
      <c r="S406" s="45"/>
    </row>
    <row r="407" spans="3:21" ht="19.5" customHeight="1" x14ac:dyDescent="0.15">
      <c r="C407" s="51"/>
      <c r="D407" s="52"/>
      <c r="E407" s="52"/>
      <c r="F407" s="52"/>
      <c r="G407" s="52"/>
      <c r="H407" s="52"/>
      <c r="I407" s="46"/>
      <c r="K407" s="47"/>
      <c r="L407" s="48" t="s">
        <v>268</v>
      </c>
      <c r="M407" s="67" t="s">
        <v>183</v>
      </c>
      <c r="N407" s="67" t="s">
        <v>186</v>
      </c>
      <c r="O407" s="67" t="s">
        <v>240</v>
      </c>
      <c r="P407" s="67" t="s">
        <v>457</v>
      </c>
      <c r="Q407" s="67" t="s">
        <v>323</v>
      </c>
      <c r="R407" s="68" t="s">
        <v>180</v>
      </c>
      <c r="S407" s="67" t="s">
        <v>458</v>
      </c>
      <c r="U407" s="21" t="s">
        <v>459</v>
      </c>
    </row>
    <row r="408" spans="3:21" ht="19.5" customHeight="1" x14ac:dyDescent="0.15">
      <c r="C408" s="52"/>
      <c r="D408" s="52"/>
      <c r="E408" s="52"/>
      <c r="F408" s="52"/>
      <c r="G408" s="52"/>
      <c r="H408" s="52"/>
      <c r="I408" s="46"/>
      <c r="K408" s="47">
        <v>32</v>
      </c>
      <c r="L408" s="49" t="s">
        <v>354</v>
      </c>
      <c r="M408" s="50">
        <v>80.400000000000006</v>
      </c>
      <c r="N408" s="50">
        <v>79.099999999999994</v>
      </c>
      <c r="O408" s="50">
        <v>79.5</v>
      </c>
      <c r="P408" s="50">
        <v>79.900000000000006</v>
      </c>
      <c r="Q408" s="50">
        <v>79.599999999999994</v>
      </c>
      <c r="R408" s="50">
        <f>ROUND(AVERAGE(M408:Q408)+0.00005,1)</f>
        <v>79.7</v>
      </c>
      <c r="S408" s="50">
        <v>85.693430656934311</v>
      </c>
      <c r="U408" s="180">
        <f>S408-R408</f>
        <v>5.9934306569343079</v>
      </c>
    </row>
    <row r="410" spans="3:21" ht="19.5" customHeight="1" x14ac:dyDescent="0.15">
      <c r="M410" s="67" t="s">
        <v>187</v>
      </c>
      <c r="N410" s="67" t="s">
        <v>183</v>
      </c>
      <c r="O410" s="67" t="s">
        <v>188</v>
      </c>
      <c r="P410" s="67" t="s">
        <v>240</v>
      </c>
      <c r="Q410" s="67" t="s">
        <v>253</v>
      </c>
      <c r="R410" s="68" t="s">
        <v>180</v>
      </c>
      <c r="S410" s="67" t="s">
        <v>323</v>
      </c>
    </row>
    <row r="411" spans="3:21" ht="19.5" customHeight="1" x14ac:dyDescent="0.15">
      <c r="M411" s="50">
        <v>77.900000000000006</v>
      </c>
      <c r="N411" s="50">
        <v>80.400000000000006</v>
      </c>
      <c r="O411" s="50">
        <v>79.099999999999994</v>
      </c>
      <c r="P411" s="50">
        <v>79.5</v>
      </c>
      <c r="Q411" s="50">
        <v>79.900000000000006</v>
      </c>
      <c r="R411" s="50">
        <f>ROUND(AVERAGE(M411:Q411)+0.00005,1)</f>
        <v>79.400000000000006</v>
      </c>
      <c r="S411" s="50">
        <v>79.599999999999994</v>
      </c>
    </row>
    <row r="419" spans="3:21" ht="19.5" customHeight="1" x14ac:dyDescent="0.15">
      <c r="C419" s="44"/>
      <c r="K419" s="69" t="s">
        <v>220</v>
      </c>
      <c r="M419" s="45"/>
      <c r="N419" s="45"/>
      <c r="O419" s="45"/>
      <c r="P419" s="45"/>
      <c r="Q419" s="45"/>
      <c r="R419" s="45" t="s">
        <v>267</v>
      </c>
      <c r="S419" s="45"/>
    </row>
    <row r="420" spans="3:21" ht="19.5" customHeight="1" x14ac:dyDescent="0.15">
      <c r="C420" s="51"/>
      <c r="D420" s="52"/>
      <c r="E420" s="52"/>
      <c r="F420" s="52"/>
      <c r="G420" s="52"/>
      <c r="H420" s="52"/>
      <c r="I420" s="46"/>
      <c r="K420" s="47"/>
      <c r="L420" s="48" t="s">
        <v>268</v>
      </c>
      <c r="M420" s="67" t="s">
        <v>183</v>
      </c>
      <c r="N420" s="67" t="s">
        <v>186</v>
      </c>
      <c r="O420" s="67" t="s">
        <v>240</v>
      </c>
      <c r="P420" s="67" t="s">
        <v>457</v>
      </c>
      <c r="Q420" s="67" t="s">
        <v>323</v>
      </c>
      <c r="R420" s="68" t="s">
        <v>180</v>
      </c>
      <c r="S420" s="67" t="s">
        <v>458</v>
      </c>
      <c r="U420" s="21" t="s">
        <v>459</v>
      </c>
    </row>
    <row r="421" spans="3:21" ht="19.5" customHeight="1" x14ac:dyDescent="0.15">
      <c r="C421" s="52"/>
      <c r="D421" s="52"/>
      <c r="E421" s="52"/>
      <c r="F421" s="52"/>
      <c r="G421" s="52"/>
      <c r="H421" s="52"/>
      <c r="I421" s="46"/>
      <c r="K421" s="47">
        <v>33</v>
      </c>
      <c r="L421" s="49" t="s">
        <v>338</v>
      </c>
      <c r="M421" s="50">
        <v>74.7</v>
      </c>
      <c r="N421" s="50">
        <v>69.2</v>
      </c>
      <c r="O421" s="50">
        <v>69.599999999999994</v>
      </c>
      <c r="P421" s="50">
        <v>70.900000000000006</v>
      </c>
      <c r="Q421" s="50">
        <v>72.3</v>
      </c>
      <c r="R421" s="50">
        <f>ROUND(AVERAGE(M421:Q421)+0.00005,1)</f>
        <v>71.3</v>
      </c>
      <c r="S421" s="50">
        <v>81.0948905109489</v>
      </c>
      <c r="U421" s="180">
        <f>S421-R421</f>
        <v>9.7948905109489033</v>
      </c>
    </row>
    <row r="423" spans="3:21" ht="19.5" customHeight="1" x14ac:dyDescent="0.15">
      <c r="M423" s="67" t="s">
        <v>187</v>
      </c>
      <c r="N423" s="67" t="s">
        <v>183</v>
      </c>
      <c r="O423" s="67" t="s">
        <v>188</v>
      </c>
      <c r="P423" s="67" t="s">
        <v>240</v>
      </c>
      <c r="Q423" s="67" t="s">
        <v>253</v>
      </c>
      <c r="R423" s="68" t="s">
        <v>180</v>
      </c>
      <c r="S423" s="67" t="s">
        <v>323</v>
      </c>
    </row>
    <row r="424" spans="3:21" ht="19.5" customHeight="1" x14ac:dyDescent="0.15">
      <c r="M424" s="50">
        <v>67.7</v>
      </c>
      <c r="N424" s="50">
        <v>74.7</v>
      </c>
      <c r="O424" s="50">
        <v>69.2</v>
      </c>
      <c r="P424" s="50">
        <v>69.599999999999994</v>
      </c>
      <c r="Q424" s="50">
        <v>70.900000000000006</v>
      </c>
      <c r="R424" s="50">
        <f>ROUND(AVERAGE(M424:Q424)+0.00005,1)</f>
        <v>70.400000000000006</v>
      </c>
      <c r="S424" s="50">
        <v>72.3</v>
      </c>
    </row>
    <row r="432" spans="3:21" ht="19.5" customHeight="1" x14ac:dyDescent="0.15">
      <c r="C432" s="44"/>
      <c r="M432" s="45"/>
      <c r="N432" s="45"/>
      <c r="O432" s="45"/>
      <c r="P432" s="45"/>
      <c r="Q432" s="45"/>
      <c r="R432" s="45" t="s">
        <v>267</v>
      </c>
      <c r="S432" s="45"/>
    </row>
    <row r="433" spans="3:21" ht="19.5" customHeight="1" x14ac:dyDescent="0.15">
      <c r="C433" s="51"/>
      <c r="D433" s="52"/>
      <c r="E433" s="52"/>
      <c r="F433" s="52"/>
      <c r="G433" s="52"/>
      <c r="H433" s="52"/>
      <c r="I433" s="46"/>
      <c r="K433" s="47"/>
      <c r="L433" s="48" t="s">
        <v>268</v>
      </c>
      <c r="M433" s="67" t="s">
        <v>183</v>
      </c>
      <c r="N433" s="67" t="s">
        <v>186</v>
      </c>
      <c r="O433" s="67" t="s">
        <v>240</v>
      </c>
      <c r="P433" s="67" t="s">
        <v>457</v>
      </c>
      <c r="Q433" s="67" t="s">
        <v>323</v>
      </c>
      <c r="R433" s="68" t="s">
        <v>180</v>
      </c>
      <c r="S433" s="67" t="s">
        <v>458</v>
      </c>
      <c r="U433" s="21" t="s">
        <v>459</v>
      </c>
    </row>
    <row r="434" spans="3:21" ht="19.5" customHeight="1" x14ac:dyDescent="0.15">
      <c r="C434" s="52"/>
      <c r="D434" s="52"/>
      <c r="E434" s="52"/>
      <c r="F434" s="52"/>
      <c r="G434" s="52"/>
      <c r="H434" s="52"/>
      <c r="I434" s="46"/>
      <c r="K434" s="47">
        <v>34</v>
      </c>
      <c r="L434" s="49" t="s">
        <v>342</v>
      </c>
      <c r="M434" s="50">
        <v>75</v>
      </c>
      <c r="N434" s="50">
        <v>71.5</v>
      </c>
      <c r="O434" s="50">
        <v>70.300000000000011</v>
      </c>
      <c r="P434" s="50">
        <v>70.2</v>
      </c>
      <c r="Q434" s="50">
        <v>74.3</v>
      </c>
      <c r="R434" s="50">
        <f>ROUND(AVERAGE(M434:Q434)+0.00005,1)</f>
        <v>72.3</v>
      </c>
      <c r="S434" s="50">
        <v>80.145985401459853</v>
      </c>
      <c r="U434" s="180">
        <f>S434-R434</f>
        <v>7.8459854014598562</v>
      </c>
    </row>
    <row r="436" spans="3:21" ht="19.5" customHeight="1" x14ac:dyDescent="0.15">
      <c r="M436" s="67" t="s">
        <v>187</v>
      </c>
      <c r="N436" s="67" t="s">
        <v>183</v>
      </c>
      <c r="O436" s="67" t="s">
        <v>188</v>
      </c>
      <c r="P436" s="67" t="s">
        <v>240</v>
      </c>
      <c r="Q436" s="67" t="s">
        <v>253</v>
      </c>
      <c r="R436" s="68" t="s">
        <v>180</v>
      </c>
      <c r="S436" s="67" t="s">
        <v>323</v>
      </c>
    </row>
    <row r="437" spans="3:21" ht="19.5" customHeight="1" x14ac:dyDescent="0.15">
      <c r="M437" s="50">
        <v>69.099999999999994</v>
      </c>
      <c r="N437" s="50">
        <v>75</v>
      </c>
      <c r="O437" s="50">
        <v>71.5</v>
      </c>
      <c r="P437" s="50">
        <v>70.300000000000011</v>
      </c>
      <c r="Q437" s="50">
        <v>70.2</v>
      </c>
      <c r="R437" s="50">
        <f>ROUND(AVERAGE(M437:Q437)+0.00005,1)</f>
        <v>71.2</v>
      </c>
      <c r="S437" s="50">
        <v>74.3</v>
      </c>
    </row>
    <row r="445" spans="3:21" ht="19.5" customHeight="1" x14ac:dyDescent="0.15">
      <c r="C445" s="44"/>
      <c r="M445" s="45"/>
      <c r="N445" s="45"/>
      <c r="O445" s="45"/>
      <c r="P445" s="45"/>
      <c r="Q445" s="45"/>
      <c r="R445" s="45" t="s">
        <v>267</v>
      </c>
      <c r="S445" s="45"/>
    </row>
    <row r="446" spans="3:21" ht="19.5" customHeight="1" x14ac:dyDescent="0.15">
      <c r="C446" s="51"/>
      <c r="D446" s="52"/>
      <c r="E446" s="52"/>
      <c r="F446" s="52"/>
      <c r="G446" s="52"/>
      <c r="H446" s="52"/>
      <c r="I446" s="46"/>
      <c r="K446" s="47"/>
      <c r="L446" s="48" t="s">
        <v>268</v>
      </c>
      <c r="M446" s="67" t="s">
        <v>183</v>
      </c>
      <c r="N446" s="67" t="s">
        <v>186</v>
      </c>
      <c r="O446" s="67" t="s">
        <v>240</v>
      </c>
      <c r="P446" s="67" t="s">
        <v>457</v>
      </c>
      <c r="Q446" s="67" t="s">
        <v>323</v>
      </c>
      <c r="R446" s="68" t="s">
        <v>180</v>
      </c>
      <c r="S446" s="67" t="s">
        <v>458</v>
      </c>
      <c r="U446" s="21" t="s">
        <v>459</v>
      </c>
    </row>
    <row r="447" spans="3:21" ht="19.5" customHeight="1" x14ac:dyDescent="0.15">
      <c r="C447" s="52"/>
      <c r="D447" s="52"/>
      <c r="E447" s="52"/>
      <c r="F447" s="52"/>
      <c r="G447" s="52"/>
      <c r="H447" s="52"/>
      <c r="I447" s="46"/>
      <c r="K447" s="47">
        <v>35</v>
      </c>
      <c r="L447" s="49" t="s">
        <v>229</v>
      </c>
      <c r="M447" s="50">
        <v>62.8</v>
      </c>
      <c r="N447" s="50">
        <v>58.400000000000006</v>
      </c>
      <c r="O447" s="50">
        <v>57.9</v>
      </c>
      <c r="P447" s="50">
        <v>61.5</v>
      </c>
      <c r="Q447" s="50">
        <v>59.199999999999996</v>
      </c>
      <c r="R447" s="50">
        <f>ROUND(AVERAGE(M447:Q447)+0.00005,1)</f>
        <v>60</v>
      </c>
      <c r="S447" s="50">
        <v>65.328467153284663</v>
      </c>
      <c r="U447" s="180">
        <f>S447-R447</f>
        <v>5.328467153284663</v>
      </c>
    </row>
    <row r="448" spans="3:21" ht="19.5" customHeight="1" x14ac:dyDescent="0.15">
      <c r="L448" s="33"/>
    </row>
    <row r="449" spans="3:21" ht="19.5" customHeight="1" x14ac:dyDescent="0.15">
      <c r="M449" s="67" t="s">
        <v>187</v>
      </c>
      <c r="N449" s="67" t="s">
        <v>183</v>
      </c>
      <c r="O449" s="67" t="s">
        <v>188</v>
      </c>
      <c r="P449" s="67" t="s">
        <v>240</v>
      </c>
      <c r="Q449" s="67" t="s">
        <v>253</v>
      </c>
      <c r="R449" s="68" t="s">
        <v>180</v>
      </c>
      <c r="S449" s="67" t="s">
        <v>323</v>
      </c>
    </row>
    <row r="450" spans="3:21" ht="19.5" customHeight="1" x14ac:dyDescent="0.15">
      <c r="M450" s="50">
        <v>53.8</v>
      </c>
      <c r="N450" s="50">
        <v>62.8</v>
      </c>
      <c r="O450" s="50">
        <v>58.400000000000006</v>
      </c>
      <c r="P450" s="50">
        <v>57.9</v>
      </c>
      <c r="Q450" s="50">
        <v>61.5</v>
      </c>
      <c r="R450" s="50">
        <f>ROUND(AVERAGE(M450:Q450)+0.00005,1)</f>
        <v>58.9</v>
      </c>
      <c r="S450" s="50">
        <v>59.199999999999996</v>
      </c>
    </row>
    <row r="458" spans="3:21" ht="19.5" customHeight="1" x14ac:dyDescent="0.15">
      <c r="C458" s="44"/>
      <c r="M458" s="45"/>
      <c r="N458" s="45"/>
      <c r="O458" s="45"/>
      <c r="P458" s="45"/>
      <c r="Q458" s="45"/>
      <c r="R458" s="45" t="s">
        <v>267</v>
      </c>
      <c r="S458" s="45"/>
    </row>
    <row r="459" spans="3:21" ht="19.5" customHeight="1" x14ac:dyDescent="0.15">
      <c r="C459" s="51"/>
      <c r="D459" s="52"/>
      <c r="E459" s="52"/>
      <c r="F459" s="52"/>
      <c r="G459" s="52"/>
      <c r="H459" s="52"/>
      <c r="I459" s="46"/>
      <c r="K459" s="47"/>
      <c r="L459" s="48" t="s">
        <v>268</v>
      </c>
      <c r="M459" s="67" t="s">
        <v>183</v>
      </c>
      <c r="N459" s="67" t="s">
        <v>186</v>
      </c>
      <c r="O459" s="67" t="s">
        <v>240</v>
      </c>
      <c r="P459" s="67" t="s">
        <v>457</v>
      </c>
      <c r="Q459" s="67" t="s">
        <v>323</v>
      </c>
      <c r="R459" s="68" t="s">
        <v>180</v>
      </c>
      <c r="S459" s="67" t="s">
        <v>458</v>
      </c>
      <c r="U459" s="21" t="s">
        <v>459</v>
      </c>
    </row>
    <row r="460" spans="3:21" ht="19.5" customHeight="1" x14ac:dyDescent="0.15">
      <c r="C460" s="52"/>
      <c r="D460" s="52"/>
      <c r="E460" s="52"/>
      <c r="F460" s="52"/>
      <c r="G460" s="52"/>
      <c r="H460" s="52"/>
      <c r="I460" s="46"/>
      <c r="K460" s="47">
        <v>36</v>
      </c>
      <c r="L460" s="49" t="s">
        <v>228</v>
      </c>
      <c r="M460" s="50">
        <v>53.5</v>
      </c>
      <c r="N460" s="50">
        <v>51.9</v>
      </c>
      <c r="O460" s="50">
        <v>51</v>
      </c>
      <c r="P460" s="50">
        <v>52.2</v>
      </c>
      <c r="Q460" s="50">
        <v>51.2</v>
      </c>
      <c r="R460" s="50">
        <f>ROUND(AVERAGE(M460:Q460)+0.00005,1)</f>
        <v>52</v>
      </c>
      <c r="S460" s="50">
        <v>56.131386861313864</v>
      </c>
      <c r="U460" s="180">
        <f>S460-R460</f>
        <v>4.1313868613138638</v>
      </c>
    </row>
    <row r="461" spans="3:21" ht="19.5" customHeight="1" x14ac:dyDescent="0.15">
      <c r="K461" s="62"/>
    </row>
    <row r="462" spans="3:21" ht="19.5" customHeight="1" x14ac:dyDescent="0.15">
      <c r="M462" s="67" t="s">
        <v>187</v>
      </c>
      <c r="N462" s="67" t="s">
        <v>183</v>
      </c>
      <c r="O462" s="67" t="s">
        <v>188</v>
      </c>
      <c r="P462" s="67" t="s">
        <v>240</v>
      </c>
      <c r="Q462" s="67" t="s">
        <v>253</v>
      </c>
      <c r="R462" s="68" t="s">
        <v>180</v>
      </c>
      <c r="S462" s="67" t="s">
        <v>323</v>
      </c>
    </row>
    <row r="463" spans="3:21" ht="19.5" customHeight="1" x14ac:dyDescent="0.15">
      <c r="K463" s="59"/>
      <c r="M463" s="50">
        <v>49.7</v>
      </c>
      <c r="N463" s="50">
        <v>53.5</v>
      </c>
      <c r="O463" s="50">
        <v>51.9</v>
      </c>
      <c r="P463" s="50">
        <v>51</v>
      </c>
      <c r="Q463" s="50">
        <v>52.2</v>
      </c>
      <c r="R463" s="50">
        <f>ROUND(AVERAGE(M463:Q463)+0.00005,1)</f>
        <v>51.7</v>
      </c>
      <c r="S463" s="50">
        <v>51.2</v>
      </c>
    </row>
    <row r="471" spans="3:21" ht="19.5" customHeight="1" x14ac:dyDescent="0.15">
      <c r="C471" s="44"/>
      <c r="M471" s="45"/>
      <c r="N471" s="45"/>
      <c r="O471" s="45"/>
      <c r="P471" s="45"/>
      <c r="Q471" s="45"/>
      <c r="R471" s="45" t="s">
        <v>267</v>
      </c>
      <c r="S471" s="45"/>
    </row>
    <row r="472" spans="3:21" ht="19.5" customHeight="1" x14ac:dyDescent="0.15">
      <c r="C472" s="51"/>
      <c r="D472" s="52"/>
      <c r="E472" s="52"/>
      <c r="F472" s="52"/>
      <c r="G472" s="52"/>
      <c r="H472" s="52"/>
      <c r="I472" s="46"/>
      <c r="K472" s="47"/>
      <c r="L472" s="48" t="s">
        <v>268</v>
      </c>
      <c r="M472" s="67" t="s">
        <v>183</v>
      </c>
      <c r="N472" s="67" t="s">
        <v>186</v>
      </c>
      <c r="O472" s="67" t="s">
        <v>240</v>
      </c>
      <c r="P472" s="67" t="s">
        <v>457</v>
      </c>
      <c r="Q472" s="67" t="s">
        <v>323</v>
      </c>
      <c r="R472" s="68" t="s">
        <v>180</v>
      </c>
      <c r="S472" s="67" t="s">
        <v>458</v>
      </c>
      <c r="U472" s="21" t="s">
        <v>459</v>
      </c>
    </row>
    <row r="473" spans="3:21" ht="19.5" customHeight="1" x14ac:dyDescent="0.15">
      <c r="C473" s="52"/>
      <c r="D473" s="52"/>
      <c r="E473" s="52"/>
      <c r="F473" s="52"/>
      <c r="G473" s="52"/>
      <c r="H473" s="52"/>
      <c r="I473" s="46"/>
      <c r="K473" s="47">
        <v>37</v>
      </c>
      <c r="L473" s="49" t="s">
        <v>227</v>
      </c>
      <c r="M473" s="50">
        <v>58.6</v>
      </c>
      <c r="N473" s="50">
        <v>54.599999999999994</v>
      </c>
      <c r="O473" s="50">
        <v>56.3</v>
      </c>
      <c r="P473" s="50">
        <v>54.9</v>
      </c>
      <c r="Q473" s="50">
        <v>55.800000000000004</v>
      </c>
      <c r="R473" s="50">
        <f>ROUND(AVERAGE(M473:Q473)+0.00005,1)</f>
        <v>56</v>
      </c>
      <c r="S473" s="50">
        <v>61.021897810218981</v>
      </c>
      <c r="U473" s="180">
        <f>S473-R473</f>
        <v>5.0218978102189809</v>
      </c>
    </row>
    <row r="474" spans="3:21" ht="19.5" customHeight="1" x14ac:dyDescent="0.15">
      <c r="K474" s="62"/>
    </row>
    <row r="475" spans="3:21" ht="19.5" customHeight="1" x14ac:dyDescent="0.15">
      <c r="M475" s="67" t="s">
        <v>187</v>
      </c>
      <c r="N475" s="67" t="s">
        <v>183</v>
      </c>
      <c r="O475" s="67" t="s">
        <v>188</v>
      </c>
      <c r="P475" s="67" t="s">
        <v>240</v>
      </c>
      <c r="Q475" s="67" t="s">
        <v>253</v>
      </c>
      <c r="R475" s="68" t="s">
        <v>180</v>
      </c>
      <c r="S475" s="67" t="s">
        <v>323</v>
      </c>
    </row>
    <row r="476" spans="3:21" ht="19.5" customHeight="1" x14ac:dyDescent="0.15">
      <c r="M476" s="50">
        <v>49.7</v>
      </c>
      <c r="N476" s="50">
        <v>58.6</v>
      </c>
      <c r="O476" s="50">
        <v>54.599999999999994</v>
      </c>
      <c r="P476" s="50">
        <v>56.3</v>
      </c>
      <c r="Q476" s="50">
        <v>54.9</v>
      </c>
      <c r="R476" s="50">
        <f>ROUND(AVERAGE(M476:Q476)+0.00005,1)</f>
        <v>54.8</v>
      </c>
      <c r="S476" s="50">
        <v>55.800000000000004</v>
      </c>
    </row>
    <row r="484" spans="3:21" ht="19.5" customHeight="1" x14ac:dyDescent="0.15">
      <c r="C484" s="44"/>
      <c r="K484" s="69" t="s">
        <v>221</v>
      </c>
      <c r="M484" s="45"/>
      <c r="N484" s="45"/>
      <c r="O484" s="45"/>
      <c r="P484" s="45"/>
      <c r="Q484" s="45"/>
      <c r="R484" s="45" t="s">
        <v>267</v>
      </c>
      <c r="S484" s="45"/>
    </row>
    <row r="485" spans="3:21" ht="19.5" customHeight="1" x14ac:dyDescent="0.15">
      <c r="C485" s="51"/>
      <c r="D485" s="52"/>
      <c r="E485" s="52"/>
      <c r="F485" s="52"/>
      <c r="G485" s="52"/>
      <c r="H485" s="52"/>
      <c r="I485" s="46"/>
      <c r="K485" s="47"/>
      <c r="L485" s="48" t="s">
        <v>268</v>
      </c>
      <c r="M485" s="67" t="s">
        <v>183</v>
      </c>
      <c r="N485" s="67" t="s">
        <v>186</v>
      </c>
      <c r="O485" s="67" t="s">
        <v>240</v>
      </c>
      <c r="P485" s="67" t="s">
        <v>457</v>
      </c>
      <c r="Q485" s="67" t="s">
        <v>323</v>
      </c>
      <c r="R485" s="68" t="s">
        <v>180</v>
      </c>
      <c r="S485" s="67" t="s">
        <v>458</v>
      </c>
      <c r="U485" s="21" t="s">
        <v>459</v>
      </c>
    </row>
    <row r="486" spans="3:21" ht="19.5" customHeight="1" x14ac:dyDescent="0.15">
      <c r="C486" s="52"/>
      <c r="D486" s="52"/>
      <c r="E486" s="52"/>
      <c r="F486" s="52"/>
      <c r="G486" s="52"/>
      <c r="H486" s="52"/>
      <c r="I486" s="46"/>
      <c r="K486" s="47">
        <v>38</v>
      </c>
      <c r="L486" s="49" t="s">
        <v>226</v>
      </c>
      <c r="M486" s="50">
        <v>81.5</v>
      </c>
      <c r="N486" s="50">
        <v>76.099999999999994</v>
      </c>
      <c r="O486" s="50">
        <v>77.699999999999989</v>
      </c>
      <c r="P486" s="50">
        <v>75.400000000000006</v>
      </c>
      <c r="Q486" s="50">
        <v>76.400000000000006</v>
      </c>
      <c r="R486" s="50">
        <f>ROUND(AVERAGE(M486:Q486)+0.00005,1)</f>
        <v>77.400000000000006</v>
      </c>
      <c r="S486" s="50">
        <v>81.897810218978094</v>
      </c>
      <c r="U486" s="180">
        <f>S486-R486</f>
        <v>4.4978102189780884</v>
      </c>
    </row>
    <row r="487" spans="3:21" ht="19.5" customHeight="1" x14ac:dyDescent="0.15">
      <c r="L487" s="33"/>
    </row>
    <row r="488" spans="3:21" ht="19.5" customHeight="1" x14ac:dyDescent="0.15">
      <c r="M488" s="67" t="s">
        <v>187</v>
      </c>
      <c r="N488" s="67" t="s">
        <v>183</v>
      </c>
      <c r="O488" s="67" t="s">
        <v>188</v>
      </c>
      <c r="P488" s="67" t="s">
        <v>240</v>
      </c>
      <c r="Q488" s="67" t="s">
        <v>253</v>
      </c>
      <c r="R488" s="68" t="s">
        <v>180</v>
      </c>
      <c r="S488" s="67" t="s">
        <v>323</v>
      </c>
    </row>
    <row r="489" spans="3:21" ht="19.5" customHeight="1" x14ac:dyDescent="0.15">
      <c r="M489" s="50">
        <v>78.099999999999994</v>
      </c>
      <c r="N489" s="50">
        <v>81.5</v>
      </c>
      <c r="O489" s="50">
        <v>76.099999999999994</v>
      </c>
      <c r="P489" s="50">
        <v>77.699999999999989</v>
      </c>
      <c r="Q489" s="50">
        <v>75.400000000000006</v>
      </c>
      <c r="R489" s="50">
        <f>ROUND(AVERAGE(M489:Q489)+0.00005,1)</f>
        <v>77.8</v>
      </c>
      <c r="S489" s="50">
        <v>76.400000000000006</v>
      </c>
    </row>
    <row r="497" spans="3:21" ht="19.5" customHeight="1" x14ac:dyDescent="0.15">
      <c r="C497" s="44"/>
      <c r="M497" s="45"/>
      <c r="N497" s="45"/>
      <c r="O497" s="45"/>
      <c r="P497" s="45"/>
      <c r="Q497" s="45"/>
      <c r="R497" s="45" t="s">
        <v>267</v>
      </c>
      <c r="S497" s="45"/>
    </row>
    <row r="498" spans="3:21" ht="19.5" customHeight="1" x14ac:dyDescent="0.15">
      <c r="C498" s="51"/>
      <c r="D498" s="52"/>
      <c r="E498" s="52"/>
      <c r="F498" s="52"/>
      <c r="G498" s="52"/>
      <c r="H498" s="52"/>
      <c r="I498" s="46"/>
      <c r="K498" s="47"/>
      <c r="L498" s="48" t="s">
        <v>268</v>
      </c>
      <c r="M498" s="67" t="s">
        <v>183</v>
      </c>
      <c r="N498" s="67" t="s">
        <v>186</v>
      </c>
      <c r="O498" s="67" t="s">
        <v>240</v>
      </c>
      <c r="P498" s="67" t="s">
        <v>457</v>
      </c>
      <c r="Q498" s="67" t="s">
        <v>323</v>
      </c>
      <c r="R498" s="68" t="s">
        <v>180</v>
      </c>
      <c r="S498" s="67" t="s">
        <v>458</v>
      </c>
      <c r="U498" s="21" t="s">
        <v>459</v>
      </c>
    </row>
    <row r="499" spans="3:21" ht="19.5" customHeight="1" x14ac:dyDescent="0.15">
      <c r="C499" s="52"/>
      <c r="D499" s="52"/>
      <c r="E499" s="52"/>
      <c r="F499" s="52"/>
      <c r="G499" s="52"/>
      <c r="H499" s="52"/>
      <c r="I499" s="46"/>
      <c r="K499" s="47">
        <v>39</v>
      </c>
      <c r="L499" s="49" t="s">
        <v>237</v>
      </c>
      <c r="M499" s="50"/>
      <c r="N499" s="50">
        <v>65</v>
      </c>
      <c r="O499" s="50">
        <v>63</v>
      </c>
      <c r="P499" s="50">
        <v>64.8</v>
      </c>
      <c r="Q499" s="50">
        <v>64.5</v>
      </c>
      <c r="R499" s="50">
        <f>ROUND(AVERAGE(M499:Q499)+0.00005,1)</f>
        <v>64.3</v>
      </c>
      <c r="S499" s="50">
        <v>73.941605839416042</v>
      </c>
      <c r="U499" s="180">
        <f>S499-R499</f>
        <v>9.6416058394160444</v>
      </c>
    </row>
    <row r="500" spans="3:21" ht="19.5" customHeight="1" x14ac:dyDescent="0.15">
      <c r="L500" s="33"/>
    </row>
    <row r="501" spans="3:21" ht="19.5" customHeight="1" x14ac:dyDescent="0.15">
      <c r="M501" s="67" t="s">
        <v>187</v>
      </c>
      <c r="N501" s="67" t="s">
        <v>183</v>
      </c>
      <c r="O501" s="67" t="s">
        <v>188</v>
      </c>
      <c r="P501" s="67" t="s">
        <v>240</v>
      </c>
      <c r="Q501" s="67" t="s">
        <v>253</v>
      </c>
      <c r="R501" s="68" t="s">
        <v>180</v>
      </c>
      <c r="S501" s="67" t="s">
        <v>323</v>
      </c>
    </row>
    <row r="502" spans="3:21" ht="19.5" customHeight="1" x14ac:dyDescent="0.15">
      <c r="M502" s="50"/>
      <c r="N502" s="50"/>
      <c r="O502" s="50">
        <v>65</v>
      </c>
      <c r="P502" s="50">
        <v>63</v>
      </c>
      <c r="Q502" s="50">
        <v>64.8</v>
      </c>
      <c r="R502" s="50">
        <f>ROUND(AVERAGE(M502:Q502)+0.00005,1)</f>
        <v>64.3</v>
      </c>
      <c r="S502" s="50">
        <v>64.5</v>
      </c>
    </row>
    <row r="510" spans="3:21" ht="19.5" customHeight="1" x14ac:dyDescent="0.15">
      <c r="C510" s="44"/>
      <c r="M510" s="45"/>
      <c r="N510" s="45"/>
      <c r="O510" s="45"/>
      <c r="P510" s="45"/>
      <c r="Q510" s="45"/>
      <c r="R510" s="45" t="s">
        <v>267</v>
      </c>
      <c r="S510" s="45"/>
    </row>
    <row r="511" spans="3:21" ht="19.5" customHeight="1" x14ac:dyDescent="0.15">
      <c r="C511" s="51"/>
      <c r="D511" s="52"/>
      <c r="E511" s="52"/>
      <c r="F511" s="52"/>
      <c r="G511" s="52"/>
      <c r="H511" s="52"/>
      <c r="I511" s="46"/>
      <c r="K511" s="47"/>
      <c r="L511" s="48" t="s">
        <v>268</v>
      </c>
      <c r="M511" s="67" t="s">
        <v>183</v>
      </c>
      <c r="N511" s="67" t="s">
        <v>186</v>
      </c>
      <c r="O511" s="67" t="s">
        <v>240</v>
      </c>
      <c r="P511" s="67" t="s">
        <v>457</v>
      </c>
      <c r="Q511" s="67" t="s">
        <v>323</v>
      </c>
      <c r="R511" s="68" t="s">
        <v>180</v>
      </c>
      <c r="S511" s="67" t="s">
        <v>458</v>
      </c>
      <c r="U511" s="21" t="s">
        <v>459</v>
      </c>
    </row>
    <row r="512" spans="3:21" ht="19.5" customHeight="1" x14ac:dyDescent="0.15">
      <c r="C512" s="52"/>
      <c r="D512" s="52"/>
      <c r="E512" s="52"/>
      <c r="F512" s="52"/>
      <c r="G512" s="52"/>
      <c r="H512" s="52"/>
      <c r="I512" s="46"/>
      <c r="K512" s="47">
        <v>40</v>
      </c>
      <c r="L512" s="49" t="s">
        <v>234</v>
      </c>
      <c r="M512" s="50">
        <v>70.599999999999994</v>
      </c>
      <c r="N512" s="50">
        <v>66.8</v>
      </c>
      <c r="O512" s="50">
        <v>68.099999999999994</v>
      </c>
      <c r="P512" s="50">
        <v>64.3</v>
      </c>
      <c r="Q512" s="50">
        <v>64.099999999999994</v>
      </c>
      <c r="R512" s="50">
        <f>ROUND(AVERAGE(M512:Q512)+0.00005,1)</f>
        <v>66.8</v>
      </c>
      <c r="S512" s="50">
        <v>71.751824817518255</v>
      </c>
      <c r="U512" s="180">
        <f>S512-R512</f>
        <v>4.9518248175182578</v>
      </c>
    </row>
    <row r="513" spans="3:21" ht="19.5" customHeight="1" x14ac:dyDescent="0.15">
      <c r="K513" s="64"/>
    </row>
    <row r="514" spans="3:21" ht="19.5" customHeight="1" x14ac:dyDescent="0.15">
      <c r="M514" s="67" t="s">
        <v>187</v>
      </c>
      <c r="N514" s="67" t="s">
        <v>183</v>
      </c>
      <c r="O514" s="67" t="s">
        <v>188</v>
      </c>
      <c r="P514" s="67" t="s">
        <v>240</v>
      </c>
      <c r="Q514" s="67" t="s">
        <v>253</v>
      </c>
      <c r="R514" s="68" t="s">
        <v>180</v>
      </c>
      <c r="S514" s="67" t="s">
        <v>323</v>
      </c>
    </row>
    <row r="515" spans="3:21" ht="19.5" customHeight="1" x14ac:dyDescent="0.15">
      <c r="M515" s="50">
        <v>65.2</v>
      </c>
      <c r="N515" s="50">
        <v>70.599999999999994</v>
      </c>
      <c r="O515" s="50">
        <v>66.8</v>
      </c>
      <c r="P515" s="50">
        <v>68.099999999999994</v>
      </c>
      <c r="Q515" s="50">
        <v>64.3</v>
      </c>
      <c r="R515" s="50">
        <f>ROUND(AVERAGE(M515:Q515)+0.00005,1)</f>
        <v>67</v>
      </c>
      <c r="S515" s="50">
        <v>64.099999999999994</v>
      </c>
    </row>
    <row r="523" spans="3:21" ht="19.5" customHeight="1" x14ac:dyDescent="0.15">
      <c r="C523" s="44"/>
      <c r="M523" s="45"/>
      <c r="N523" s="45"/>
      <c r="O523" s="45"/>
      <c r="P523" s="45"/>
      <c r="Q523" s="45"/>
      <c r="R523" s="45" t="s">
        <v>267</v>
      </c>
      <c r="S523" s="45"/>
    </row>
    <row r="524" spans="3:21" ht="19.5" customHeight="1" x14ac:dyDescent="0.15">
      <c r="C524" s="51"/>
      <c r="D524" s="52"/>
      <c r="E524" s="52"/>
      <c r="F524" s="52"/>
      <c r="G524" s="52"/>
      <c r="H524" s="52"/>
      <c r="I524" s="46"/>
      <c r="K524" s="47"/>
      <c r="L524" s="48" t="s">
        <v>268</v>
      </c>
      <c r="M524" s="67" t="s">
        <v>183</v>
      </c>
      <c r="N524" s="67" t="s">
        <v>186</v>
      </c>
      <c r="O524" s="67" t="s">
        <v>240</v>
      </c>
      <c r="P524" s="67" t="s">
        <v>457</v>
      </c>
      <c r="Q524" s="67" t="s">
        <v>323</v>
      </c>
      <c r="R524" s="68" t="s">
        <v>180</v>
      </c>
      <c r="S524" s="67" t="s">
        <v>458</v>
      </c>
      <c r="U524" s="21" t="s">
        <v>459</v>
      </c>
    </row>
    <row r="525" spans="3:21" ht="19.5" customHeight="1" x14ac:dyDescent="0.15">
      <c r="C525" s="52"/>
      <c r="D525" s="52"/>
      <c r="E525" s="52"/>
      <c r="F525" s="52"/>
      <c r="G525" s="52"/>
      <c r="H525" s="52"/>
      <c r="I525" s="46"/>
      <c r="K525" s="47">
        <v>41</v>
      </c>
      <c r="L525" s="49" t="s">
        <v>369</v>
      </c>
      <c r="M525" s="50">
        <v>82.8</v>
      </c>
      <c r="N525" s="50">
        <v>81.599999999999994</v>
      </c>
      <c r="O525" s="50">
        <v>80.099999999999994</v>
      </c>
      <c r="P525" s="50">
        <v>80.400000000000006</v>
      </c>
      <c r="Q525" s="50">
        <v>78.599999999999994</v>
      </c>
      <c r="R525" s="50">
        <f>ROUND(AVERAGE(M525:Q525)+0.00005,1)</f>
        <v>80.7</v>
      </c>
      <c r="S525" s="50">
        <v>83.649635036496363</v>
      </c>
      <c r="U525" s="180">
        <f>S525-R525</f>
        <v>2.9496350364963604</v>
      </c>
    </row>
    <row r="526" spans="3:21" ht="19.5" customHeight="1" x14ac:dyDescent="0.15">
      <c r="K526" s="60"/>
    </row>
    <row r="527" spans="3:21" ht="19.5" customHeight="1" x14ac:dyDescent="0.15">
      <c r="M527" s="67" t="s">
        <v>187</v>
      </c>
      <c r="N527" s="67" t="s">
        <v>183</v>
      </c>
      <c r="O527" s="67" t="s">
        <v>188</v>
      </c>
      <c r="P527" s="67" t="s">
        <v>240</v>
      </c>
      <c r="Q527" s="67" t="s">
        <v>253</v>
      </c>
      <c r="R527" s="68" t="s">
        <v>180</v>
      </c>
      <c r="S527" s="67" t="s">
        <v>323</v>
      </c>
    </row>
    <row r="528" spans="3:21" ht="19.5" customHeight="1" x14ac:dyDescent="0.15">
      <c r="M528" s="50">
        <v>82.4</v>
      </c>
      <c r="N528" s="50">
        <v>82.8</v>
      </c>
      <c r="O528" s="50">
        <v>81.599999999999994</v>
      </c>
      <c r="P528" s="50">
        <v>80.099999999999994</v>
      </c>
      <c r="Q528" s="50">
        <v>80.400000000000006</v>
      </c>
      <c r="R528" s="50">
        <f>ROUND(AVERAGE(M528:Q528)+0.00005,1)</f>
        <v>81.5</v>
      </c>
      <c r="S528" s="50">
        <v>78.599999999999994</v>
      </c>
    </row>
    <row r="536" spans="3:21" ht="19.5" customHeight="1" x14ac:dyDescent="0.15">
      <c r="C536" s="44"/>
      <c r="M536" s="45"/>
      <c r="N536" s="45"/>
      <c r="O536" s="45"/>
      <c r="P536" s="45"/>
      <c r="Q536" s="45"/>
      <c r="R536" s="45" t="s">
        <v>267</v>
      </c>
      <c r="S536" s="45"/>
    </row>
    <row r="537" spans="3:21" ht="19.5" customHeight="1" x14ac:dyDescent="0.15">
      <c r="C537" s="51"/>
      <c r="D537" s="52"/>
      <c r="E537" s="52"/>
      <c r="F537" s="52"/>
      <c r="G537" s="52"/>
      <c r="H537" s="52"/>
      <c r="I537" s="46"/>
      <c r="K537" s="47"/>
      <c r="L537" s="48" t="s">
        <v>268</v>
      </c>
      <c r="M537" s="67" t="s">
        <v>183</v>
      </c>
      <c r="N537" s="67" t="s">
        <v>186</v>
      </c>
      <c r="O537" s="67" t="s">
        <v>240</v>
      </c>
      <c r="P537" s="67" t="s">
        <v>457</v>
      </c>
      <c r="Q537" s="67" t="s">
        <v>323</v>
      </c>
      <c r="R537" s="68" t="s">
        <v>180</v>
      </c>
      <c r="S537" s="67" t="s">
        <v>458</v>
      </c>
      <c r="U537" s="21" t="s">
        <v>459</v>
      </c>
    </row>
    <row r="538" spans="3:21" ht="19.5" customHeight="1" x14ac:dyDescent="0.15">
      <c r="C538" s="52"/>
      <c r="D538" s="52"/>
      <c r="E538" s="52"/>
      <c r="F538" s="52"/>
      <c r="G538" s="52"/>
      <c r="H538" s="52"/>
      <c r="I538" s="46"/>
      <c r="K538" s="47">
        <v>42</v>
      </c>
      <c r="L538" s="49" t="s">
        <v>349</v>
      </c>
      <c r="M538" s="50">
        <v>79.5</v>
      </c>
      <c r="N538" s="50">
        <v>78.8</v>
      </c>
      <c r="O538" s="50">
        <v>76.8</v>
      </c>
      <c r="P538" s="50">
        <v>74.7</v>
      </c>
      <c r="Q538" s="50">
        <v>75.400000000000006</v>
      </c>
      <c r="R538" s="50">
        <f>ROUND(AVERAGE(M538:Q538)+0.00005,1)</f>
        <v>77</v>
      </c>
      <c r="S538" s="50">
        <v>80.43795620437956</v>
      </c>
      <c r="U538" s="180">
        <f>S538-R538</f>
        <v>3.4379562043795602</v>
      </c>
    </row>
    <row r="539" spans="3:21" ht="19.5" customHeight="1" x14ac:dyDescent="0.15">
      <c r="L539" s="33"/>
    </row>
    <row r="540" spans="3:21" ht="19.5" customHeight="1" x14ac:dyDescent="0.15">
      <c r="M540" s="67" t="s">
        <v>187</v>
      </c>
      <c r="N540" s="67" t="s">
        <v>183</v>
      </c>
      <c r="O540" s="67" t="s">
        <v>188</v>
      </c>
      <c r="P540" s="67" t="s">
        <v>240</v>
      </c>
      <c r="Q540" s="67" t="s">
        <v>253</v>
      </c>
      <c r="R540" s="68" t="s">
        <v>180</v>
      </c>
      <c r="S540" s="67" t="s">
        <v>323</v>
      </c>
    </row>
    <row r="541" spans="3:21" ht="19.5" customHeight="1" x14ac:dyDescent="0.15">
      <c r="M541" s="50">
        <v>80.5</v>
      </c>
      <c r="N541" s="50">
        <v>79.5</v>
      </c>
      <c r="O541" s="50">
        <v>78.8</v>
      </c>
      <c r="P541" s="50">
        <v>76.8</v>
      </c>
      <c r="Q541" s="50">
        <v>74.7</v>
      </c>
      <c r="R541" s="50">
        <f>ROUND(AVERAGE(M541:Q541)+0.00005,1)</f>
        <v>78.099999999999994</v>
      </c>
      <c r="S541" s="50">
        <v>75.400000000000006</v>
      </c>
    </row>
    <row r="549" spans="3:21" ht="19.5" customHeight="1" x14ac:dyDescent="0.15">
      <c r="C549" s="44"/>
      <c r="K549" s="69" t="s">
        <v>174</v>
      </c>
      <c r="M549" s="45"/>
      <c r="N549" s="45"/>
      <c r="O549" s="45"/>
      <c r="P549" s="45"/>
      <c r="Q549" s="45"/>
      <c r="R549" s="45" t="s">
        <v>267</v>
      </c>
      <c r="S549" s="45"/>
    </row>
    <row r="550" spans="3:21" ht="19.5" customHeight="1" x14ac:dyDescent="0.15">
      <c r="C550" s="51"/>
      <c r="D550" s="52"/>
      <c r="E550" s="52"/>
      <c r="F550" s="52"/>
      <c r="G550" s="52"/>
      <c r="H550" s="52"/>
      <c r="I550" s="46"/>
      <c r="K550" s="47"/>
      <c r="L550" s="48" t="s">
        <v>268</v>
      </c>
      <c r="M550" s="67" t="s">
        <v>183</v>
      </c>
      <c r="N550" s="67" t="s">
        <v>186</v>
      </c>
      <c r="O550" s="67" t="s">
        <v>240</v>
      </c>
      <c r="P550" s="67" t="s">
        <v>457</v>
      </c>
      <c r="Q550" s="67" t="s">
        <v>323</v>
      </c>
      <c r="R550" s="68" t="s">
        <v>180</v>
      </c>
      <c r="S550" s="67" t="s">
        <v>458</v>
      </c>
      <c r="U550" s="21" t="s">
        <v>459</v>
      </c>
    </row>
    <row r="551" spans="3:21" ht="19.5" customHeight="1" x14ac:dyDescent="0.15">
      <c r="C551" s="52"/>
      <c r="D551" s="52"/>
      <c r="E551" s="52"/>
      <c r="F551" s="52"/>
      <c r="G551" s="52"/>
      <c r="H551" s="52"/>
      <c r="I551" s="46"/>
      <c r="K551" s="47">
        <v>43</v>
      </c>
      <c r="L551" s="49" t="s">
        <v>360</v>
      </c>
      <c r="M551" s="50">
        <v>72.2</v>
      </c>
      <c r="N551" s="50">
        <v>70.5</v>
      </c>
      <c r="O551" s="50">
        <v>70.8</v>
      </c>
      <c r="P551" s="50">
        <v>72.400000000000006</v>
      </c>
      <c r="Q551" s="50">
        <v>72.699999999999989</v>
      </c>
      <c r="R551" s="50">
        <f>ROUND(AVERAGE(M551:Q551)+0.00005,1)</f>
        <v>71.7</v>
      </c>
      <c r="S551" s="50">
        <v>79.416058394160601</v>
      </c>
      <c r="U551" s="180">
        <f>S551-R551</f>
        <v>7.7160583941605978</v>
      </c>
    </row>
    <row r="553" spans="3:21" ht="19.5" customHeight="1" x14ac:dyDescent="0.15">
      <c r="M553" s="67" t="s">
        <v>187</v>
      </c>
      <c r="N553" s="67" t="s">
        <v>183</v>
      </c>
      <c r="O553" s="67" t="s">
        <v>188</v>
      </c>
      <c r="P553" s="67" t="s">
        <v>240</v>
      </c>
      <c r="Q553" s="67" t="s">
        <v>253</v>
      </c>
      <c r="R553" s="68" t="s">
        <v>180</v>
      </c>
      <c r="S553" s="67" t="s">
        <v>323</v>
      </c>
    </row>
    <row r="554" spans="3:21" ht="19.5" customHeight="1" x14ac:dyDescent="0.15">
      <c r="M554" s="50">
        <v>69.599999999999994</v>
      </c>
      <c r="N554" s="50">
        <v>72.2</v>
      </c>
      <c r="O554" s="50">
        <v>70.5</v>
      </c>
      <c r="P554" s="50">
        <v>70.8</v>
      </c>
      <c r="Q554" s="50">
        <v>72.400000000000006</v>
      </c>
      <c r="R554" s="50">
        <f>ROUND(AVERAGE(M554:Q554)+0.00005,1)</f>
        <v>71.099999999999994</v>
      </c>
      <c r="S554" s="50">
        <v>72.699999999999989</v>
      </c>
    </row>
    <row r="562" spans="3:21" ht="19.5" customHeight="1" x14ac:dyDescent="0.15">
      <c r="C562" s="44"/>
      <c r="M562" s="45"/>
      <c r="N562" s="45"/>
      <c r="O562" s="45"/>
      <c r="P562" s="45"/>
      <c r="Q562" s="45"/>
      <c r="R562" s="45" t="s">
        <v>267</v>
      </c>
      <c r="S562" s="45"/>
    </row>
    <row r="563" spans="3:21" ht="19.5" customHeight="1" x14ac:dyDescent="0.15">
      <c r="C563" s="51"/>
      <c r="D563" s="52"/>
      <c r="E563" s="52"/>
      <c r="F563" s="52"/>
      <c r="G563" s="52"/>
      <c r="H563" s="52"/>
      <c r="I563" s="46"/>
      <c r="K563" s="47"/>
      <c r="L563" s="48" t="s">
        <v>268</v>
      </c>
      <c r="M563" s="67" t="s">
        <v>183</v>
      </c>
      <c r="N563" s="67" t="s">
        <v>186</v>
      </c>
      <c r="O563" s="67" t="s">
        <v>240</v>
      </c>
      <c r="P563" s="67" t="s">
        <v>457</v>
      </c>
      <c r="Q563" s="67" t="s">
        <v>323</v>
      </c>
      <c r="R563" s="68" t="s">
        <v>180</v>
      </c>
      <c r="S563" s="67" t="s">
        <v>458</v>
      </c>
      <c r="U563" s="21" t="s">
        <v>459</v>
      </c>
    </row>
    <row r="564" spans="3:21" ht="19.5" customHeight="1" x14ac:dyDescent="0.15">
      <c r="C564" s="52"/>
      <c r="D564" s="52"/>
      <c r="E564" s="52"/>
      <c r="F564" s="52"/>
      <c r="G564" s="52"/>
      <c r="H564" s="52"/>
      <c r="I564" s="46"/>
      <c r="K564" s="47">
        <v>44</v>
      </c>
      <c r="L564" s="49" t="s">
        <v>225</v>
      </c>
      <c r="M564" s="50">
        <v>71.7</v>
      </c>
      <c r="N564" s="50">
        <v>71.599999999999994</v>
      </c>
      <c r="O564" s="50">
        <v>72</v>
      </c>
      <c r="P564" s="50">
        <v>71.900000000000006</v>
      </c>
      <c r="Q564" s="50">
        <v>73.099999999999994</v>
      </c>
      <c r="R564" s="50">
        <f>ROUND(AVERAGE(M564:Q564)+0.00005,1)</f>
        <v>72.099999999999994</v>
      </c>
      <c r="S564" s="50">
        <v>79.562043795620426</v>
      </c>
      <c r="U564" s="180">
        <f>S564-R564</f>
        <v>7.4620437956204313</v>
      </c>
    </row>
    <row r="566" spans="3:21" ht="19.5" customHeight="1" x14ac:dyDescent="0.15">
      <c r="M566" s="67" t="s">
        <v>187</v>
      </c>
      <c r="N566" s="67" t="s">
        <v>183</v>
      </c>
      <c r="O566" s="67" t="s">
        <v>188</v>
      </c>
      <c r="P566" s="67" t="s">
        <v>240</v>
      </c>
      <c r="Q566" s="67" t="s">
        <v>253</v>
      </c>
      <c r="R566" s="68" t="s">
        <v>180</v>
      </c>
      <c r="S566" s="67" t="s">
        <v>323</v>
      </c>
    </row>
    <row r="567" spans="3:21" ht="19.5" customHeight="1" x14ac:dyDescent="0.15">
      <c r="M567" s="50">
        <v>70.3</v>
      </c>
      <c r="N567" s="50">
        <v>71.7</v>
      </c>
      <c r="O567" s="50">
        <v>71.599999999999994</v>
      </c>
      <c r="P567" s="50">
        <v>72</v>
      </c>
      <c r="Q567" s="50">
        <v>71.900000000000006</v>
      </c>
      <c r="R567" s="50">
        <f>ROUND(AVERAGE(M567:Q567)+0.00005,1)</f>
        <v>71.5</v>
      </c>
      <c r="S567" s="50">
        <v>73.099999999999994</v>
      </c>
    </row>
    <row r="575" spans="3:21" ht="19.5" customHeight="1" x14ac:dyDescent="0.15">
      <c r="C575" s="44"/>
      <c r="M575" s="45"/>
      <c r="N575" s="45"/>
      <c r="O575" s="45"/>
      <c r="P575" s="45"/>
      <c r="Q575" s="45"/>
      <c r="R575" s="45" t="s">
        <v>267</v>
      </c>
      <c r="S575" s="45"/>
    </row>
    <row r="576" spans="3:21" ht="19.5" customHeight="1" x14ac:dyDescent="0.15">
      <c r="C576" s="51"/>
      <c r="D576" s="52"/>
      <c r="E576" s="52"/>
      <c r="F576" s="52"/>
      <c r="G576" s="52"/>
      <c r="H576" s="52"/>
      <c r="I576" s="46"/>
      <c r="K576" s="47"/>
      <c r="L576" s="48" t="s">
        <v>268</v>
      </c>
      <c r="M576" s="67" t="s">
        <v>183</v>
      </c>
      <c r="N576" s="67" t="s">
        <v>186</v>
      </c>
      <c r="O576" s="67" t="s">
        <v>240</v>
      </c>
      <c r="P576" s="67" t="s">
        <v>457</v>
      </c>
      <c r="Q576" s="67" t="s">
        <v>323</v>
      </c>
      <c r="R576" s="68" t="s">
        <v>180</v>
      </c>
      <c r="S576" s="67" t="s">
        <v>458</v>
      </c>
      <c r="U576" s="21" t="s">
        <v>459</v>
      </c>
    </row>
    <row r="577" spans="3:21" ht="19.5" customHeight="1" x14ac:dyDescent="0.15">
      <c r="C577" s="52"/>
      <c r="D577" s="52"/>
      <c r="E577" s="52"/>
      <c r="F577" s="52"/>
      <c r="G577" s="52"/>
      <c r="H577" s="52"/>
      <c r="I577" s="46"/>
      <c r="K577" s="47">
        <v>45</v>
      </c>
      <c r="L577" s="49" t="s">
        <v>224</v>
      </c>
      <c r="M577" s="50">
        <v>63.7</v>
      </c>
      <c r="N577" s="50">
        <v>60.8</v>
      </c>
      <c r="O577" s="50">
        <v>61.8</v>
      </c>
      <c r="P577" s="50">
        <v>61.400000000000006</v>
      </c>
      <c r="Q577" s="50">
        <v>65.599999999999994</v>
      </c>
      <c r="R577" s="50">
        <f>ROUND(AVERAGE(M577:Q577)+0.00005,1)</f>
        <v>62.7</v>
      </c>
      <c r="S577" s="50">
        <v>69.927007299270073</v>
      </c>
      <c r="U577" s="180">
        <f>S577-R577</f>
        <v>7.2270072992700705</v>
      </c>
    </row>
    <row r="578" spans="3:21" ht="19.5" customHeight="1" x14ac:dyDescent="0.15">
      <c r="K578" s="60"/>
    </row>
    <row r="579" spans="3:21" ht="19.5" customHeight="1" x14ac:dyDescent="0.15">
      <c r="M579" s="67" t="s">
        <v>187</v>
      </c>
      <c r="N579" s="67" t="s">
        <v>183</v>
      </c>
      <c r="O579" s="67" t="s">
        <v>188</v>
      </c>
      <c r="P579" s="67" t="s">
        <v>240</v>
      </c>
      <c r="Q579" s="67" t="s">
        <v>253</v>
      </c>
      <c r="R579" s="68" t="s">
        <v>180</v>
      </c>
      <c r="S579" s="67" t="s">
        <v>323</v>
      </c>
    </row>
    <row r="580" spans="3:21" ht="19.5" customHeight="1" x14ac:dyDescent="0.15">
      <c r="M580" s="50">
        <v>62.8</v>
      </c>
      <c r="N580" s="50">
        <v>63.7</v>
      </c>
      <c r="O580" s="50">
        <v>60.8</v>
      </c>
      <c r="P580" s="50">
        <v>61.8</v>
      </c>
      <c r="Q580" s="50">
        <v>61.400000000000006</v>
      </c>
      <c r="R580" s="50">
        <f>ROUND(AVERAGE(M580:Q580)+0.00005,1)</f>
        <v>62.1</v>
      </c>
      <c r="S580" s="50">
        <v>65.599999999999994</v>
      </c>
    </row>
    <row r="588" spans="3:21" ht="19.5" customHeight="1" x14ac:dyDescent="0.15">
      <c r="C588" s="44"/>
      <c r="M588" s="45"/>
      <c r="N588" s="45"/>
      <c r="O588" s="45"/>
      <c r="P588" s="45"/>
      <c r="Q588" s="45"/>
      <c r="R588" s="45" t="s">
        <v>267</v>
      </c>
      <c r="S588" s="45"/>
    </row>
    <row r="589" spans="3:21" ht="19.5" customHeight="1" x14ac:dyDescent="0.15">
      <c r="C589" s="51"/>
      <c r="D589" s="52"/>
      <c r="E589" s="52"/>
      <c r="F589" s="52"/>
      <c r="G589" s="52"/>
      <c r="H589" s="52"/>
      <c r="I589" s="46"/>
      <c r="K589" s="47"/>
      <c r="L589" s="48" t="s">
        <v>268</v>
      </c>
      <c r="M589" s="67" t="s">
        <v>183</v>
      </c>
      <c r="N589" s="67" t="s">
        <v>186</v>
      </c>
      <c r="O589" s="67" t="s">
        <v>240</v>
      </c>
      <c r="P589" s="67" t="s">
        <v>457</v>
      </c>
      <c r="Q589" s="67" t="s">
        <v>323</v>
      </c>
      <c r="R589" s="68" t="s">
        <v>180</v>
      </c>
      <c r="S589" s="67" t="s">
        <v>458</v>
      </c>
      <c r="U589" s="21" t="s">
        <v>459</v>
      </c>
    </row>
    <row r="590" spans="3:21" ht="19.5" customHeight="1" x14ac:dyDescent="0.15">
      <c r="C590" s="52"/>
      <c r="D590" s="52"/>
      <c r="E590" s="52"/>
      <c r="F590" s="52"/>
      <c r="G590" s="52"/>
      <c r="H590" s="52"/>
      <c r="I590" s="46"/>
      <c r="K590" s="47">
        <v>46</v>
      </c>
      <c r="L590" s="49" t="s">
        <v>223</v>
      </c>
      <c r="M590" s="50">
        <v>68.400000000000006</v>
      </c>
      <c r="N590" s="50">
        <v>68.8</v>
      </c>
      <c r="O590" s="50">
        <v>68.600000000000009</v>
      </c>
      <c r="P590" s="50">
        <v>69.2</v>
      </c>
      <c r="Q590" s="50">
        <v>70</v>
      </c>
      <c r="R590" s="50">
        <f>ROUND(AVERAGE(M590:Q590)+0.00005,1)</f>
        <v>69</v>
      </c>
      <c r="S590" s="50">
        <v>77.080291970802918</v>
      </c>
      <c r="U590" s="180">
        <f>S590-R590</f>
        <v>8.0802919708029179</v>
      </c>
    </row>
    <row r="591" spans="3:21" ht="19.5" customHeight="1" x14ac:dyDescent="0.15">
      <c r="K591" s="60"/>
    </row>
    <row r="592" spans="3:21" ht="19.5" customHeight="1" x14ac:dyDescent="0.15">
      <c r="M592" s="67" t="s">
        <v>187</v>
      </c>
      <c r="N592" s="67" t="s">
        <v>183</v>
      </c>
      <c r="O592" s="67" t="s">
        <v>188</v>
      </c>
      <c r="P592" s="67" t="s">
        <v>240</v>
      </c>
      <c r="Q592" s="67" t="s">
        <v>253</v>
      </c>
      <c r="R592" s="68" t="s">
        <v>180</v>
      </c>
      <c r="S592" s="67" t="s">
        <v>323</v>
      </c>
    </row>
    <row r="593" spans="3:21" ht="19.5" customHeight="1" x14ac:dyDescent="0.15">
      <c r="M593" s="50">
        <v>64.7</v>
      </c>
      <c r="N593" s="50">
        <v>68.400000000000006</v>
      </c>
      <c r="O593" s="50">
        <v>68.8</v>
      </c>
      <c r="P593" s="50">
        <v>68.600000000000009</v>
      </c>
      <c r="Q593" s="50">
        <v>69.2</v>
      </c>
      <c r="R593" s="50">
        <f>ROUND(AVERAGE(M593:Q593)+0.00005,1)</f>
        <v>67.900000000000006</v>
      </c>
      <c r="S593" s="50">
        <v>70</v>
      </c>
    </row>
    <row r="601" spans="3:21" ht="19.5" customHeight="1" x14ac:dyDescent="0.15">
      <c r="C601" s="44"/>
      <c r="M601" s="45"/>
      <c r="N601" s="45"/>
      <c r="O601" s="45"/>
      <c r="P601" s="45"/>
      <c r="Q601" s="45"/>
      <c r="R601" s="45" t="s">
        <v>267</v>
      </c>
      <c r="S601" s="45"/>
    </row>
    <row r="602" spans="3:21" ht="19.5" customHeight="1" x14ac:dyDescent="0.15">
      <c r="C602" s="51"/>
      <c r="D602" s="52"/>
      <c r="E602" s="52"/>
      <c r="F602" s="52"/>
      <c r="G602" s="52"/>
      <c r="H602" s="52"/>
      <c r="I602" s="46"/>
      <c r="K602" s="47"/>
      <c r="L602" s="48" t="s">
        <v>268</v>
      </c>
      <c r="M602" s="67" t="s">
        <v>183</v>
      </c>
      <c r="N602" s="67" t="s">
        <v>186</v>
      </c>
      <c r="O602" s="67" t="s">
        <v>240</v>
      </c>
      <c r="P602" s="67" t="s">
        <v>457</v>
      </c>
      <c r="Q602" s="67" t="s">
        <v>323</v>
      </c>
      <c r="R602" s="68" t="s">
        <v>180</v>
      </c>
      <c r="S602" s="67" t="s">
        <v>458</v>
      </c>
      <c r="U602" s="21" t="s">
        <v>459</v>
      </c>
    </row>
    <row r="603" spans="3:21" ht="19.5" customHeight="1" x14ac:dyDescent="0.15">
      <c r="C603" s="52"/>
      <c r="D603" s="52"/>
      <c r="E603" s="52"/>
      <c r="F603" s="52"/>
      <c r="G603" s="52"/>
      <c r="H603" s="52"/>
      <c r="I603" s="46"/>
      <c r="K603" s="47">
        <v>47</v>
      </c>
      <c r="L603" s="49" t="s">
        <v>356</v>
      </c>
      <c r="M603" s="50">
        <v>76.5</v>
      </c>
      <c r="N603" s="50">
        <v>77</v>
      </c>
      <c r="O603" s="50">
        <v>79.599999999999994</v>
      </c>
      <c r="P603" s="50">
        <v>79.5</v>
      </c>
      <c r="Q603" s="50">
        <v>79.7</v>
      </c>
      <c r="R603" s="50">
        <f>ROUND(AVERAGE(M603:Q603)+0.00005,1)</f>
        <v>78.5</v>
      </c>
      <c r="S603" s="50">
        <v>85.036496350364956</v>
      </c>
      <c r="U603" s="180">
        <f>S603-R603</f>
        <v>6.5364963503649562</v>
      </c>
    </row>
    <row r="604" spans="3:21" ht="19.5" customHeight="1" x14ac:dyDescent="0.15">
      <c r="K604" s="60"/>
    </row>
    <row r="605" spans="3:21" ht="19.5" customHeight="1" x14ac:dyDescent="0.15">
      <c r="M605" s="67" t="s">
        <v>187</v>
      </c>
      <c r="N605" s="67" t="s">
        <v>183</v>
      </c>
      <c r="O605" s="67" t="s">
        <v>188</v>
      </c>
      <c r="P605" s="67" t="s">
        <v>240</v>
      </c>
      <c r="Q605" s="67" t="s">
        <v>253</v>
      </c>
      <c r="R605" s="68" t="s">
        <v>180</v>
      </c>
      <c r="S605" s="67" t="s">
        <v>323</v>
      </c>
    </row>
    <row r="606" spans="3:21" ht="19.5" customHeight="1" x14ac:dyDescent="0.15">
      <c r="M606" s="50">
        <v>74.8</v>
      </c>
      <c r="N606" s="50">
        <v>76.5</v>
      </c>
      <c r="O606" s="50">
        <v>77</v>
      </c>
      <c r="P606" s="50">
        <v>79.599999999999994</v>
      </c>
      <c r="Q606" s="50">
        <v>79.5</v>
      </c>
      <c r="R606" s="50">
        <f>ROUND(AVERAGE(M606:Q606)+0.00005,1)</f>
        <v>77.5</v>
      </c>
      <c r="S606" s="50">
        <v>79.7</v>
      </c>
    </row>
    <row r="614" spans="3:21" ht="19.5" customHeight="1" x14ac:dyDescent="0.15">
      <c r="C614" s="44"/>
      <c r="M614" s="45"/>
      <c r="N614" s="45"/>
      <c r="O614" s="45"/>
      <c r="P614" s="45"/>
      <c r="Q614" s="45"/>
      <c r="R614" s="45" t="s">
        <v>267</v>
      </c>
      <c r="S614" s="45"/>
    </row>
    <row r="615" spans="3:21" ht="19.5" customHeight="1" x14ac:dyDescent="0.15">
      <c r="C615" s="51"/>
      <c r="D615" s="52"/>
      <c r="E615" s="52"/>
      <c r="F615" s="52"/>
      <c r="G615" s="52"/>
      <c r="H615" s="52"/>
      <c r="I615" s="46"/>
      <c r="K615" s="47"/>
      <c r="L615" s="48" t="s">
        <v>268</v>
      </c>
      <c r="M615" s="67" t="s">
        <v>183</v>
      </c>
      <c r="N615" s="67" t="s">
        <v>186</v>
      </c>
      <c r="O615" s="67" t="s">
        <v>240</v>
      </c>
      <c r="P615" s="67" t="s">
        <v>457</v>
      </c>
      <c r="Q615" s="67" t="s">
        <v>323</v>
      </c>
      <c r="R615" s="68" t="s">
        <v>180</v>
      </c>
      <c r="S615" s="67" t="s">
        <v>458</v>
      </c>
      <c r="U615" s="21" t="s">
        <v>459</v>
      </c>
    </row>
    <row r="616" spans="3:21" ht="19.5" customHeight="1" x14ac:dyDescent="0.15">
      <c r="C616" s="52"/>
      <c r="D616" s="52"/>
      <c r="E616" s="52"/>
      <c r="F616" s="52"/>
      <c r="G616" s="52"/>
      <c r="H616" s="52"/>
      <c r="I616" s="46"/>
      <c r="K616" s="47">
        <v>48</v>
      </c>
      <c r="L616" s="49" t="s">
        <v>347</v>
      </c>
      <c r="M616" s="50">
        <v>64.8</v>
      </c>
      <c r="N616" s="50">
        <v>64.099999999999994</v>
      </c>
      <c r="O616" s="50">
        <v>67.2</v>
      </c>
      <c r="P616" s="50">
        <v>69</v>
      </c>
      <c r="Q616" s="50">
        <v>68.599999999999994</v>
      </c>
      <c r="R616" s="50">
        <f>ROUND(AVERAGE(M616:Q616)+0.00005,1)</f>
        <v>66.7</v>
      </c>
      <c r="S616" s="50">
        <v>76.350364963503637</v>
      </c>
      <c r="U616" s="180">
        <f>S616-R616</f>
        <v>9.6503649635036339</v>
      </c>
    </row>
    <row r="618" spans="3:21" ht="19.5" customHeight="1" x14ac:dyDescent="0.15">
      <c r="M618" s="67" t="s">
        <v>187</v>
      </c>
      <c r="N618" s="67" t="s">
        <v>183</v>
      </c>
      <c r="O618" s="67" t="s">
        <v>188</v>
      </c>
      <c r="P618" s="67" t="s">
        <v>240</v>
      </c>
      <c r="Q618" s="67" t="s">
        <v>253</v>
      </c>
      <c r="R618" s="68" t="s">
        <v>180</v>
      </c>
      <c r="S618" s="67" t="s">
        <v>323</v>
      </c>
    </row>
    <row r="619" spans="3:21" ht="19.5" customHeight="1" x14ac:dyDescent="0.15">
      <c r="M619" s="50">
        <v>60.9</v>
      </c>
      <c r="N619" s="50">
        <v>64.8</v>
      </c>
      <c r="O619" s="50">
        <v>64.099999999999994</v>
      </c>
      <c r="P619" s="50">
        <v>67.2</v>
      </c>
      <c r="Q619" s="50">
        <v>69</v>
      </c>
      <c r="R619" s="50">
        <f>ROUND(AVERAGE(M619:Q619)+0.00005,1)</f>
        <v>65.2</v>
      </c>
      <c r="S619" s="50">
        <v>68.599999999999994</v>
      </c>
    </row>
    <row r="627" spans="3:21" ht="19.5" customHeight="1" x14ac:dyDescent="0.15">
      <c r="C627" s="44"/>
      <c r="M627" s="45"/>
      <c r="N627" s="45"/>
      <c r="O627" s="45"/>
      <c r="P627" s="45"/>
      <c r="Q627" s="45"/>
      <c r="R627" s="45" t="s">
        <v>267</v>
      </c>
      <c r="S627" s="45"/>
    </row>
    <row r="628" spans="3:21" ht="19.5" customHeight="1" x14ac:dyDescent="0.15">
      <c r="C628" s="51"/>
      <c r="D628" s="52"/>
      <c r="E628" s="52"/>
      <c r="F628" s="52"/>
      <c r="G628" s="52"/>
      <c r="H628" s="52"/>
      <c r="I628" s="46"/>
      <c r="K628" s="47"/>
      <c r="L628" s="48" t="s">
        <v>268</v>
      </c>
      <c r="M628" s="67" t="s">
        <v>183</v>
      </c>
      <c r="N628" s="67" t="s">
        <v>186</v>
      </c>
      <c r="O628" s="67" t="s">
        <v>240</v>
      </c>
      <c r="P628" s="67" t="s">
        <v>457</v>
      </c>
      <c r="Q628" s="67" t="s">
        <v>323</v>
      </c>
      <c r="R628" s="68" t="s">
        <v>180</v>
      </c>
      <c r="S628" s="67" t="s">
        <v>458</v>
      </c>
      <c r="U628" s="21" t="s">
        <v>459</v>
      </c>
    </row>
    <row r="629" spans="3:21" ht="19.5" customHeight="1" x14ac:dyDescent="0.15">
      <c r="C629" s="52"/>
      <c r="D629" s="52"/>
      <c r="E629" s="52"/>
      <c r="F629" s="52"/>
      <c r="G629" s="52"/>
      <c r="H629" s="52"/>
      <c r="I629" s="46"/>
      <c r="K629" s="47">
        <v>49</v>
      </c>
      <c r="L629" s="49" t="s">
        <v>239</v>
      </c>
      <c r="M629" s="50"/>
      <c r="N629" s="50">
        <v>60.5</v>
      </c>
      <c r="O629" s="50">
        <v>61.6</v>
      </c>
      <c r="P629" s="50">
        <v>63.1</v>
      </c>
      <c r="Q629" s="50">
        <v>63.099999999999994</v>
      </c>
      <c r="R629" s="50">
        <f>ROUND(AVERAGE(M629:Q629)+0.00005,1)</f>
        <v>62.1</v>
      </c>
      <c r="S629" s="50">
        <v>71.678832116788314</v>
      </c>
      <c r="U629" s="180">
        <f>S629-R629</f>
        <v>9.5788321167883126</v>
      </c>
    </row>
    <row r="630" spans="3:21" ht="19.5" customHeight="1" x14ac:dyDescent="0.15">
      <c r="K630" s="62"/>
    </row>
    <row r="631" spans="3:21" ht="19.5" customHeight="1" x14ac:dyDescent="0.15">
      <c r="M631" s="67" t="s">
        <v>187</v>
      </c>
      <c r="N631" s="67" t="s">
        <v>183</v>
      </c>
      <c r="O631" s="67" t="s">
        <v>188</v>
      </c>
      <c r="P631" s="67" t="s">
        <v>240</v>
      </c>
      <c r="Q631" s="67" t="s">
        <v>253</v>
      </c>
      <c r="R631" s="68" t="s">
        <v>180</v>
      </c>
      <c r="S631" s="67" t="s">
        <v>323</v>
      </c>
    </row>
    <row r="632" spans="3:21" ht="19.5" customHeight="1" x14ac:dyDescent="0.15">
      <c r="M632" s="50"/>
      <c r="N632" s="50"/>
      <c r="O632" s="50">
        <v>60.5</v>
      </c>
      <c r="P632" s="50">
        <v>61.6</v>
      </c>
      <c r="Q632" s="50">
        <v>63.1</v>
      </c>
      <c r="R632" s="50">
        <f>ROUND(AVERAGE(M632:Q632)+0.00005,1)</f>
        <v>61.7</v>
      </c>
      <c r="S632" s="50">
        <v>63.099999999999994</v>
      </c>
    </row>
    <row r="640" spans="3:21" ht="19.5" customHeight="1" x14ac:dyDescent="0.15">
      <c r="C640" s="44"/>
      <c r="M640" s="45"/>
      <c r="N640" s="45"/>
      <c r="O640" s="45"/>
      <c r="P640" s="45"/>
      <c r="Q640" s="45"/>
      <c r="R640" s="45" t="s">
        <v>267</v>
      </c>
      <c r="S640" s="45"/>
    </row>
    <row r="641" spans="3:21" ht="19.5" customHeight="1" x14ac:dyDescent="0.15">
      <c r="C641" s="51"/>
      <c r="D641" s="52"/>
      <c r="E641" s="52"/>
      <c r="F641" s="52"/>
      <c r="G641" s="52"/>
      <c r="H641" s="52"/>
      <c r="I641" s="46"/>
      <c r="K641" s="47"/>
      <c r="L641" s="48" t="s">
        <v>268</v>
      </c>
      <c r="M641" s="67" t="s">
        <v>183</v>
      </c>
      <c r="N641" s="67" t="s">
        <v>186</v>
      </c>
      <c r="O641" s="67" t="s">
        <v>240</v>
      </c>
      <c r="P641" s="67" t="s">
        <v>457</v>
      </c>
      <c r="Q641" s="67" t="s">
        <v>323</v>
      </c>
      <c r="R641" s="68" t="s">
        <v>180</v>
      </c>
      <c r="S641" s="67" t="s">
        <v>458</v>
      </c>
      <c r="U641" s="21" t="s">
        <v>459</v>
      </c>
    </row>
    <row r="642" spans="3:21" ht="19.5" customHeight="1" x14ac:dyDescent="0.15">
      <c r="C642" s="52"/>
      <c r="D642" s="52"/>
      <c r="E642" s="52"/>
      <c r="F642" s="52"/>
      <c r="G642" s="52"/>
      <c r="H642" s="52"/>
      <c r="I642" s="46"/>
      <c r="K642" s="47">
        <v>50</v>
      </c>
      <c r="L642" s="49" t="s">
        <v>222</v>
      </c>
      <c r="M642" s="50">
        <v>67.8</v>
      </c>
      <c r="N642" s="50">
        <v>64.599999999999994</v>
      </c>
      <c r="O642" s="50">
        <v>67.100000000000009</v>
      </c>
      <c r="P642" s="50">
        <v>65.7</v>
      </c>
      <c r="Q642" s="50">
        <v>65.5</v>
      </c>
      <c r="R642" s="50">
        <f>ROUND(AVERAGE(M642:Q642)+0.00005,1)</f>
        <v>66.099999999999994</v>
      </c>
      <c r="S642" s="50">
        <v>73.430656934306569</v>
      </c>
      <c r="U642" s="180">
        <f>S642-R642</f>
        <v>7.3306569343065746</v>
      </c>
    </row>
    <row r="643" spans="3:21" ht="19.5" customHeight="1" x14ac:dyDescent="0.15">
      <c r="K643" s="60"/>
    </row>
    <row r="644" spans="3:21" ht="19.5" customHeight="1" x14ac:dyDescent="0.15">
      <c r="M644" s="67" t="s">
        <v>187</v>
      </c>
      <c r="N644" s="67" t="s">
        <v>183</v>
      </c>
      <c r="O644" s="67" t="s">
        <v>188</v>
      </c>
      <c r="P644" s="67" t="s">
        <v>240</v>
      </c>
      <c r="Q644" s="67" t="s">
        <v>253</v>
      </c>
      <c r="R644" s="68" t="s">
        <v>180</v>
      </c>
      <c r="S644" s="67" t="s">
        <v>323</v>
      </c>
    </row>
    <row r="645" spans="3:21" ht="19.5" customHeight="1" x14ac:dyDescent="0.15">
      <c r="M645" s="50">
        <v>63.1</v>
      </c>
      <c r="N645" s="50">
        <v>67.8</v>
      </c>
      <c r="O645" s="50">
        <v>64.599999999999994</v>
      </c>
      <c r="P645" s="50">
        <v>67.100000000000009</v>
      </c>
      <c r="Q645" s="50">
        <v>65.7</v>
      </c>
      <c r="R645" s="50">
        <f>ROUND(AVERAGE(M645:Q645)+0.00005,1)</f>
        <v>65.7</v>
      </c>
      <c r="S645" s="50">
        <v>65.5</v>
      </c>
    </row>
    <row r="653" spans="3:21" ht="19.5" customHeight="1" x14ac:dyDescent="0.15">
      <c r="C653" s="44"/>
      <c r="M653" s="45"/>
      <c r="N653" s="45"/>
      <c r="O653" s="45"/>
      <c r="P653" s="45"/>
      <c r="Q653" s="45"/>
      <c r="R653" s="45" t="s">
        <v>267</v>
      </c>
      <c r="S653" s="45"/>
    </row>
    <row r="654" spans="3:21" ht="19.5" customHeight="1" x14ac:dyDescent="0.15">
      <c r="C654" s="51"/>
      <c r="D654" s="52"/>
      <c r="E654" s="52"/>
      <c r="F654" s="52"/>
      <c r="G654" s="52"/>
      <c r="H654" s="52"/>
      <c r="I654" s="46"/>
      <c r="K654" s="47"/>
      <c r="L654" s="48" t="s">
        <v>268</v>
      </c>
      <c r="M654" s="67" t="s">
        <v>183</v>
      </c>
      <c r="N654" s="67" t="s">
        <v>186</v>
      </c>
      <c r="O654" s="67" t="s">
        <v>240</v>
      </c>
      <c r="P654" s="67" t="s">
        <v>457</v>
      </c>
      <c r="Q654" s="67" t="s">
        <v>323</v>
      </c>
      <c r="R654" s="68" t="s">
        <v>180</v>
      </c>
      <c r="S654" s="67" t="s">
        <v>458</v>
      </c>
      <c r="U654" s="21" t="s">
        <v>459</v>
      </c>
    </row>
    <row r="655" spans="3:21" ht="19.5" customHeight="1" x14ac:dyDescent="0.15">
      <c r="C655" s="52"/>
      <c r="D655" s="52"/>
      <c r="E655" s="52"/>
      <c r="F655" s="52"/>
      <c r="G655" s="52"/>
      <c r="H655" s="52"/>
      <c r="I655" s="46"/>
      <c r="K655" s="47">
        <v>51</v>
      </c>
      <c r="L655" s="49" t="s">
        <v>359</v>
      </c>
      <c r="M655" s="50">
        <v>66.099999999999994</v>
      </c>
      <c r="N655" s="50">
        <v>63.400000000000006</v>
      </c>
      <c r="O655" s="50">
        <v>65.5</v>
      </c>
      <c r="P655" s="50">
        <v>63.6</v>
      </c>
      <c r="Q655" s="50">
        <v>64.900000000000006</v>
      </c>
      <c r="R655" s="50">
        <f>ROUND(AVERAGE(M655:Q655)+0.00005,1)</f>
        <v>64.7</v>
      </c>
      <c r="S655" s="50">
        <v>72.627737226277361</v>
      </c>
      <c r="U655" s="180">
        <f>S655-R655</f>
        <v>7.9277372262773582</v>
      </c>
    </row>
    <row r="657" spans="3:21" ht="19.5" customHeight="1" x14ac:dyDescent="0.15">
      <c r="M657" s="67" t="s">
        <v>187</v>
      </c>
      <c r="N657" s="67" t="s">
        <v>183</v>
      </c>
      <c r="O657" s="67" t="s">
        <v>188</v>
      </c>
      <c r="P657" s="67" t="s">
        <v>240</v>
      </c>
      <c r="Q657" s="67" t="s">
        <v>253</v>
      </c>
      <c r="R657" s="68" t="s">
        <v>180</v>
      </c>
      <c r="S657" s="67" t="s">
        <v>323</v>
      </c>
    </row>
    <row r="658" spans="3:21" ht="19.5" customHeight="1" x14ac:dyDescent="0.15">
      <c r="M658" s="50">
        <v>61.5</v>
      </c>
      <c r="N658" s="50">
        <v>66.099999999999994</v>
      </c>
      <c r="O658" s="50">
        <v>63.400000000000006</v>
      </c>
      <c r="P658" s="50">
        <v>65.5</v>
      </c>
      <c r="Q658" s="50">
        <v>63.6</v>
      </c>
      <c r="R658" s="50">
        <f>ROUND(AVERAGE(M658:Q658)+0.00005,1)</f>
        <v>64</v>
      </c>
      <c r="S658" s="50">
        <v>64.900000000000006</v>
      </c>
    </row>
    <row r="666" spans="3:21" ht="19.5" customHeight="1" x14ac:dyDescent="0.15">
      <c r="C666" s="44"/>
      <c r="M666" s="45"/>
      <c r="N666" s="45"/>
      <c r="O666" s="45"/>
      <c r="P666" s="45"/>
      <c r="Q666" s="45"/>
      <c r="R666" s="45" t="s">
        <v>267</v>
      </c>
      <c r="S666" s="45"/>
    </row>
    <row r="667" spans="3:21" ht="19.5" customHeight="1" x14ac:dyDescent="0.15">
      <c r="C667" s="51"/>
      <c r="D667" s="52"/>
      <c r="E667" s="52"/>
      <c r="F667" s="52"/>
      <c r="G667" s="52"/>
      <c r="H667" s="52"/>
      <c r="I667" s="46"/>
      <c r="K667" s="47"/>
      <c r="L667" s="48" t="s">
        <v>268</v>
      </c>
      <c r="M667" s="67" t="s">
        <v>183</v>
      </c>
      <c r="N667" s="67" t="s">
        <v>186</v>
      </c>
      <c r="O667" s="67" t="s">
        <v>240</v>
      </c>
      <c r="P667" s="67" t="s">
        <v>457</v>
      </c>
      <c r="Q667" s="67" t="s">
        <v>323</v>
      </c>
      <c r="R667" s="68" t="s">
        <v>180</v>
      </c>
      <c r="S667" s="67" t="s">
        <v>458</v>
      </c>
      <c r="U667" s="21" t="s">
        <v>459</v>
      </c>
    </row>
    <row r="668" spans="3:21" ht="19.5" customHeight="1" x14ac:dyDescent="0.15">
      <c r="C668" s="52"/>
      <c r="D668" s="52"/>
      <c r="E668" s="52"/>
      <c r="F668" s="52"/>
      <c r="G668" s="52"/>
      <c r="H668" s="52"/>
      <c r="I668" s="46"/>
      <c r="K668" s="47">
        <v>52</v>
      </c>
      <c r="L668" s="49" t="s">
        <v>345</v>
      </c>
      <c r="M668" s="50">
        <v>63.1</v>
      </c>
      <c r="N668" s="50">
        <v>61.1</v>
      </c>
      <c r="O668" s="50">
        <v>63.3</v>
      </c>
      <c r="P668" s="50">
        <v>62.4</v>
      </c>
      <c r="Q668" s="50">
        <v>63.1</v>
      </c>
      <c r="R668" s="50">
        <f>ROUND(AVERAGE(M668:Q668)+0.00005,1)</f>
        <v>62.6</v>
      </c>
      <c r="S668" s="50">
        <v>69.12408759124088</v>
      </c>
      <c r="U668" s="180">
        <f>S668-R668</f>
        <v>6.5240875912408782</v>
      </c>
    </row>
    <row r="670" spans="3:21" ht="19.5" customHeight="1" x14ac:dyDescent="0.15">
      <c r="M670" s="67" t="s">
        <v>187</v>
      </c>
      <c r="N670" s="67" t="s">
        <v>183</v>
      </c>
      <c r="O670" s="67" t="s">
        <v>188</v>
      </c>
      <c r="P670" s="67" t="s">
        <v>240</v>
      </c>
      <c r="Q670" s="67" t="s">
        <v>253</v>
      </c>
      <c r="R670" s="68" t="s">
        <v>180</v>
      </c>
      <c r="S670" s="67" t="s">
        <v>323</v>
      </c>
    </row>
    <row r="671" spans="3:21" ht="19.5" customHeight="1" x14ac:dyDescent="0.15">
      <c r="M671" s="50">
        <v>58</v>
      </c>
      <c r="N671" s="50">
        <v>63.1</v>
      </c>
      <c r="O671" s="50">
        <v>61.1</v>
      </c>
      <c r="P671" s="50">
        <v>63.3</v>
      </c>
      <c r="Q671" s="50">
        <v>62.4</v>
      </c>
      <c r="R671" s="50">
        <f>ROUND(AVERAGE(M671:Q671)+0.00005,1)</f>
        <v>61.6</v>
      </c>
      <c r="S671" s="50">
        <v>63.1</v>
      </c>
    </row>
  </sheetData>
  <phoneticPr fontId="3"/>
  <pageMargins left="0.7" right="0.7" top="0.75" bottom="0.75" header="0.3" footer="0.3"/>
  <pageSetup paperSize="9" orientation="portrait" r:id="rId1"/>
  <rowBreaks count="14" manualBreakCount="14">
    <brk id="53" min="1" max="8" man="1"/>
    <brk id="105" min="1" max="8" man="1"/>
    <brk id="157" min="1" max="8" man="1"/>
    <brk id="209" min="1" max="8" man="1"/>
    <brk id="248" min="1" max="8" man="1"/>
    <brk id="274" min="1" max="8" man="1"/>
    <brk id="314" min="1" max="8" man="1"/>
    <brk id="366" min="1" max="8" man="1"/>
    <brk id="418" min="1" max="8" man="1"/>
    <brk id="470" min="1" max="8" man="1"/>
    <brk id="522" min="1" max="8" man="1"/>
    <brk id="274" min="1" max="8" man="1"/>
    <brk id="574" min="1" max="8" man="1"/>
    <brk id="626" min="1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W2:AD115"/>
  <sheetViews>
    <sheetView topLeftCell="A37" zoomScaleNormal="100" zoomScaleSheetLayoutView="100" workbookViewId="0">
      <selection activeCell="X38" sqref="X38"/>
    </sheetView>
  </sheetViews>
  <sheetFormatPr defaultColWidth="9" defaultRowHeight="16.899999999999999" customHeight="1" x14ac:dyDescent="0.15"/>
  <cols>
    <col min="1" max="2" width="1.75" style="2" customWidth="1"/>
    <col min="3" max="19" width="9" style="2"/>
    <col min="20" max="20" width="9" style="2" customWidth="1"/>
    <col min="21" max="22" width="1.75" style="2" customWidth="1"/>
    <col min="23" max="23" width="9" style="2"/>
    <col min="24" max="24" width="20.75" style="2" customWidth="1"/>
    <col min="25" max="16384" width="9" style="2"/>
  </cols>
  <sheetData>
    <row r="2" spans="23:30" ht="16.899999999999999" customHeight="1" x14ac:dyDescent="0.15">
      <c r="W2" s="2" t="s">
        <v>321</v>
      </c>
    </row>
    <row r="3" spans="23:30" ht="16.899999999999999" customHeight="1" x14ac:dyDescent="0.15">
      <c r="AA3" s="12"/>
    </row>
    <row r="4" spans="23:30" ht="16.899999999999999" customHeight="1" x14ac:dyDescent="0.15">
      <c r="W4" s="19" t="s">
        <v>380</v>
      </c>
      <c r="X4" s="18" t="s">
        <v>12</v>
      </c>
      <c r="Y4" s="15">
        <v>564</v>
      </c>
      <c r="Z4" s="14">
        <f>Y4/Y$58*100</f>
        <v>41.167883211678827</v>
      </c>
      <c r="AB4" s="12"/>
      <c r="AC4" s="12"/>
      <c r="AD4" s="12"/>
    </row>
    <row r="5" spans="23:30" ht="16.899999999999999" customHeight="1" x14ac:dyDescent="0.15">
      <c r="W5" s="19" t="s">
        <v>381</v>
      </c>
      <c r="X5" s="18" t="s">
        <v>13</v>
      </c>
      <c r="Y5" s="15">
        <v>390</v>
      </c>
      <c r="Z5" s="14">
        <f t="shared" ref="Z5:Z58" si="0">Y5/Y$58*100</f>
        <v>28.467153284671532</v>
      </c>
      <c r="AB5" s="12"/>
      <c r="AC5" s="12"/>
      <c r="AD5" s="12"/>
    </row>
    <row r="6" spans="23:30" ht="16.899999999999999" customHeight="1" x14ac:dyDescent="0.15">
      <c r="W6" s="19" t="s">
        <v>389</v>
      </c>
      <c r="X6" s="18" t="s">
        <v>14</v>
      </c>
      <c r="Y6" s="15">
        <v>359</v>
      </c>
      <c r="Z6" s="14">
        <f t="shared" si="0"/>
        <v>26.204379562043794</v>
      </c>
      <c r="AB6" s="12"/>
      <c r="AC6" s="12"/>
      <c r="AD6" s="12"/>
    </row>
    <row r="7" spans="23:30" ht="16.899999999999999" customHeight="1" x14ac:dyDescent="0.15">
      <c r="W7" s="19" t="s">
        <v>383</v>
      </c>
      <c r="X7" s="18" t="s">
        <v>18</v>
      </c>
      <c r="Y7" s="15">
        <v>351</v>
      </c>
      <c r="Z7" s="14">
        <f t="shared" si="0"/>
        <v>25.620437956204377</v>
      </c>
      <c r="AB7" s="12"/>
      <c r="AC7" s="12"/>
      <c r="AD7" s="12"/>
    </row>
    <row r="8" spans="23:30" ht="16.899999999999999" customHeight="1" x14ac:dyDescent="0.15">
      <c r="W8" s="19" t="s">
        <v>384</v>
      </c>
      <c r="X8" s="18" t="s">
        <v>15</v>
      </c>
      <c r="Y8" s="15">
        <v>326</v>
      </c>
      <c r="Z8" s="14">
        <f t="shared" si="0"/>
        <v>23.795620437956206</v>
      </c>
      <c r="AB8" s="12"/>
      <c r="AC8" s="12"/>
      <c r="AD8" s="12"/>
    </row>
    <row r="9" spans="23:30" ht="16.899999999999999" customHeight="1" x14ac:dyDescent="0.15">
      <c r="W9" s="19" t="s">
        <v>393</v>
      </c>
      <c r="X9" s="18" t="s">
        <v>16</v>
      </c>
      <c r="Y9" s="15">
        <v>263</v>
      </c>
      <c r="Z9" s="14">
        <f t="shared" si="0"/>
        <v>19.197080291970803</v>
      </c>
      <c r="AB9" s="12"/>
      <c r="AC9" s="12"/>
      <c r="AD9" s="12"/>
    </row>
    <row r="10" spans="23:30" ht="16.899999999999999" customHeight="1" x14ac:dyDescent="0.15">
      <c r="W10" s="19" t="s">
        <v>417</v>
      </c>
      <c r="X10" s="18" t="s">
        <v>17</v>
      </c>
      <c r="Y10" s="15">
        <v>262</v>
      </c>
      <c r="Z10" s="14">
        <f t="shared" si="0"/>
        <v>19.124087591240876</v>
      </c>
      <c r="AB10" s="12"/>
      <c r="AC10" s="12"/>
      <c r="AD10" s="12"/>
    </row>
    <row r="11" spans="23:30" ht="16.899999999999999" customHeight="1" x14ac:dyDescent="0.15">
      <c r="W11" s="19" t="s">
        <v>386</v>
      </c>
      <c r="X11" s="18" t="s">
        <v>19</v>
      </c>
      <c r="Y11" s="15">
        <v>213</v>
      </c>
      <c r="Z11" s="14">
        <f t="shared" si="0"/>
        <v>15.547445255474452</v>
      </c>
      <c r="AB11" s="12"/>
      <c r="AC11" s="12"/>
      <c r="AD11" s="12"/>
    </row>
    <row r="12" spans="23:30" ht="16.899999999999999" customHeight="1" x14ac:dyDescent="0.15">
      <c r="W12" s="19" t="s">
        <v>418</v>
      </c>
      <c r="X12" s="18" t="s">
        <v>21</v>
      </c>
      <c r="Y12" s="15">
        <v>196</v>
      </c>
      <c r="Z12" s="14">
        <f t="shared" si="0"/>
        <v>14.306569343065693</v>
      </c>
      <c r="AB12" s="12"/>
      <c r="AC12" s="12"/>
      <c r="AD12" s="12"/>
    </row>
    <row r="13" spans="23:30" ht="16.899999999999999" customHeight="1" x14ac:dyDescent="0.15">
      <c r="W13" s="19" t="s">
        <v>382</v>
      </c>
      <c r="X13" s="18" t="s">
        <v>29</v>
      </c>
      <c r="Y13" s="15">
        <v>195</v>
      </c>
      <c r="Z13" s="14">
        <f t="shared" si="0"/>
        <v>14.233576642335766</v>
      </c>
      <c r="AB13" s="12"/>
      <c r="AC13" s="12"/>
      <c r="AD13" s="12"/>
    </row>
    <row r="14" spans="23:30" ht="16.899999999999999" customHeight="1" x14ac:dyDescent="0.15">
      <c r="W14" s="19" t="s">
        <v>405</v>
      </c>
      <c r="X14" s="18" t="s">
        <v>30</v>
      </c>
      <c r="Y14" s="15">
        <v>152</v>
      </c>
      <c r="Z14" s="14">
        <f t="shared" si="0"/>
        <v>11.094890510948906</v>
      </c>
      <c r="AB14" s="12"/>
      <c r="AC14" s="12"/>
      <c r="AD14" s="12"/>
    </row>
    <row r="15" spans="23:30" ht="16.899999999999999" customHeight="1" x14ac:dyDescent="0.15">
      <c r="W15" s="19" t="s">
        <v>390</v>
      </c>
      <c r="X15" s="18" t="s">
        <v>27</v>
      </c>
      <c r="Y15" s="15">
        <v>136</v>
      </c>
      <c r="Z15" s="14">
        <f t="shared" si="0"/>
        <v>9.9270072992700733</v>
      </c>
      <c r="AB15" s="12"/>
      <c r="AC15" s="12"/>
      <c r="AD15" s="12"/>
    </row>
    <row r="16" spans="23:30" ht="16.899999999999999" customHeight="1" x14ac:dyDescent="0.15">
      <c r="W16" s="19" t="s">
        <v>392</v>
      </c>
      <c r="X16" s="18" t="s">
        <v>32</v>
      </c>
      <c r="Y16" s="15">
        <v>131</v>
      </c>
      <c r="Z16" s="14">
        <f t="shared" si="0"/>
        <v>9.562043795620438</v>
      </c>
      <c r="AB16" s="12"/>
      <c r="AC16" s="12"/>
      <c r="AD16" s="12"/>
    </row>
    <row r="17" spans="23:30" ht="16.899999999999999" customHeight="1" x14ac:dyDescent="0.15">
      <c r="W17" s="19" t="s">
        <v>385</v>
      </c>
      <c r="X17" s="18" t="s">
        <v>28</v>
      </c>
      <c r="Y17" s="15">
        <v>125</v>
      </c>
      <c r="Z17" s="14">
        <f t="shared" si="0"/>
        <v>9.1240875912408761</v>
      </c>
      <c r="AB17" s="12"/>
      <c r="AC17" s="12"/>
      <c r="AD17" s="12"/>
    </row>
    <row r="18" spans="23:30" ht="16.899999999999999" customHeight="1" x14ac:dyDescent="0.15">
      <c r="W18" s="19" t="s">
        <v>388</v>
      </c>
      <c r="X18" s="18" t="s">
        <v>260</v>
      </c>
      <c r="Y18" s="15">
        <v>113</v>
      </c>
      <c r="Z18" s="14">
        <f t="shared" si="0"/>
        <v>8.2481751824817504</v>
      </c>
      <c r="AB18" s="12"/>
      <c r="AC18" s="12"/>
      <c r="AD18" s="12"/>
    </row>
    <row r="19" spans="23:30" ht="16.899999999999999" customHeight="1" x14ac:dyDescent="0.15">
      <c r="W19" s="19" t="s">
        <v>416</v>
      </c>
      <c r="X19" s="18" t="s">
        <v>465</v>
      </c>
      <c r="Y19" s="15">
        <v>105</v>
      </c>
      <c r="Z19" s="14">
        <f t="shared" si="0"/>
        <v>7.664233576642336</v>
      </c>
      <c r="AB19" s="12"/>
      <c r="AC19" s="12"/>
      <c r="AD19" s="12"/>
    </row>
    <row r="20" spans="23:30" ht="16.899999999999999" customHeight="1" x14ac:dyDescent="0.15">
      <c r="W20" s="19" t="s">
        <v>421</v>
      </c>
      <c r="X20" s="18" t="s">
        <v>23</v>
      </c>
      <c r="Y20" s="15">
        <v>104</v>
      </c>
      <c r="Z20" s="14">
        <f t="shared" si="0"/>
        <v>7.5912408759124084</v>
      </c>
      <c r="AB20" s="12"/>
      <c r="AC20" s="12"/>
      <c r="AD20" s="12"/>
    </row>
    <row r="21" spans="23:30" ht="16.899999999999999" customHeight="1" x14ac:dyDescent="0.15">
      <c r="W21" s="19" t="s">
        <v>414</v>
      </c>
      <c r="X21" s="18" t="s">
        <v>25</v>
      </c>
      <c r="Y21" s="15">
        <v>102</v>
      </c>
      <c r="Z21" s="14">
        <f t="shared" si="0"/>
        <v>7.4452554744525541</v>
      </c>
      <c r="AB21" s="12"/>
      <c r="AC21" s="12"/>
      <c r="AD21" s="12"/>
    </row>
    <row r="22" spans="23:30" ht="16.899999999999999" customHeight="1" x14ac:dyDescent="0.15">
      <c r="W22" s="19" t="s">
        <v>419</v>
      </c>
      <c r="X22" s="18" t="s">
        <v>271</v>
      </c>
      <c r="Y22" s="15">
        <v>101</v>
      </c>
      <c r="Z22" s="14">
        <f t="shared" si="0"/>
        <v>7.3722627737226283</v>
      </c>
      <c r="AB22" s="12"/>
      <c r="AC22" s="12"/>
      <c r="AD22" s="12"/>
    </row>
    <row r="23" spans="23:30" ht="16.899999999999999" customHeight="1" x14ac:dyDescent="0.15">
      <c r="W23" s="19" t="s">
        <v>422</v>
      </c>
      <c r="X23" s="18" t="s">
        <v>324</v>
      </c>
      <c r="Y23" s="15">
        <v>99</v>
      </c>
      <c r="Z23" s="14">
        <f t="shared" si="0"/>
        <v>7.226277372262774</v>
      </c>
      <c r="AB23" s="12"/>
      <c r="AC23" s="12"/>
      <c r="AD23" s="12"/>
    </row>
    <row r="24" spans="23:30" ht="16.899999999999999" customHeight="1" x14ac:dyDescent="0.15">
      <c r="W24" s="19" t="s">
        <v>415</v>
      </c>
      <c r="X24" s="18" t="s">
        <v>31</v>
      </c>
      <c r="Y24" s="15">
        <v>94</v>
      </c>
      <c r="Z24" s="14">
        <f t="shared" si="0"/>
        <v>6.8613138686131396</v>
      </c>
      <c r="AB24" s="12"/>
      <c r="AC24" s="12"/>
      <c r="AD24" s="12"/>
    </row>
    <row r="25" spans="23:30" ht="16.899999999999999" customHeight="1" x14ac:dyDescent="0.15">
      <c r="W25" s="19" t="s">
        <v>430</v>
      </c>
      <c r="X25" s="18" t="s">
        <v>22</v>
      </c>
      <c r="Y25" s="15">
        <v>79</v>
      </c>
      <c r="Z25" s="14">
        <f t="shared" si="0"/>
        <v>5.766423357664233</v>
      </c>
      <c r="AB25" s="12"/>
      <c r="AC25" s="12"/>
      <c r="AD25" s="12"/>
    </row>
    <row r="26" spans="23:30" ht="16.899999999999999" customHeight="1" x14ac:dyDescent="0.15">
      <c r="W26" s="19" t="s">
        <v>433</v>
      </c>
      <c r="X26" s="18" t="s">
        <v>34</v>
      </c>
      <c r="Y26" s="15">
        <v>78</v>
      </c>
      <c r="Z26" s="14">
        <f t="shared" si="0"/>
        <v>5.6934306569343063</v>
      </c>
      <c r="AB26" s="12"/>
      <c r="AC26" s="12"/>
      <c r="AD26" s="12"/>
    </row>
    <row r="27" spans="23:30" ht="16.899999999999999" customHeight="1" x14ac:dyDescent="0.15">
      <c r="W27" s="19" t="s">
        <v>395</v>
      </c>
      <c r="X27" s="18" t="s">
        <v>35</v>
      </c>
      <c r="Y27" s="15">
        <v>64</v>
      </c>
      <c r="Z27" s="14">
        <f t="shared" si="0"/>
        <v>4.6715328467153281</v>
      </c>
      <c r="AB27" s="12"/>
      <c r="AC27" s="12"/>
      <c r="AD27" s="12"/>
    </row>
    <row r="28" spans="23:30" ht="16.899999999999999" customHeight="1" x14ac:dyDescent="0.15">
      <c r="W28" s="19" t="s">
        <v>406</v>
      </c>
      <c r="X28" s="18" t="s">
        <v>37</v>
      </c>
      <c r="Y28" s="15">
        <v>64</v>
      </c>
      <c r="Z28" s="14">
        <f t="shared" si="0"/>
        <v>4.6715328467153281</v>
      </c>
      <c r="AB28" s="12"/>
      <c r="AC28" s="12"/>
      <c r="AD28" s="12"/>
    </row>
    <row r="29" spans="23:30" ht="16.899999999999999" customHeight="1" x14ac:dyDescent="0.15">
      <c r="W29" s="19" t="s">
        <v>387</v>
      </c>
      <c r="X29" s="18" t="s">
        <v>39</v>
      </c>
      <c r="Y29" s="15">
        <v>61</v>
      </c>
      <c r="Z29" s="14">
        <f t="shared" si="0"/>
        <v>4.452554744525548</v>
      </c>
      <c r="AB29" s="12"/>
      <c r="AC29" s="12"/>
      <c r="AD29" s="12"/>
    </row>
    <row r="30" spans="23:30" ht="16.899999999999999" customHeight="1" x14ac:dyDescent="0.15">
      <c r="W30" s="19" t="s">
        <v>408</v>
      </c>
      <c r="X30" s="18" t="s">
        <v>272</v>
      </c>
      <c r="Y30" s="15">
        <v>58</v>
      </c>
      <c r="Z30" s="14">
        <f t="shared" si="0"/>
        <v>4.2335766423357661</v>
      </c>
      <c r="AB30" s="12"/>
      <c r="AC30" s="12"/>
      <c r="AD30" s="12"/>
    </row>
    <row r="31" spans="23:30" ht="16.899999999999999" customHeight="1" x14ac:dyDescent="0.15">
      <c r="W31" s="19" t="s">
        <v>409</v>
      </c>
      <c r="X31" s="18" t="s">
        <v>254</v>
      </c>
      <c r="Y31" s="15">
        <v>53</v>
      </c>
      <c r="Z31" s="14">
        <f t="shared" si="0"/>
        <v>3.8686131386861313</v>
      </c>
      <c r="AB31" s="12"/>
      <c r="AC31" s="12"/>
      <c r="AD31" s="12"/>
    </row>
    <row r="32" spans="23:30" ht="16.899999999999999" customHeight="1" x14ac:dyDescent="0.15">
      <c r="W32" s="19" t="s">
        <v>429</v>
      </c>
      <c r="X32" s="18" t="s">
        <v>33</v>
      </c>
      <c r="Y32" s="15">
        <v>49</v>
      </c>
      <c r="Z32" s="14">
        <f t="shared" si="0"/>
        <v>3.5766423357664232</v>
      </c>
      <c r="AB32" s="12"/>
      <c r="AC32" s="12"/>
      <c r="AD32" s="12"/>
    </row>
    <row r="33" spans="23:30" ht="16.899999999999999" customHeight="1" x14ac:dyDescent="0.15">
      <c r="W33" s="19" t="s">
        <v>423</v>
      </c>
      <c r="X33" s="18" t="s">
        <v>38</v>
      </c>
      <c r="Y33" s="15">
        <v>43</v>
      </c>
      <c r="Z33" s="14">
        <f t="shared" si="0"/>
        <v>3.1386861313868613</v>
      </c>
      <c r="AB33" s="12"/>
      <c r="AC33" s="12"/>
      <c r="AD33" s="12"/>
    </row>
    <row r="34" spans="23:30" ht="16.899999999999999" customHeight="1" x14ac:dyDescent="0.15">
      <c r="W34" s="19" t="s">
        <v>431</v>
      </c>
      <c r="X34" s="18" t="s">
        <v>47</v>
      </c>
      <c r="Y34" s="15">
        <v>37</v>
      </c>
      <c r="Z34" s="14">
        <f t="shared" si="0"/>
        <v>2.7007299270072993</v>
      </c>
      <c r="AB34" s="12"/>
      <c r="AC34" s="12"/>
      <c r="AD34" s="12"/>
    </row>
    <row r="35" spans="23:30" ht="16.899999999999999" customHeight="1" x14ac:dyDescent="0.15">
      <c r="W35" s="19" t="s">
        <v>397</v>
      </c>
      <c r="X35" s="18" t="s">
        <v>56</v>
      </c>
      <c r="Y35" s="15">
        <v>36</v>
      </c>
      <c r="Z35" s="14">
        <f t="shared" si="0"/>
        <v>2.6277372262773722</v>
      </c>
      <c r="AB35" s="12"/>
      <c r="AC35" s="12"/>
      <c r="AD35" s="12"/>
    </row>
    <row r="36" spans="23:30" ht="16.899999999999999" customHeight="1" x14ac:dyDescent="0.15">
      <c r="W36" s="19" t="s">
        <v>407</v>
      </c>
      <c r="X36" s="18" t="s">
        <v>42</v>
      </c>
      <c r="Y36" s="15">
        <v>35</v>
      </c>
      <c r="Z36" s="14">
        <f t="shared" si="0"/>
        <v>2.5547445255474455</v>
      </c>
      <c r="AB36" s="12"/>
      <c r="AC36" s="12"/>
      <c r="AD36" s="12"/>
    </row>
    <row r="37" spans="23:30" ht="16.899999999999999" customHeight="1" x14ac:dyDescent="0.15">
      <c r="W37" s="19" t="s">
        <v>413</v>
      </c>
      <c r="X37" s="18" t="s">
        <v>53</v>
      </c>
      <c r="Y37" s="15">
        <v>30</v>
      </c>
      <c r="Z37" s="14">
        <f t="shared" si="0"/>
        <v>2.1897810218978102</v>
      </c>
      <c r="AB37" s="12"/>
      <c r="AC37" s="12"/>
      <c r="AD37" s="12"/>
    </row>
    <row r="38" spans="23:30" ht="16.899999999999999" customHeight="1" x14ac:dyDescent="0.15">
      <c r="W38" s="19" t="s">
        <v>410</v>
      </c>
      <c r="X38" s="18" t="s">
        <v>464</v>
      </c>
      <c r="Y38" s="15">
        <v>29</v>
      </c>
      <c r="Z38" s="14">
        <f t="shared" si="0"/>
        <v>2.1167883211678831</v>
      </c>
      <c r="AB38" s="12"/>
      <c r="AC38" s="12"/>
      <c r="AD38" s="12"/>
    </row>
    <row r="39" spans="23:30" ht="16.899999999999999" customHeight="1" x14ac:dyDescent="0.15">
      <c r="W39" s="19" t="s">
        <v>401</v>
      </c>
      <c r="X39" s="18" t="s">
        <v>41</v>
      </c>
      <c r="Y39" s="15">
        <v>27</v>
      </c>
      <c r="Z39" s="14">
        <f t="shared" si="0"/>
        <v>1.9708029197080292</v>
      </c>
      <c r="AB39" s="12"/>
      <c r="AC39" s="12"/>
      <c r="AD39" s="12"/>
    </row>
    <row r="40" spans="23:30" ht="16.899999999999999" customHeight="1" x14ac:dyDescent="0.15">
      <c r="W40" s="19" t="s">
        <v>420</v>
      </c>
      <c r="X40" s="18" t="s">
        <v>44</v>
      </c>
      <c r="Y40" s="15">
        <v>27</v>
      </c>
      <c r="Z40" s="14">
        <f t="shared" si="0"/>
        <v>1.9708029197080292</v>
      </c>
      <c r="AB40" s="12"/>
      <c r="AC40" s="12"/>
      <c r="AD40" s="12"/>
    </row>
    <row r="41" spans="23:30" ht="16.899999999999999" customHeight="1" x14ac:dyDescent="0.15">
      <c r="W41" s="19" t="s">
        <v>428</v>
      </c>
      <c r="X41" s="18" t="s">
        <v>40</v>
      </c>
      <c r="Y41" s="15">
        <v>27</v>
      </c>
      <c r="Z41" s="14">
        <f t="shared" si="0"/>
        <v>1.9708029197080292</v>
      </c>
      <c r="AB41" s="12"/>
      <c r="AC41" s="12"/>
      <c r="AD41" s="12"/>
    </row>
    <row r="42" spans="23:30" ht="16.899999999999999" customHeight="1" x14ac:dyDescent="0.15">
      <c r="W42" s="19" t="s">
        <v>412</v>
      </c>
      <c r="X42" s="18" t="s">
        <v>378</v>
      </c>
      <c r="Y42" s="15">
        <v>25</v>
      </c>
      <c r="Z42" s="14">
        <f t="shared" si="0"/>
        <v>1.824817518248175</v>
      </c>
      <c r="AB42" s="12"/>
      <c r="AC42" s="12"/>
      <c r="AD42" s="12"/>
    </row>
    <row r="43" spans="23:30" ht="16.899999999999999" customHeight="1" x14ac:dyDescent="0.15">
      <c r="W43" s="19" t="s">
        <v>427</v>
      </c>
      <c r="X43" s="18" t="s">
        <v>46</v>
      </c>
      <c r="Y43" s="15">
        <v>23</v>
      </c>
      <c r="Z43" s="14">
        <f t="shared" si="0"/>
        <v>1.6788321167883213</v>
      </c>
      <c r="AB43" s="12"/>
      <c r="AC43" s="12"/>
      <c r="AD43" s="12"/>
    </row>
    <row r="44" spans="23:30" ht="16.899999999999999" customHeight="1" x14ac:dyDescent="0.15">
      <c r="W44" s="19" t="s">
        <v>426</v>
      </c>
      <c r="X44" s="18" t="s">
        <v>36</v>
      </c>
      <c r="Y44" s="15">
        <v>21</v>
      </c>
      <c r="Z44" s="14">
        <f t="shared" si="0"/>
        <v>1.5328467153284671</v>
      </c>
      <c r="AB44" s="12"/>
      <c r="AC44" s="12"/>
      <c r="AD44" s="12"/>
    </row>
    <row r="45" spans="23:30" ht="16.899999999999999" customHeight="1" x14ac:dyDescent="0.15">
      <c r="W45" s="19" t="s">
        <v>391</v>
      </c>
      <c r="X45" s="18" t="s">
        <v>48</v>
      </c>
      <c r="Y45" s="15">
        <v>20</v>
      </c>
      <c r="Z45" s="14">
        <f t="shared" si="0"/>
        <v>1.4598540145985401</v>
      </c>
      <c r="AB45" s="12"/>
      <c r="AC45" s="12"/>
      <c r="AD45" s="12"/>
    </row>
    <row r="46" spans="23:30" ht="16.899999999999999" customHeight="1" x14ac:dyDescent="0.15">
      <c r="W46" s="19" t="s">
        <v>396</v>
      </c>
      <c r="X46" s="18" t="s">
        <v>49</v>
      </c>
      <c r="Y46" s="15">
        <v>20</v>
      </c>
      <c r="Z46" s="14">
        <f t="shared" si="0"/>
        <v>1.4598540145985401</v>
      </c>
      <c r="AB46" s="12"/>
      <c r="AC46" s="12"/>
      <c r="AD46" s="12"/>
    </row>
    <row r="47" spans="23:30" ht="16.899999999999999" customHeight="1" x14ac:dyDescent="0.15">
      <c r="W47" s="19" t="s">
        <v>400</v>
      </c>
      <c r="X47" s="18" t="s">
        <v>54</v>
      </c>
      <c r="Y47" s="15">
        <v>19</v>
      </c>
      <c r="Z47" s="14">
        <f t="shared" si="0"/>
        <v>1.3868613138686132</v>
      </c>
      <c r="AB47" s="12"/>
      <c r="AC47" s="12"/>
      <c r="AD47" s="12"/>
    </row>
    <row r="48" spans="23:30" ht="16.899999999999999" customHeight="1" x14ac:dyDescent="0.15">
      <c r="W48" s="19" t="s">
        <v>399</v>
      </c>
      <c r="X48" s="18" t="s">
        <v>59</v>
      </c>
      <c r="Y48" s="15">
        <v>18</v>
      </c>
      <c r="Z48" s="14">
        <f t="shared" si="0"/>
        <v>1.3138686131386861</v>
      </c>
      <c r="AB48" s="12"/>
      <c r="AC48" s="12"/>
      <c r="AD48" s="12"/>
    </row>
    <row r="49" spans="23:30" ht="16.899999999999999" customHeight="1" x14ac:dyDescent="0.15">
      <c r="W49" s="19" t="s">
        <v>402</v>
      </c>
      <c r="X49" s="18" t="s">
        <v>403</v>
      </c>
      <c r="Y49" s="15">
        <v>18</v>
      </c>
      <c r="Z49" s="14">
        <f t="shared" si="0"/>
        <v>1.3138686131386861</v>
      </c>
      <c r="AB49" s="12"/>
      <c r="AC49" s="12"/>
      <c r="AD49" s="12"/>
    </row>
    <row r="50" spans="23:30" ht="16.899999999999999" customHeight="1" x14ac:dyDescent="0.15">
      <c r="W50" s="19" t="s">
        <v>432</v>
      </c>
      <c r="X50" s="18" t="s">
        <v>52</v>
      </c>
      <c r="Y50" s="15">
        <v>15</v>
      </c>
      <c r="Z50" s="14">
        <f t="shared" si="0"/>
        <v>1.0948905109489051</v>
      </c>
      <c r="AB50" s="12"/>
      <c r="AC50" s="12"/>
      <c r="AD50" s="12"/>
    </row>
    <row r="51" spans="23:30" ht="16.899999999999999" customHeight="1" x14ac:dyDescent="0.15">
      <c r="W51" s="19" t="s">
        <v>424</v>
      </c>
      <c r="X51" s="18" t="s">
        <v>58</v>
      </c>
      <c r="Y51" s="15">
        <v>13</v>
      </c>
      <c r="Z51" s="14">
        <f t="shared" si="0"/>
        <v>0.94890510948905105</v>
      </c>
      <c r="AB51" s="12"/>
      <c r="AC51" s="12"/>
      <c r="AD51" s="12"/>
    </row>
    <row r="52" spans="23:30" ht="16.899999999999999" customHeight="1" x14ac:dyDescent="0.15">
      <c r="W52" s="19" t="s">
        <v>404</v>
      </c>
      <c r="X52" s="18" t="s">
        <v>55</v>
      </c>
      <c r="Y52" s="15">
        <v>12</v>
      </c>
      <c r="Z52" s="14">
        <f t="shared" si="0"/>
        <v>0.87591240875912413</v>
      </c>
      <c r="AB52" s="12"/>
      <c r="AC52" s="12"/>
      <c r="AD52" s="12"/>
    </row>
    <row r="53" spans="23:30" ht="16.899999999999999" customHeight="1" x14ac:dyDescent="0.15">
      <c r="W53" s="19" t="s">
        <v>425</v>
      </c>
      <c r="X53" s="18" t="s">
        <v>43</v>
      </c>
      <c r="Y53" s="15">
        <v>11</v>
      </c>
      <c r="Z53" s="14">
        <f t="shared" si="0"/>
        <v>0.8029197080291971</v>
      </c>
      <c r="AB53" s="12"/>
      <c r="AC53" s="12"/>
      <c r="AD53" s="12"/>
    </row>
    <row r="54" spans="23:30" ht="16.899999999999999" customHeight="1" x14ac:dyDescent="0.15">
      <c r="W54" s="19" t="s">
        <v>398</v>
      </c>
      <c r="X54" s="18" t="s">
        <v>60</v>
      </c>
      <c r="Y54" s="15">
        <v>10</v>
      </c>
      <c r="Z54" s="14">
        <f t="shared" si="0"/>
        <v>0.72992700729927007</v>
      </c>
      <c r="AB54" s="12"/>
      <c r="AC54" s="12"/>
      <c r="AD54" s="12"/>
    </row>
    <row r="55" spans="23:30" ht="16.899999999999999" customHeight="1" x14ac:dyDescent="0.15">
      <c r="W55" s="19" t="s">
        <v>394</v>
      </c>
      <c r="X55" s="18" t="s">
        <v>61</v>
      </c>
      <c r="Y55" s="15">
        <v>8</v>
      </c>
      <c r="Z55" s="14">
        <f t="shared" si="0"/>
        <v>0.58394160583941601</v>
      </c>
      <c r="AB55" s="12"/>
      <c r="AC55" s="12"/>
      <c r="AD55" s="12"/>
    </row>
    <row r="56" spans="23:30" ht="16.899999999999999" customHeight="1" x14ac:dyDescent="0.15">
      <c r="W56" s="19" t="s">
        <v>104</v>
      </c>
      <c r="X56" s="18" t="s">
        <v>10</v>
      </c>
      <c r="Y56" s="15">
        <v>169</v>
      </c>
      <c r="Z56" s="14">
        <f t="shared" si="0"/>
        <v>12.335766423357663</v>
      </c>
      <c r="AB56" s="12"/>
      <c r="AC56" s="12"/>
      <c r="AD56" s="12"/>
    </row>
    <row r="57" spans="23:30" ht="16.899999999999999" customHeight="1" x14ac:dyDescent="0.15">
      <c r="W57" s="17"/>
      <c r="X57" s="16" t="s">
        <v>11</v>
      </c>
      <c r="Y57" s="15"/>
      <c r="Z57" s="14">
        <f t="shared" si="0"/>
        <v>0</v>
      </c>
    </row>
    <row r="58" spans="23:30" ht="16.899999999999999" customHeight="1" x14ac:dyDescent="0.15">
      <c r="W58" s="17"/>
      <c r="X58" s="16" t="s">
        <v>103</v>
      </c>
      <c r="Y58" s="15">
        <v>1370</v>
      </c>
      <c r="Z58" s="14">
        <f t="shared" si="0"/>
        <v>100</v>
      </c>
    </row>
    <row r="61" spans="23:30" ht="16.899999999999999" customHeight="1" x14ac:dyDescent="0.15">
      <c r="Y61" s="2" t="s">
        <v>379</v>
      </c>
    </row>
    <row r="62" spans="23:30" ht="16.899999999999999" customHeight="1" x14ac:dyDescent="0.15">
      <c r="W62" s="2" t="s">
        <v>380</v>
      </c>
      <c r="X62" s="2" t="s">
        <v>12</v>
      </c>
      <c r="Y62" s="2">
        <v>564</v>
      </c>
    </row>
    <row r="63" spans="23:30" ht="16.899999999999999" customHeight="1" x14ac:dyDescent="0.15">
      <c r="W63" s="2" t="s">
        <v>381</v>
      </c>
      <c r="X63" s="2" t="s">
        <v>13</v>
      </c>
      <c r="Y63" s="2">
        <v>390</v>
      </c>
    </row>
    <row r="64" spans="23:30" ht="16.899999999999999" customHeight="1" x14ac:dyDescent="0.15">
      <c r="W64" s="2" t="s">
        <v>389</v>
      </c>
      <c r="X64" s="2" t="s">
        <v>14</v>
      </c>
      <c r="Y64" s="2">
        <v>359</v>
      </c>
    </row>
    <row r="65" spans="23:25" ht="16.899999999999999" customHeight="1" x14ac:dyDescent="0.15">
      <c r="W65" s="2" t="s">
        <v>383</v>
      </c>
      <c r="X65" s="2" t="s">
        <v>18</v>
      </c>
      <c r="Y65" s="2">
        <v>351</v>
      </c>
    </row>
    <row r="66" spans="23:25" ht="16.899999999999999" customHeight="1" x14ac:dyDescent="0.15">
      <c r="W66" s="2" t="s">
        <v>384</v>
      </c>
      <c r="X66" s="2" t="s">
        <v>15</v>
      </c>
      <c r="Y66" s="2">
        <v>326</v>
      </c>
    </row>
    <row r="67" spans="23:25" ht="16.899999999999999" customHeight="1" x14ac:dyDescent="0.15">
      <c r="W67" s="2" t="s">
        <v>393</v>
      </c>
      <c r="X67" s="2" t="s">
        <v>16</v>
      </c>
      <c r="Y67" s="2">
        <v>263</v>
      </c>
    </row>
    <row r="68" spans="23:25" ht="16.899999999999999" customHeight="1" x14ac:dyDescent="0.15">
      <c r="W68" s="2" t="s">
        <v>417</v>
      </c>
      <c r="X68" s="2" t="s">
        <v>17</v>
      </c>
      <c r="Y68" s="2">
        <v>262</v>
      </c>
    </row>
    <row r="69" spans="23:25" ht="16.899999999999999" customHeight="1" x14ac:dyDescent="0.15">
      <c r="W69" s="2" t="s">
        <v>386</v>
      </c>
      <c r="X69" s="2" t="s">
        <v>19</v>
      </c>
      <c r="Y69" s="2">
        <v>213</v>
      </c>
    </row>
    <row r="70" spans="23:25" ht="16.899999999999999" customHeight="1" x14ac:dyDescent="0.15">
      <c r="W70" s="2" t="s">
        <v>418</v>
      </c>
      <c r="X70" s="2" t="s">
        <v>21</v>
      </c>
      <c r="Y70" s="2">
        <v>196</v>
      </c>
    </row>
    <row r="71" spans="23:25" ht="16.899999999999999" customHeight="1" x14ac:dyDescent="0.15">
      <c r="W71" s="2" t="s">
        <v>382</v>
      </c>
      <c r="X71" s="2" t="s">
        <v>29</v>
      </c>
      <c r="Y71" s="2">
        <v>195</v>
      </c>
    </row>
    <row r="72" spans="23:25" ht="16.899999999999999" customHeight="1" x14ac:dyDescent="0.15">
      <c r="W72" s="2" t="s">
        <v>405</v>
      </c>
      <c r="X72" s="2" t="s">
        <v>30</v>
      </c>
      <c r="Y72" s="2">
        <v>152</v>
      </c>
    </row>
    <row r="73" spans="23:25" ht="16.899999999999999" customHeight="1" x14ac:dyDescent="0.15">
      <c r="W73" s="2" t="s">
        <v>390</v>
      </c>
      <c r="X73" s="2" t="s">
        <v>27</v>
      </c>
      <c r="Y73" s="2">
        <v>136</v>
      </c>
    </row>
    <row r="74" spans="23:25" ht="16.899999999999999" customHeight="1" x14ac:dyDescent="0.15">
      <c r="W74" s="2" t="s">
        <v>392</v>
      </c>
      <c r="X74" s="2" t="s">
        <v>32</v>
      </c>
      <c r="Y74" s="2">
        <v>131</v>
      </c>
    </row>
    <row r="75" spans="23:25" ht="16.899999999999999" customHeight="1" x14ac:dyDescent="0.15">
      <c r="W75" s="2" t="s">
        <v>385</v>
      </c>
      <c r="X75" s="2" t="s">
        <v>28</v>
      </c>
      <c r="Y75" s="2">
        <v>125</v>
      </c>
    </row>
    <row r="76" spans="23:25" ht="16.899999999999999" customHeight="1" x14ac:dyDescent="0.15">
      <c r="W76" s="2" t="s">
        <v>388</v>
      </c>
      <c r="X76" s="2" t="s">
        <v>260</v>
      </c>
      <c r="Y76" s="2">
        <v>113</v>
      </c>
    </row>
    <row r="77" spans="23:25" ht="16.899999999999999" customHeight="1" x14ac:dyDescent="0.15">
      <c r="W77" s="2" t="s">
        <v>416</v>
      </c>
      <c r="X77" s="2" t="s">
        <v>26</v>
      </c>
      <c r="Y77" s="2">
        <v>105</v>
      </c>
    </row>
    <row r="78" spans="23:25" ht="16.899999999999999" customHeight="1" x14ac:dyDescent="0.15">
      <c r="W78" s="2" t="s">
        <v>421</v>
      </c>
      <c r="X78" s="2" t="s">
        <v>23</v>
      </c>
      <c r="Y78" s="2">
        <v>104</v>
      </c>
    </row>
    <row r="79" spans="23:25" ht="16.899999999999999" customHeight="1" x14ac:dyDescent="0.15">
      <c r="W79" s="2" t="s">
        <v>414</v>
      </c>
      <c r="X79" s="2" t="s">
        <v>25</v>
      </c>
      <c r="Y79" s="2">
        <v>102</v>
      </c>
    </row>
    <row r="80" spans="23:25" ht="16.899999999999999" customHeight="1" x14ac:dyDescent="0.15">
      <c r="W80" s="2" t="s">
        <v>419</v>
      </c>
      <c r="X80" s="2" t="s">
        <v>271</v>
      </c>
      <c r="Y80" s="2">
        <v>101</v>
      </c>
    </row>
    <row r="81" spans="23:25" ht="16.899999999999999" customHeight="1" x14ac:dyDescent="0.15">
      <c r="W81" s="2" t="s">
        <v>422</v>
      </c>
      <c r="X81" s="2" t="s">
        <v>324</v>
      </c>
      <c r="Y81" s="2">
        <v>99</v>
      </c>
    </row>
    <row r="82" spans="23:25" ht="16.899999999999999" customHeight="1" x14ac:dyDescent="0.15">
      <c r="W82" s="2" t="s">
        <v>415</v>
      </c>
      <c r="X82" s="2" t="s">
        <v>31</v>
      </c>
      <c r="Y82" s="2">
        <v>94</v>
      </c>
    </row>
    <row r="83" spans="23:25" ht="16.899999999999999" customHeight="1" x14ac:dyDescent="0.15">
      <c r="W83" s="2" t="s">
        <v>430</v>
      </c>
      <c r="X83" s="2" t="s">
        <v>22</v>
      </c>
      <c r="Y83" s="2">
        <v>79</v>
      </c>
    </row>
    <row r="84" spans="23:25" ht="16.899999999999999" customHeight="1" x14ac:dyDescent="0.15">
      <c r="W84" s="2" t="s">
        <v>433</v>
      </c>
      <c r="X84" s="2" t="s">
        <v>34</v>
      </c>
      <c r="Y84" s="2">
        <v>78</v>
      </c>
    </row>
    <row r="85" spans="23:25" ht="16.899999999999999" customHeight="1" x14ac:dyDescent="0.15">
      <c r="W85" s="2" t="s">
        <v>395</v>
      </c>
      <c r="X85" s="2" t="s">
        <v>35</v>
      </c>
      <c r="Y85" s="2">
        <v>64</v>
      </c>
    </row>
    <row r="86" spans="23:25" ht="16.899999999999999" customHeight="1" x14ac:dyDescent="0.15">
      <c r="W86" s="2" t="s">
        <v>406</v>
      </c>
      <c r="X86" s="2" t="s">
        <v>37</v>
      </c>
      <c r="Y86" s="2">
        <v>64</v>
      </c>
    </row>
    <row r="87" spans="23:25" ht="16.899999999999999" customHeight="1" x14ac:dyDescent="0.15">
      <c r="W87" s="2" t="s">
        <v>387</v>
      </c>
      <c r="X87" s="2" t="s">
        <v>39</v>
      </c>
      <c r="Y87" s="2">
        <v>61</v>
      </c>
    </row>
    <row r="88" spans="23:25" ht="16.899999999999999" customHeight="1" x14ac:dyDescent="0.15">
      <c r="W88" s="2" t="s">
        <v>408</v>
      </c>
      <c r="X88" s="2" t="s">
        <v>272</v>
      </c>
      <c r="Y88" s="2">
        <v>58</v>
      </c>
    </row>
    <row r="89" spans="23:25" ht="16.899999999999999" customHeight="1" x14ac:dyDescent="0.15">
      <c r="W89" s="2" t="s">
        <v>409</v>
      </c>
      <c r="X89" s="2" t="s">
        <v>254</v>
      </c>
      <c r="Y89" s="2">
        <v>53</v>
      </c>
    </row>
    <row r="90" spans="23:25" ht="16.899999999999999" customHeight="1" x14ac:dyDescent="0.15">
      <c r="W90" s="2" t="s">
        <v>429</v>
      </c>
      <c r="X90" s="2" t="s">
        <v>33</v>
      </c>
      <c r="Y90" s="2">
        <v>49</v>
      </c>
    </row>
    <row r="91" spans="23:25" ht="16.899999999999999" customHeight="1" x14ac:dyDescent="0.15">
      <c r="W91" s="2" t="s">
        <v>423</v>
      </c>
      <c r="X91" s="2" t="s">
        <v>38</v>
      </c>
      <c r="Y91" s="2">
        <v>43</v>
      </c>
    </row>
    <row r="92" spans="23:25" ht="16.899999999999999" customHeight="1" x14ac:dyDescent="0.15">
      <c r="W92" s="2" t="s">
        <v>431</v>
      </c>
      <c r="X92" s="2" t="s">
        <v>47</v>
      </c>
      <c r="Y92" s="2">
        <v>37</v>
      </c>
    </row>
    <row r="93" spans="23:25" ht="16.899999999999999" customHeight="1" x14ac:dyDescent="0.15">
      <c r="W93" s="2" t="s">
        <v>397</v>
      </c>
      <c r="X93" s="2" t="s">
        <v>56</v>
      </c>
      <c r="Y93" s="2">
        <v>36</v>
      </c>
    </row>
    <row r="94" spans="23:25" ht="16.899999999999999" customHeight="1" x14ac:dyDescent="0.15">
      <c r="W94" s="2" t="s">
        <v>407</v>
      </c>
      <c r="X94" s="2" t="s">
        <v>42</v>
      </c>
      <c r="Y94" s="2">
        <v>35</v>
      </c>
    </row>
    <row r="95" spans="23:25" ht="16.899999999999999" customHeight="1" x14ac:dyDescent="0.15">
      <c r="W95" s="2" t="s">
        <v>413</v>
      </c>
      <c r="X95" s="2" t="s">
        <v>53</v>
      </c>
      <c r="Y95" s="2">
        <v>30</v>
      </c>
    </row>
    <row r="96" spans="23:25" ht="16.899999999999999" customHeight="1" x14ac:dyDescent="0.15">
      <c r="W96" s="2" t="s">
        <v>410</v>
      </c>
      <c r="X96" s="2" t="s">
        <v>411</v>
      </c>
      <c r="Y96" s="2">
        <v>29</v>
      </c>
    </row>
    <row r="97" spans="23:25" ht="16.899999999999999" customHeight="1" x14ac:dyDescent="0.15">
      <c r="W97" s="2" t="s">
        <v>401</v>
      </c>
      <c r="X97" s="2" t="s">
        <v>41</v>
      </c>
      <c r="Y97" s="2">
        <v>27</v>
      </c>
    </row>
    <row r="98" spans="23:25" ht="16.899999999999999" customHeight="1" x14ac:dyDescent="0.15">
      <c r="W98" s="2" t="s">
        <v>420</v>
      </c>
      <c r="X98" s="2" t="s">
        <v>44</v>
      </c>
      <c r="Y98" s="2">
        <v>27</v>
      </c>
    </row>
    <row r="99" spans="23:25" ht="16.899999999999999" customHeight="1" x14ac:dyDescent="0.15">
      <c r="W99" s="2" t="s">
        <v>428</v>
      </c>
      <c r="X99" s="2" t="s">
        <v>40</v>
      </c>
      <c r="Y99" s="2">
        <v>27</v>
      </c>
    </row>
    <row r="100" spans="23:25" ht="16.899999999999999" customHeight="1" x14ac:dyDescent="0.15">
      <c r="W100" s="2" t="s">
        <v>412</v>
      </c>
      <c r="X100" s="2" t="s">
        <v>378</v>
      </c>
      <c r="Y100" s="2">
        <v>25</v>
      </c>
    </row>
    <row r="101" spans="23:25" ht="16.899999999999999" customHeight="1" x14ac:dyDescent="0.15">
      <c r="W101" s="2" t="s">
        <v>427</v>
      </c>
      <c r="X101" s="2" t="s">
        <v>46</v>
      </c>
      <c r="Y101" s="2">
        <v>23</v>
      </c>
    </row>
    <row r="102" spans="23:25" ht="16.899999999999999" customHeight="1" x14ac:dyDescent="0.15">
      <c r="W102" s="2" t="s">
        <v>426</v>
      </c>
      <c r="X102" s="2" t="s">
        <v>36</v>
      </c>
      <c r="Y102" s="2">
        <v>21</v>
      </c>
    </row>
    <row r="103" spans="23:25" ht="16.899999999999999" customHeight="1" x14ac:dyDescent="0.15">
      <c r="W103" s="2" t="s">
        <v>391</v>
      </c>
      <c r="X103" s="2" t="s">
        <v>48</v>
      </c>
      <c r="Y103" s="2">
        <v>20</v>
      </c>
    </row>
    <row r="104" spans="23:25" ht="16.899999999999999" customHeight="1" x14ac:dyDescent="0.15">
      <c r="W104" s="2" t="s">
        <v>396</v>
      </c>
      <c r="X104" s="2" t="s">
        <v>49</v>
      </c>
      <c r="Y104" s="2">
        <v>20</v>
      </c>
    </row>
    <row r="105" spans="23:25" ht="16.899999999999999" customHeight="1" x14ac:dyDescent="0.15">
      <c r="W105" s="2" t="s">
        <v>400</v>
      </c>
      <c r="X105" s="2" t="s">
        <v>54</v>
      </c>
      <c r="Y105" s="2">
        <v>19</v>
      </c>
    </row>
    <row r="106" spans="23:25" ht="16.899999999999999" customHeight="1" x14ac:dyDescent="0.15">
      <c r="W106" s="2" t="s">
        <v>399</v>
      </c>
      <c r="X106" s="2" t="s">
        <v>59</v>
      </c>
      <c r="Y106" s="2">
        <v>18</v>
      </c>
    </row>
    <row r="107" spans="23:25" ht="16.899999999999999" customHeight="1" x14ac:dyDescent="0.15">
      <c r="W107" s="2" t="s">
        <v>402</v>
      </c>
      <c r="X107" s="2" t="s">
        <v>403</v>
      </c>
      <c r="Y107" s="2">
        <v>18</v>
      </c>
    </row>
    <row r="108" spans="23:25" ht="16.899999999999999" customHeight="1" x14ac:dyDescent="0.15">
      <c r="W108" s="2" t="s">
        <v>432</v>
      </c>
      <c r="X108" s="2" t="s">
        <v>52</v>
      </c>
      <c r="Y108" s="2">
        <v>15</v>
      </c>
    </row>
    <row r="109" spans="23:25" ht="16.899999999999999" customHeight="1" x14ac:dyDescent="0.15">
      <c r="W109" s="2" t="s">
        <v>424</v>
      </c>
      <c r="X109" s="2" t="s">
        <v>58</v>
      </c>
      <c r="Y109" s="2">
        <v>13</v>
      </c>
    </row>
    <row r="110" spans="23:25" ht="16.899999999999999" customHeight="1" x14ac:dyDescent="0.15">
      <c r="W110" s="2" t="s">
        <v>404</v>
      </c>
      <c r="X110" s="2" t="s">
        <v>55</v>
      </c>
      <c r="Y110" s="2">
        <v>12</v>
      </c>
    </row>
    <row r="111" spans="23:25" ht="16.899999999999999" customHeight="1" x14ac:dyDescent="0.15">
      <c r="W111" s="2" t="s">
        <v>425</v>
      </c>
      <c r="X111" s="2" t="s">
        <v>43</v>
      </c>
      <c r="Y111" s="2">
        <v>11</v>
      </c>
    </row>
    <row r="112" spans="23:25" ht="16.899999999999999" customHeight="1" x14ac:dyDescent="0.15">
      <c r="W112" s="2" t="s">
        <v>398</v>
      </c>
      <c r="X112" s="2" t="s">
        <v>60</v>
      </c>
      <c r="Y112" s="2">
        <v>10</v>
      </c>
    </row>
    <row r="113" spans="23:25" ht="16.899999999999999" customHeight="1" x14ac:dyDescent="0.15">
      <c r="W113" s="2" t="s">
        <v>394</v>
      </c>
      <c r="X113" s="2" t="s">
        <v>61</v>
      </c>
      <c r="Y113" s="2">
        <v>8</v>
      </c>
    </row>
    <row r="114" spans="23:25" ht="16.899999999999999" customHeight="1" x14ac:dyDescent="0.15">
      <c r="W114" s="2" t="s">
        <v>434</v>
      </c>
      <c r="X114" s="2" t="s">
        <v>435</v>
      </c>
      <c r="Y114" s="2">
        <v>169</v>
      </c>
    </row>
    <row r="115" spans="23:25" ht="16.899999999999999" customHeight="1" x14ac:dyDescent="0.15">
      <c r="X115" s="2" t="s">
        <v>436</v>
      </c>
      <c r="Y115" s="2">
        <v>1370</v>
      </c>
    </row>
  </sheetData>
  <sortState xmlns:xlrd2="http://schemas.microsoft.com/office/spreadsheetml/2017/richdata2" ref="W62:Y113">
    <sortCondition descending="1" ref="Y62:Y113"/>
  </sortState>
  <phoneticPr fontId="3"/>
  <pageMargins left="0.7" right="0.7" top="0.75" bottom="0.75" header="0.3" footer="0.3"/>
  <pageSetup paperSize="9" orientation="portrait" r:id="rId1"/>
  <colBreaks count="1" manualBreakCount="1">
    <brk id="21" min="1" max="5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P3:AC14"/>
  <sheetViews>
    <sheetView showGridLines="0" zoomScale="85" zoomScaleNormal="85" zoomScaleSheetLayoutView="100" workbookViewId="0">
      <selection activeCell="P20" sqref="P20"/>
    </sheetView>
  </sheetViews>
  <sheetFormatPr defaultColWidth="9.75" defaultRowHeight="19.5" x14ac:dyDescent="0.15"/>
  <cols>
    <col min="1" max="2" width="2.875" style="42" customWidth="1"/>
    <col min="3" max="5" width="9.75" style="42"/>
    <col min="6" max="6" width="9.75" style="42" customWidth="1"/>
    <col min="7" max="13" width="9.75" style="42"/>
    <col min="14" max="15" width="2.875" style="42" customWidth="1"/>
    <col min="16" max="16" width="42.875" style="42" customWidth="1"/>
    <col min="17" max="18" width="10.625" style="42" hidden="1" customWidth="1"/>
    <col min="19" max="28" width="10.625" style="42" customWidth="1"/>
    <col min="29" max="29" width="8.5" style="42" customWidth="1"/>
    <col min="30" max="16384" width="9.75" style="42"/>
  </cols>
  <sheetData>
    <row r="3" spans="16:29" x14ac:dyDescent="0.15">
      <c r="P3" s="132"/>
      <c r="Q3" s="132" t="s">
        <v>181</v>
      </c>
      <c r="R3" s="132" t="s">
        <v>176</v>
      </c>
      <c r="S3" s="132" t="s">
        <v>177</v>
      </c>
      <c r="T3" s="132" t="s">
        <v>178</v>
      </c>
      <c r="U3" s="132" t="s">
        <v>179</v>
      </c>
      <c r="V3" s="132" t="s">
        <v>182</v>
      </c>
      <c r="W3" s="132" t="s">
        <v>183</v>
      </c>
      <c r="X3" s="132" t="s">
        <v>186</v>
      </c>
      <c r="Y3" s="132" t="s">
        <v>240</v>
      </c>
      <c r="Z3" s="132" t="s">
        <v>253</v>
      </c>
      <c r="AA3" s="132" t="s">
        <v>323</v>
      </c>
      <c r="AB3" s="132" t="s">
        <v>454</v>
      </c>
      <c r="AC3" s="133"/>
    </row>
    <row r="4" spans="16:29" x14ac:dyDescent="0.15">
      <c r="P4" s="134" t="s">
        <v>185</v>
      </c>
      <c r="Q4" s="135"/>
      <c r="R4" s="135"/>
      <c r="S4" s="135"/>
      <c r="T4" s="135"/>
      <c r="U4" s="135"/>
      <c r="V4" s="135"/>
      <c r="W4" s="136">
        <v>27.866473149492016</v>
      </c>
      <c r="X4" s="136">
        <v>32.200000000000003</v>
      </c>
      <c r="Y4" s="136">
        <v>27.3</v>
      </c>
      <c r="Z4" s="136">
        <v>29.8</v>
      </c>
      <c r="AA4" s="136">
        <v>36.9</v>
      </c>
      <c r="AB4" s="136">
        <v>41.167883211678827</v>
      </c>
      <c r="AC4" s="133" t="s">
        <v>184</v>
      </c>
    </row>
    <row r="5" spans="16:29" x14ac:dyDescent="0.15">
      <c r="P5" s="134" t="s">
        <v>455</v>
      </c>
      <c r="Q5" s="135"/>
      <c r="R5" s="135"/>
      <c r="S5" s="135"/>
      <c r="T5" s="135"/>
      <c r="U5" s="135"/>
      <c r="V5" s="135"/>
      <c r="W5" s="136">
        <v>26.342525399129173</v>
      </c>
      <c r="X5" s="136">
        <v>23.3</v>
      </c>
      <c r="Y5" s="136">
        <v>19.3</v>
      </c>
      <c r="Z5" s="136">
        <v>24.2</v>
      </c>
      <c r="AA5" s="136">
        <v>27.8</v>
      </c>
      <c r="AB5" s="136">
        <v>28.467153284671532</v>
      </c>
      <c r="AC5" s="133"/>
    </row>
    <row r="6" spans="16:29" x14ac:dyDescent="0.15">
      <c r="P6" s="134" t="s">
        <v>456</v>
      </c>
      <c r="Q6" s="137">
        <v>16.899999999999999</v>
      </c>
      <c r="R6" s="137">
        <v>15.9</v>
      </c>
      <c r="S6" s="137">
        <v>14</v>
      </c>
      <c r="T6" s="137">
        <v>20.2</v>
      </c>
      <c r="U6" s="137">
        <v>18.5</v>
      </c>
      <c r="V6" s="137">
        <v>18.3</v>
      </c>
      <c r="W6" s="136">
        <v>12.4</v>
      </c>
      <c r="X6" s="136">
        <v>12.5</v>
      </c>
      <c r="Y6" s="136">
        <v>9.4</v>
      </c>
      <c r="Z6" s="136">
        <v>18.600000000000001</v>
      </c>
      <c r="AA6" s="136">
        <v>31.1</v>
      </c>
      <c r="AB6" s="136">
        <v>25.620437956204377</v>
      </c>
      <c r="AC6" s="133"/>
    </row>
    <row r="7" spans="16:29" x14ac:dyDescent="0.15">
      <c r="P7" s="134" t="s">
        <v>241</v>
      </c>
      <c r="Q7" s="137">
        <v>25.3</v>
      </c>
      <c r="R7" s="137">
        <v>26.3</v>
      </c>
      <c r="S7" s="137">
        <v>27.1</v>
      </c>
      <c r="T7" s="137">
        <v>26.9</v>
      </c>
      <c r="U7" s="137">
        <v>28.7</v>
      </c>
      <c r="V7" s="137">
        <v>27.1</v>
      </c>
      <c r="W7" s="136">
        <v>18.940493468795356</v>
      </c>
      <c r="X7" s="136">
        <v>19.3</v>
      </c>
      <c r="Y7" s="136">
        <v>17</v>
      </c>
      <c r="Z7" s="136">
        <v>23.5</v>
      </c>
      <c r="AA7" s="136">
        <v>23.2</v>
      </c>
      <c r="AB7" s="136">
        <v>26.204379562043794</v>
      </c>
      <c r="AC7" s="133"/>
    </row>
    <row r="8" spans="16:29" x14ac:dyDescent="0.15">
      <c r="P8" s="134" t="s">
        <v>331</v>
      </c>
      <c r="Q8" s="137">
        <v>19.8</v>
      </c>
      <c r="R8" s="137">
        <v>19.8</v>
      </c>
      <c r="S8" s="137">
        <v>20.8</v>
      </c>
      <c r="T8" s="137">
        <v>25.8</v>
      </c>
      <c r="U8" s="137">
        <v>26</v>
      </c>
      <c r="V8" s="137">
        <v>24.2</v>
      </c>
      <c r="W8" s="136">
        <v>18.577648766328011</v>
      </c>
      <c r="X8" s="136">
        <v>17.2</v>
      </c>
      <c r="Y8" s="136">
        <v>19.399999999999999</v>
      </c>
      <c r="Z8" s="136">
        <v>26.8</v>
      </c>
      <c r="AA8" s="136">
        <v>22.5</v>
      </c>
      <c r="AB8" s="136">
        <v>23.795620437956206</v>
      </c>
      <c r="AC8" s="133"/>
    </row>
    <row r="10" spans="16:29" x14ac:dyDescent="0.15">
      <c r="P10" s="138" t="s">
        <v>249</v>
      </c>
      <c r="Q10" s="139"/>
      <c r="R10" s="139"/>
      <c r="S10" s="139"/>
      <c r="T10" s="139"/>
      <c r="U10" s="139"/>
      <c r="V10" s="139"/>
      <c r="W10" s="140"/>
      <c r="X10" s="140"/>
      <c r="Y10" s="140"/>
      <c r="Z10" s="140"/>
      <c r="AA10" s="140"/>
      <c r="AB10" s="140"/>
      <c r="AC10" s="133"/>
    </row>
    <row r="11" spans="16:29" x14ac:dyDescent="0.15">
      <c r="P11" s="134" t="s">
        <v>251</v>
      </c>
      <c r="Q11" s="137">
        <v>33.9</v>
      </c>
      <c r="R11" s="137">
        <v>35.1</v>
      </c>
      <c r="S11" s="137">
        <v>36.200000000000003</v>
      </c>
      <c r="T11" s="137">
        <v>33.6</v>
      </c>
      <c r="U11" s="137">
        <v>43</v>
      </c>
      <c r="V11" s="137">
        <v>46.2</v>
      </c>
      <c r="W11" s="141"/>
      <c r="X11" s="141"/>
      <c r="Y11" s="141"/>
      <c r="Z11" s="141"/>
      <c r="AA11" s="141"/>
      <c r="AB11" s="141"/>
      <c r="AC11" s="133"/>
    </row>
    <row r="12" spans="16:29" x14ac:dyDescent="0.15">
      <c r="P12" s="43"/>
      <c r="Q12" s="43"/>
      <c r="R12" s="43"/>
      <c r="S12" s="43"/>
      <c r="T12" s="43"/>
      <c r="U12" s="43"/>
      <c r="V12" s="43"/>
    </row>
    <row r="14" spans="16:29" x14ac:dyDescent="0.15">
      <c r="P14" s="42" t="s">
        <v>250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82"/>
  <sheetViews>
    <sheetView zoomScaleNormal="100" workbookViewId="0">
      <selection activeCell="I22" sqref="I22"/>
    </sheetView>
  </sheetViews>
  <sheetFormatPr defaultColWidth="9" defaultRowHeight="14.25" x14ac:dyDescent="0.15"/>
  <cols>
    <col min="1" max="2" width="9" style="21"/>
    <col min="3" max="3" width="40.625" style="21" customWidth="1"/>
    <col min="4" max="13" width="8.875" style="21" customWidth="1"/>
    <col min="14" max="14" width="9" style="21"/>
    <col min="15" max="15" width="8.875" style="21" customWidth="1"/>
    <col min="16" max="16384" width="9" style="21"/>
  </cols>
  <sheetData>
    <row r="1" spans="1:15" x14ac:dyDescent="0.15">
      <c r="C1" s="66" t="s">
        <v>322</v>
      </c>
    </row>
    <row r="4" spans="1:15" ht="57" customHeight="1" thickBot="1" x14ac:dyDescent="0.2">
      <c r="C4" s="142" t="s">
        <v>0</v>
      </c>
      <c r="D4" s="143" t="s">
        <v>1</v>
      </c>
      <c r="E4" s="160" t="s">
        <v>2</v>
      </c>
      <c r="F4" s="161" t="s">
        <v>3</v>
      </c>
      <c r="G4" s="161" t="s">
        <v>4</v>
      </c>
      <c r="H4" s="161" t="s">
        <v>5</v>
      </c>
      <c r="I4" s="161" t="s">
        <v>6</v>
      </c>
      <c r="J4" s="161" t="s">
        <v>7</v>
      </c>
      <c r="K4" s="161" t="s">
        <v>8</v>
      </c>
      <c r="L4" s="161" t="s">
        <v>9</v>
      </c>
      <c r="M4" s="161" t="s">
        <v>364</v>
      </c>
      <c r="O4" s="144" t="s">
        <v>10</v>
      </c>
    </row>
    <row r="5" spans="1:15" ht="17.100000000000001" customHeight="1" x14ac:dyDescent="0.15">
      <c r="A5" s="21">
        <v>1</v>
      </c>
      <c r="C5" s="209" t="s">
        <v>332</v>
      </c>
      <c r="D5" s="145">
        <f>VLOOKUP($A5,$B$128:$Q$200,D$127,FALSE)</f>
        <v>1370</v>
      </c>
      <c r="E5" s="146">
        <f t="shared" ref="E5:M5" si="0">VLOOKUP($A5,$B$128:$Q$200,E$127,FALSE)</f>
        <v>30</v>
      </c>
      <c r="F5" s="147">
        <f t="shared" si="0"/>
        <v>90</v>
      </c>
      <c r="G5" s="147">
        <f t="shared" si="0"/>
        <v>165</v>
      </c>
      <c r="H5" s="147">
        <f t="shared" si="0"/>
        <v>212</v>
      </c>
      <c r="I5" s="147">
        <f t="shared" si="0"/>
        <v>270</v>
      </c>
      <c r="J5" s="147">
        <f t="shared" si="0"/>
        <v>125</v>
      </c>
      <c r="K5" s="147">
        <f t="shared" si="0"/>
        <v>103</v>
      </c>
      <c r="L5" s="147">
        <f t="shared" si="0"/>
        <v>172</v>
      </c>
      <c r="M5" s="147">
        <f t="shared" si="0"/>
        <v>193</v>
      </c>
      <c r="O5" s="147">
        <f>VLOOKUP($A5,$B$128:$Q$200,O$127,FALSE)</f>
        <v>10</v>
      </c>
    </row>
    <row r="6" spans="1:15" ht="17.100000000000001" customHeight="1" thickBot="1" x14ac:dyDescent="0.2">
      <c r="C6" s="210"/>
      <c r="D6" s="157">
        <v>100</v>
      </c>
      <c r="E6" s="158">
        <v>100</v>
      </c>
      <c r="F6" s="159">
        <v>100</v>
      </c>
      <c r="G6" s="159">
        <v>100</v>
      </c>
      <c r="H6" s="159">
        <v>100</v>
      </c>
      <c r="I6" s="159">
        <v>100</v>
      </c>
      <c r="J6" s="159">
        <v>100</v>
      </c>
      <c r="K6" s="159">
        <v>100</v>
      </c>
      <c r="L6" s="159">
        <v>100</v>
      </c>
      <c r="M6" s="159">
        <v>100</v>
      </c>
      <c r="N6" s="56"/>
      <c r="O6" s="159">
        <v>100</v>
      </c>
    </row>
    <row r="7" spans="1:15" ht="17.100000000000001" customHeight="1" x14ac:dyDescent="0.15">
      <c r="A7" s="21">
        <v>2</v>
      </c>
      <c r="C7" s="211" t="str">
        <f t="shared" ref="C7:M22" si="1">VLOOKUP($A7,$B$128:$Q$200,C$127,FALSE)</f>
        <v>地震への災害対策</v>
      </c>
      <c r="D7" s="148">
        <f t="shared" si="1"/>
        <v>564</v>
      </c>
      <c r="E7" s="149">
        <f t="shared" si="1"/>
        <v>12</v>
      </c>
      <c r="F7" s="150">
        <f t="shared" si="1"/>
        <v>42</v>
      </c>
      <c r="G7" s="150">
        <f t="shared" si="1"/>
        <v>68</v>
      </c>
      <c r="H7" s="150">
        <f t="shared" si="1"/>
        <v>96</v>
      </c>
      <c r="I7" s="150">
        <f t="shared" si="1"/>
        <v>128</v>
      </c>
      <c r="J7" s="150">
        <f t="shared" si="1"/>
        <v>46</v>
      </c>
      <c r="K7" s="150">
        <f t="shared" si="1"/>
        <v>41</v>
      </c>
      <c r="L7" s="150">
        <f t="shared" si="1"/>
        <v>70</v>
      </c>
      <c r="M7" s="150">
        <f t="shared" si="1"/>
        <v>58</v>
      </c>
      <c r="O7" s="150">
        <f>VLOOKUP($A7,$B$128:$Q$200,O$127,FALSE)</f>
        <v>3</v>
      </c>
    </row>
    <row r="8" spans="1:15" ht="17.100000000000001" customHeight="1" x14ac:dyDescent="0.15">
      <c r="C8" s="204" t="e">
        <f t="shared" si="1"/>
        <v>#N/A</v>
      </c>
      <c r="D8" s="151">
        <f>D7/D$5*100</f>
        <v>41.167883211678827</v>
      </c>
      <c r="E8" s="152">
        <f t="shared" ref="E8:M8" si="2">E7/E$5*100</f>
        <v>40</v>
      </c>
      <c r="F8" s="153">
        <f t="shared" si="2"/>
        <v>46.666666666666664</v>
      </c>
      <c r="G8" s="153">
        <f t="shared" si="2"/>
        <v>41.212121212121211</v>
      </c>
      <c r="H8" s="153">
        <f t="shared" si="2"/>
        <v>45.283018867924532</v>
      </c>
      <c r="I8" s="153">
        <f t="shared" si="2"/>
        <v>47.407407407407412</v>
      </c>
      <c r="J8" s="153">
        <f t="shared" si="2"/>
        <v>36.799999999999997</v>
      </c>
      <c r="K8" s="153">
        <f t="shared" si="2"/>
        <v>39.805825242718448</v>
      </c>
      <c r="L8" s="153">
        <f t="shared" si="2"/>
        <v>40.697674418604649</v>
      </c>
      <c r="M8" s="153">
        <f t="shared" si="2"/>
        <v>30.051813471502591</v>
      </c>
      <c r="O8" s="153">
        <f>O7/O$5*100</f>
        <v>30</v>
      </c>
    </row>
    <row r="9" spans="1:15" ht="17.100000000000001" customHeight="1" x14ac:dyDescent="0.15">
      <c r="A9" s="21">
        <v>3</v>
      </c>
      <c r="C9" s="204" t="str">
        <f t="shared" si="1"/>
        <v>風水害などへの災害対策</v>
      </c>
      <c r="D9" s="154">
        <f t="shared" si="1"/>
        <v>390</v>
      </c>
      <c r="E9" s="155">
        <f t="shared" si="1"/>
        <v>5</v>
      </c>
      <c r="F9" s="156">
        <f t="shared" si="1"/>
        <v>24</v>
      </c>
      <c r="G9" s="156">
        <f t="shared" si="1"/>
        <v>47</v>
      </c>
      <c r="H9" s="156">
        <f t="shared" si="1"/>
        <v>69</v>
      </c>
      <c r="I9" s="156">
        <f t="shared" si="1"/>
        <v>100</v>
      </c>
      <c r="J9" s="156">
        <f t="shared" si="1"/>
        <v>42</v>
      </c>
      <c r="K9" s="156">
        <f t="shared" si="1"/>
        <v>27</v>
      </c>
      <c r="L9" s="156">
        <f t="shared" si="1"/>
        <v>40</v>
      </c>
      <c r="M9" s="156">
        <f t="shared" si="1"/>
        <v>33</v>
      </c>
      <c r="O9" s="156">
        <f t="shared" ref="O9" si="3">VLOOKUP($A9,$B$128:$Q$200,O$127,FALSE)</f>
        <v>3</v>
      </c>
    </row>
    <row r="10" spans="1:15" ht="17.100000000000001" customHeight="1" x14ac:dyDescent="0.15">
      <c r="C10" s="204" t="e">
        <f t="shared" si="1"/>
        <v>#N/A</v>
      </c>
      <c r="D10" s="151">
        <f t="shared" ref="D10" si="4">D9/D$5*100</f>
        <v>28.467153284671532</v>
      </c>
      <c r="E10" s="152">
        <f t="shared" ref="E10" si="5">E9/E$5*100</f>
        <v>16.666666666666664</v>
      </c>
      <c r="F10" s="153">
        <f t="shared" ref="F10" si="6">F9/F$5*100</f>
        <v>26.666666666666668</v>
      </c>
      <c r="G10" s="153">
        <f t="shared" ref="G10" si="7">G9/G$5*100</f>
        <v>28.484848484848484</v>
      </c>
      <c r="H10" s="153">
        <f t="shared" ref="H10" si="8">H9/H$5*100</f>
        <v>32.547169811320757</v>
      </c>
      <c r="I10" s="153">
        <f t="shared" ref="I10" si="9">I9/I$5*100</f>
        <v>37.037037037037038</v>
      </c>
      <c r="J10" s="153">
        <f t="shared" ref="J10" si="10">J9/J$5*100</f>
        <v>33.6</v>
      </c>
      <c r="K10" s="153">
        <f t="shared" ref="K10" si="11">K9/K$5*100</f>
        <v>26.21359223300971</v>
      </c>
      <c r="L10" s="153">
        <f t="shared" ref="L10" si="12">L9/L$5*100</f>
        <v>23.255813953488371</v>
      </c>
      <c r="M10" s="153">
        <f t="shared" ref="M10" si="13">M9/M$5*100</f>
        <v>17.098445595854923</v>
      </c>
      <c r="O10" s="153">
        <f t="shared" ref="O10" si="14">O9/O$5*100</f>
        <v>30</v>
      </c>
    </row>
    <row r="11" spans="1:15" ht="17.100000000000001" customHeight="1" x14ac:dyDescent="0.15">
      <c r="A11" s="21">
        <v>4</v>
      </c>
      <c r="C11" s="204" t="str">
        <f t="shared" si="1"/>
        <v>火災などへの消防対策</v>
      </c>
      <c r="D11" s="154">
        <f t="shared" si="1"/>
        <v>195</v>
      </c>
      <c r="E11" s="155">
        <f t="shared" si="1"/>
        <v>4</v>
      </c>
      <c r="F11" s="156">
        <f t="shared" si="1"/>
        <v>11</v>
      </c>
      <c r="G11" s="156">
        <f t="shared" si="1"/>
        <v>23</v>
      </c>
      <c r="H11" s="156">
        <f t="shared" si="1"/>
        <v>34</v>
      </c>
      <c r="I11" s="156">
        <f t="shared" si="1"/>
        <v>55</v>
      </c>
      <c r="J11" s="156">
        <f t="shared" si="1"/>
        <v>18</v>
      </c>
      <c r="K11" s="156">
        <f t="shared" si="1"/>
        <v>10</v>
      </c>
      <c r="L11" s="156">
        <f t="shared" si="1"/>
        <v>19</v>
      </c>
      <c r="M11" s="156">
        <f t="shared" si="1"/>
        <v>20</v>
      </c>
      <c r="O11" s="156">
        <f t="shared" ref="O11" si="15">VLOOKUP($A11,$B$128:$Q$200,O$127,FALSE)</f>
        <v>1</v>
      </c>
    </row>
    <row r="12" spans="1:15" ht="17.100000000000001" customHeight="1" x14ac:dyDescent="0.15">
      <c r="C12" s="204" t="e">
        <f t="shared" si="1"/>
        <v>#N/A</v>
      </c>
      <c r="D12" s="151">
        <f t="shared" ref="D12" si="16">D11/D$5*100</f>
        <v>14.233576642335766</v>
      </c>
      <c r="E12" s="152">
        <f t="shared" ref="E12" si="17">E11/E$5*100</f>
        <v>13.333333333333334</v>
      </c>
      <c r="F12" s="153">
        <f t="shared" ref="F12" si="18">F11/F$5*100</f>
        <v>12.222222222222221</v>
      </c>
      <c r="G12" s="153">
        <f t="shared" ref="G12" si="19">G11/G$5*100</f>
        <v>13.939393939393941</v>
      </c>
      <c r="H12" s="153">
        <f t="shared" ref="H12" si="20">H11/H$5*100</f>
        <v>16.037735849056602</v>
      </c>
      <c r="I12" s="153">
        <f t="shared" ref="I12" si="21">I11/I$5*100</f>
        <v>20.37037037037037</v>
      </c>
      <c r="J12" s="153">
        <f t="shared" ref="J12" si="22">J11/J$5*100</f>
        <v>14.399999999999999</v>
      </c>
      <c r="K12" s="153">
        <f t="shared" ref="K12" si="23">K11/K$5*100</f>
        <v>9.7087378640776691</v>
      </c>
      <c r="L12" s="153">
        <f t="shared" ref="L12" si="24">L11/L$5*100</f>
        <v>11.046511627906977</v>
      </c>
      <c r="M12" s="153">
        <f t="shared" ref="M12" si="25">M11/M$5*100</f>
        <v>10.362694300518134</v>
      </c>
      <c r="O12" s="153">
        <f t="shared" ref="O12" si="26">O11/O$5*100</f>
        <v>10</v>
      </c>
    </row>
    <row r="13" spans="1:15" ht="17.100000000000001" customHeight="1" x14ac:dyDescent="0.15">
      <c r="A13" s="21">
        <v>5</v>
      </c>
      <c r="C13" s="204" t="str">
        <f t="shared" si="1"/>
        <v>防犯対策</v>
      </c>
      <c r="D13" s="154">
        <f t="shared" si="1"/>
        <v>351</v>
      </c>
      <c r="E13" s="155">
        <f t="shared" si="1"/>
        <v>11</v>
      </c>
      <c r="F13" s="156">
        <f t="shared" si="1"/>
        <v>23</v>
      </c>
      <c r="G13" s="156">
        <f t="shared" si="1"/>
        <v>41</v>
      </c>
      <c r="H13" s="156">
        <f t="shared" si="1"/>
        <v>61</v>
      </c>
      <c r="I13" s="156">
        <f t="shared" si="1"/>
        <v>85</v>
      </c>
      <c r="J13" s="156">
        <f t="shared" si="1"/>
        <v>34</v>
      </c>
      <c r="K13" s="156">
        <f t="shared" si="1"/>
        <v>35</v>
      </c>
      <c r="L13" s="156">
        <f t="shared" si="1"/>
        <v>36</v>
      </c>
      <c r="M13" s="156">
        <f t="shared" si="1"/>
        <v>24</v>
      </c>
      <c r="O13" s="156">
        <f t="shared" ref="O13" si="27">VLOOKUP($A13,$B$128:$Q$200,O$127,FALSE)</f>
        <v>1</v>
      </c>
    </row>
    <row r="14" spans="1:15" ht="17.100000000000001" customHeight="1" x14ac:dyDescent="0.15">
      <c r="C14" s="204" t="e">
        <f t="shared" si="1"/>
        <v>#N/A</v>
      </c>
      <c r="D14" s="151">
        <f t="shared" ref="D14" si="28">D13/D$5*100</f>
        <v>25.620437956204377</v>
      </c>
      <c r="E14" s="152">
        <f t="shared" ref="E14" si="29">E13/E$5*100</f>
        <v>36.666666666666664</v>
      </c>
      <c r="F14" s="153">
        <f t="shared" ref="F14" si="30">F13/F$5*100</f>
        <v>25.555555555555554</v>
      </c>
      <c r="G14" s="153">
        <f t="shared" ref="G14" si="31">G13/G$5*100</f>
        <v>24.848484848484848</v>
      </c>
      <c r="H14" s="153">
        <f t="shared" ref="H14" si="32">H13/H$5*100</f>
        <v>28.773584905660378</v>
      </c>
      <c r="I14" s="153">
        <f t="shared" ref="I14" si="33">I13/I$5*100</f>
        <v>31.481481481481481</v>
      </c>
      <c r="J14" s="153">
        <f t="shared" ref="J14" si="34">J13/J$5*100</f>
        <v>27.200000000000003</v>
      </c>
      <c r="K14" s="153">
        <f t="shared" ref="K14" si="35">K13/K$5*100</f>
        <v>33.980582524271846</v>
      </c>
      <c r="L14" s="153">
        <f t="shared" ref="L14" si="36">L13/L$5*100</f>
        <v>20.930232558139537</v>
      </c>
      <c r="M14" s="153">
        <f t="shared" ref="M14" si="37">M13/M$5*100</f>
        <v>12.435233160621761</v>
      </c>
      <c r="O14" s="153">
        <f t="shared" ref="O14" si="38">O13/O$5*100</f>
        <v>10</v>
      </c>
    </row>
    <row r="15" spans="1:15" ht="17.100000000000001" customHeight="1" x14ac:dyDescent="0.15">
      <c r="A15" s="21">
        <v>6</v>
      </c>
      <c r="C15" s="204" t="str">
        <f t="shared" si="1"/>
        <v>子育て支援サービス</v>
      </c>
      <c r="D15" s="154">
        <f t="shared" si="1"/>
        <v>326</v>
      </c>
      <c r="E15" s="155">
        <f t="shared" si="1"/>
        <v>8</v>
      </c>
      <c r="F15" s="156">
        <f t="shared" si="1"/>
        <v>37</v>
      </c>
      <c r="G15" s="156">
        <f t="shared" si="1"/>
        <v>90</v>
      </c>
      <c r="H15" s="156">
        <f t="shared" si="1"/>
        <v>76</v>
      </c>
      <c r="I15" s="156">
        <f t="shared" si="1"/>
        <v>38</v>
      </c>
      <c r="J15" s="156">
        <f t="shared" si="1"/>
        <v>17</v>
      </c>
      <c r="K15" s="156">
        <f t="shared" si="1"/>
        <v>19</v>
      </c>
      <c r="L15" s="156">
        <f t="shared" si="1"/>
        <v>21</v>
      </c>
      <c r="M15" s="156">
        <f t="shared" si="1"/>
        <v>19</v>
      </c>
      <c r="O15" s="156">
        <f t="shared" ref="O15" si="39">VLOOKUP($A15,$B$128:$Q$200,O$127,FALSE)</f>
        <v>1</v>
      </c>
    </row>
    <row r="16" spans="1:15" ht="17.100000000000001" customHeight="1" x14ac:dyDescent="0.15">
      <c r="C16" s="204" t="e">
        <f t="shared" si="1"/>
        <v>#N/A</v>
      </c>
      <c r="D16" s="151">
        <f t="shared" ref="D16" si="40">D15/D$5*100</f>
        <v>23.795620437956206</v>
      </c>
      <c r="E16" s="152">
        <f t="shared" ref="E16" si="41">E15/E$5*100</f>
        <v>26.666666666666668</v>
      </c>
      <c r="F16" s="153">
        <f t="shared" ref="F16" si="42">F15/F$5*100</f>
        <v>41.111111111111107</v>
      </c>
      <c r="G16" s="153">
        <f t="shared" ref="G16" si="43">G15/G$5*100</f>
        <v>54.54545454545454</v>
      </c>
      <c r="H16" s="153">
        <f t="shared" ref="H16" si="44">H15/H$5*100</f>
        <v>35.849056603773583</v>
      </c>
      <c r="I16" s="153">
        <f t="shared" ref="I16" si="45">I15/I$5*100</f>
        <v>14.074074074074074</v>
      </c>
      <c r="J16" s="153">
        <f t="shared" ref="J16" si="46">J15/J$5*100</f>
        <v>13.600000000000001</v>
      </c>
      <c r="K16" s="153">
        <f t="shared" ref="K16" si="47">K15/K$5*100</f>
        <v>18.446601941747574</v>
      </c>
      <c r="L16" s="153">
        <f t="shared" ref="L16" si="48">L15/L$5*100</f>
        <v>12.209302325581394</v>
      </c>
      <c r="M16" s="153">
        <f t="shared" ref="M16" si="49">M15/M$5*100</f>
        <v>9.8445595854922274</v>
      </c>
      <c r="O16" s="153">
        <f t="shared" ref="O16" si="50">O15/O$5*100</f>
        <v>10</v>
      </c>
    </row>
    <row r="17" spans="1:15" ht="17.100000000000001" customHeight="1" x14ac:dyDescent="0.15">
      <c r="A17" s="21">
        <v>7</v>
      </c>
      <c r="C17" s="205" t="str">
        <f t="shared" si="1"/>
        <v>ひとり親家庭への生活・経済面の支援</v>
      </c>
      <c r="D17" s="154">
        <f t="shared" si="1"/>
        <v>125</v>
      </c>
      <c r="E17" s="155">
        <f t="shared" si="1"/>
        <v>2</v>
      </c>
      <c r="F17" s="156">
        <f t="shared" si="1"/>
        <v>13</v>
      </c>
      <c r="G17" s="156">
        <f t="shared" si="1"/>
        <v>16</v>
      </c>
      <c r="H17" s="156">
        <f t="shared" si="1"/>
        <v>20</v>
      </c>
      <c r="I17" s="156">
        <f t="shared" si="1"/>
        <v>22</v>
      </c>
      <c r="J17" s="156">
        <f t="shared" si="1"/>
        <v>16</v>
      </c>
      <c r="K17" s="156">
        <f t="shared" si="1"/>
        <v>7</v>
      </c>
      <c r="L17" s="156">
        <f t="shared" si="1"/>
        <v>13</v>
      </c>
      <c r="M17" s="156">
        <f t="shared" si="1"/>
        <v>16</v>
      </c>
      <c r="O17" s="156">
        <f t="shared" ref="O17" si="51">VLOOKUP($A17,$B$128:$Q$200,O$127,FALSE)</f>
        <v>0</v>
      </c>
    </row>
    <row r="18" spans="1:15" ht="17.100000000000001" customHeight="1" x14ac:dyDescent="0.15">
      <c r="C18" s="206" t="e">
        <f t="shared" si="1"/>
        <v>#N/A</v>
      </c>
      <c r="D18" s="151">
        <f t="shared" ref="D18" si="52">D17/D$5*100</f>
        <v>9.1240875912408761</v>
      </c>
      <c r="E18" s="152">
        <f t="shared" ref="E18" si="53">E17/E$5*100</f>
        <v>6.666666666666667</v>
      </c>
      <c r="F18" s="153">
        <f t="shared" ref="F18" si="54">F17/F$5*100</f>
        <v>14.444444444444443</v>
      </c>
      <c r="G18" s="153">
        <f t="shared" ref="G18" si="55">G17/G$5*100</f>
        <v>9.6969696969696972</v>
      </c>
      <c r="H18" s="153">
        <f t="shared" ref="H18" si="56">H17/H$5*100</f>
        <v>9.433962264150944</v>
      </c>
      <c r="I18" s="153">
        <f t="shared" ref="I18" si="57">I17/I$5*100</f>
        <v>8.1481481481481488</v>
      </c>
      <c r="J18" s="153">
        <f t="shared" ref="J18" si="58">J17/J$5*100</f>
        <v>12.8</v>
      </c>
      <c r="K18" s="153">
        <f t="shared" ref="K18" si="59">K17/K$5*100</f>
        <v>6.7961165048543686</v>
      </c>
      <c r="L18" s="153">
        <f t="shared" ref="L18" si="60">L17/L$5*100</f>
        <v>7.5581395348837201</v>
      </c>
      <c r="M18" s="153">
        <f t="shared" ref="M18" si="61">M17/M$5*100</f>
        <v>8.2901554404145088</v>
      </c>
      <c r="O18" s="153">
        <f t="shared" ref="O18" si="62">O17/O$5*100</f>
        <v>0</v>
      </c>
    </row>
    <row r="19" spans="1:15" ht="17.100000000000001" customHeight="1" x14ac:dyDescent="0.15">
      <c r="A19" s="21">
        <v>8</v>
      </c>
      <c r="C19" s="205" t="str">
        <f t="shared" si="1"/>
        <v>小・中学校の教育</v>
      </c>
      <c r="D19" s="154">
        <f t="shared" si="1"/>
        <v>213</v>
      </c>
      <c r="E19" s="155">
        <f t="shared" si="1"/>
        <v>7</v>
      </c>
      <c r="F19" s="156">
        <f t="shared" si="1"/>
        <v>13</v>
      </c>
      <c r="G19" s="156">
        <f t="shared" si="1"/>
        <v>48</v>
      </c>
      <c r="H19" s="156">
        <f t="shared" si="1"/>
        <v>74</v>
      </c>
      <c r="I19" s="156">
        <f t="shared" si="1"/>
        <v>32</v>
      </c>
      <c r="J19" s="156">
        <f t="shared" si="1"/>
        <v>7</v>
      </c>
      <c r="K19" s="156">
        <f t="shared" si="1"/>
        <v>6</v>
      </c>
      <c r="L19" s="156">
        <f t="shared" si="1"/>
        <v>13</v>
      </c>
      <c r="M19" s="156">
        <f t="shared" si="1"/>
        <v>13</v>
      </c>
      <c r="O19" s="156">
        <f t="shared" ref="O19" si="63">VLOOKUP($A19,$B$128:$Q$200,O$127,FALSE)</f>
        <v>0</v>
      </c>
    </row>
    <row r="20" spans="1:15" ht="17.100000000000001" customHeight="1" x14ac:dyDescent="0.15">
      <c r="C20" s="206" t="e">
        <f t="shared" si="1"/>
        <v>#N/A</v>
      </c>
      <c r="D20" s="151">
        <f t="shared" ref="D20" si="64">D19/D$5*100</f>
        <v>15.547445255474452</v>
      </c>
      <c r="E20" s="152">
        <f t="shared" ref="E20" si="65">E19/E$5*100</f>
        <v>23.333333333333332</v>
      </c>
      <c r="F20" s="153">
        <f t="shared" ref="F20" si="66">F19/F$5*100</f>
        <v>14.444444444444443</v>
      </c>
      <c r="G20" s="153">
        <f t="shared" ref="G20" si="67">G19/G$5*100</f>
        <v>29.09090909090909</v>
      </c>
      <c r="H20" s="153">
        <f t="shared" ref="H20" si="68">H19/H$5*100</f>
        <v>34.905660377358487</v>
      </c>
      <c r="I20" s="153">
        <f t="shared" ref="I20" si="69">I19/I$5*100</f>
        <v>11.851851851851853</v>
      </c>
      <c r="J20" s="153">
        <f t="shared" ref="J20" si="70">J19/J$5*100</f>
        <v>5.6000000000000005</v>
      </c>
      <c r="K20" s="153">
        <f t="shared" ref="K20" si="71">K19/K$5*100</f>
        <v>5.825242718446602</v>
      </c>
      <c r="L20" s="153">
        <f t="shared" ref="L20" si="72">L19/L$5*100</f>
        <v>7.5581395348837201</v>
      </c>
      <c r="M20" s="153">
        <f t="shared" ref="M20" si="73">M19/M$5*100</f>
        <v>6.7357512953367875</v>
      </c>
      <c r="O20" s="153">
        <f t="shared" ref="O20" si="74">O19/O$5*100</f>
        <v>0</v>
      </c>
    </row>
    <row r="21" spans="1:15" ht="17.100000000000001" customHeight="1" x14ac:dyDescent="0.15">
      <c r="A21" s="21">
        <v>9</v>
      </c>
      <c r="C21" s="205" t="str">
        <f t="shared" si="1"/>
        <v>青少年の非行防止や健全育成対策</v>
      </c>
      <c r="D21" s="154">
        <f t="shared" si="1"/>
        <v>61</v>
      </c>
      <c r="E21" s="155">
        <f t="shared" si="1"/>
        <v>1</v>
      </c>
      <c r="F21" s="156">
        <f t="shared" si="1"/>
        <v>1</v>
      </c>
      <c r="G21" s="156">
        <f t="shared" si="1"/>
        <v>7</v>
      </c>
      <c r="H21" s="156">
        <f t="shared" si="1"/>
        <v>13</v>
      </c>
      <c r="I21" s="156">
        <f t="shared" si="1"/>
        <v>8</v>
      </c>
      <c r="J21" s="156">
        <f t="shared" si="1"/>
        <v>6</v>
      </c>
      <c r="K21" s="156">
        <f t="shared" si="1"/>
        <v>7</v>
      </c>
      <c r="L21" s="156">
        <f t="shared" si="1"/>
        <v>7</v>
      </c>
      <c r="M21" s="156">
        <f t="shared" si="1"/>
        <v>10</v>
      </c>
      <c r="O21" s="156">
        <f t="shared" ref="O21" si="75">VLOOKUP($A21,$B$128:$Q$200,O$127,FALSE)</f>
        <v>1</v>
      </c>
    </row>
    <row r="22" spans="1:15" ht="17.100000000000001" customHeight="1" x14ac:dyDescent="0.15">
      <c r="C22" s="206" t="e">
        <f t="shared" si="1"/>
        <v>#N/A</v>
      </c>
      <c r="D22" s="151">
        <f t="shared" ref="D22" si="76">D21/D$5*100</f>
        <v>4.452554744525548</v>
      </c>
      <c r="E22" s="152">
        <f t="shared" ref="E22" si="77">E21/E$5*100</f>
        <v>3.3333333333333335</v>
      </c>
      <c r="F22" s="153">
        <f t="shared" ref="F22" si="78">F21/F$5*100</f>
        <v>1.1111111111111112</v>
      </c>
      <c r="G22" s="153">
        <f t="shared" ref="G22" si="79">G21/G$5*100</f>
        <v>4.2424242424242431</v>
      </c>
      <c r="H22" s="153">
        <f t="shared" ref="H22" si="80">H21/H$5*100</f>
        <v>6.132075471698113</v>
      </c>
      <c r="I22" s="153">
        <f t="shared" ref="I22" si="81">I21/I$5*100</f>
        <v>2.9629629629629632</v>
      </c>
      <c r="J22" s="153">
        <f t="shared" ref="J22" si="82">J21/J$5*100</f>
        <v>4.8</v>
      </c>
      <c r="K22" s="153">
        <f t="shared" ref="K22" si="83">K21/K$5*100</f>
        <v>6.7961165048543686</v>
      </c>
      <c r="L22" s="153">
        <f t="shared" ref="L22" si="84">L21/L$5*100</f>
        <v>4.0697674418604652</v>
      </c>
      <c r="M22" s="153">
        <f t="shared" ref="M22" si="85">M21/M$5*100</f>
        <v>5.1813471502590671</v>
      </c>
      <c r="O22" s="153">
        <f t="shared" ref="O22" si="86">O21/O$5*100</f>
        <v>10</v>
      </c>
    </row>
    <row r="23" spans="1:15" ht="17.100000000000001" customHeight="1" x14ac:dyDescent="0.15">
      <c r="A23" s="21">
        <v>10</v>
      </c>
      <c r="C23" s="205" t="str">
        <f t="shared" ref="C23:M65" si="87">VLOOKUP($A23,$B$128:$Q$200,C$127,FALSE)</f>
        <v>社会生活を営む上で困難をかかえる子ども・若者への支援</v>
      </c>
      <c r="D23" s="154">
        <f t="shared" si="87"/>
        <v>113</v>
      </c>
      <c r="E23" s="155">
        <f t="shared" si="87"/>
        <v>3</v>
      </c>
      <c r="F23" s="156">
        <f t="shared" si="87"/>
        <v>4</v>
      </c>
      <c r="G23" s="156">
        <f t="shared" si="87"/>
        <v>13</v>
      </c>
      <c r="H23" s="156">
        <f t="shared" si="87"/>
        <v>14</v>
      </c>
      <c r="I23" s="156">
        <f t="shared" si="87"/>
        <v>23</v>
      </c>
      <c r="J23" s="156">
        <f t="shared" si="87"/>
        <v>10</v>
      </c>
      <c r="K23" s="156">
        <f t="shared" si="87"/>
        <v>9</v>
      </c>
      <c r="L23" s="156">
        <f t="shared" si="87"/>
        <v>17</v>
      </c>
      <c r="M23" s="156">
        <f t="shared" si="87"/>
        <v>20</v>
      </c>
      <c r="O23" s="156">
        <f t="shared" ref="O23" si="88">VLOOKUP($A23,$B$128:$Q$200,O$127,FALSE)</f>
        <v>0</v>
      </c>
    </row>
    <row r="24" spans="1:15" ht="17.100000000000001" customHeight="1" x14ac:dyDescent="0.15">
      <c r="C24" s="206" t="e">
        <f t="shared" si="87"/>
        <v>#N/A</v>
      </c>
      <c r="D24" s="151">
        <f t="shared" ref="D24" si="89">D23/D$5*100</f>
        <v>8.2481751824817504</v>
      </c>
      <c r="E24" s="152">
        <f t="shared" ref="E24" si="90">E23/E$5*100</f>
        <v>10</v>
      </c>
      <c r="F24" s="153">
        <f t="shared" ref="F24" si="91">F23/F$5*100</f>
        <v>4.4444444444444446</v>
      </c>
      <c r="G24" s="153">
        <f t="shared" ref="G24" si="92">G23/G$5*100</f>
        <v>7.878787878787878</v>
      </c>
      <c r="H24" s="153">
        <f t="shared" ref="H24" si="93">H23/H$5*100</f>
        <v>6.6037735849056602</v>
      </c>
      <c r="I24" s="153">
        <f t="shared" ref="I24" si="94">I23/I$5*100</f>
        <v>8.518518518518519</v>
      </c>
      <c r="J24" s="153">
        <f t="shared" ref="J24" si="95">J23/J$5*100</f>
        <v>8</v>
      </c>
      <c r="K24" s="153">
        <f t="shared" ref="K24" si="96">K23/K$5*100</f>
        <v>8.7378640776699026</v>
      </c>
      <c r="L24" s="153">
        <f t="shared" ref="L24" si="97">L23/L$5*100</f>
        <v>9.8837209302325579</v>
      </c>
      <c r="M24" s="153">
        <f t="shared" ref="M24" si="98">M23/M$5*100</f>
        <v>10.362694300518134</v>
      </c>
      <c r="O24" s="153">
        <f t="shared" ref="O24" si="99">O23/O$5*100</f>
        <v>0</v>
      </c>
    </row>
    <row r="25" spans="1:15" ht="17.100000000000001" customHeight="1" x14ac:dyDescent="0.15">
      <c r="A25" s="21">
        <v>11</v>
      </c>
      <c r="C25" s="205" t="str">
        <f t="shared" si="87"/>
        <v>高齢者の福祉</v>
      </c>
      <c r="D25" s="154">
        <f t="shared" si="87"/>
        <v>359</v>
      </c>
      <c r="E25" s="155">
        <f t="shared" si="87"/>
        <v>4</v>
      </c>
      <c r="F25" s="156">
        <f t="shared" si="87"/>
        <v>11</v>
      </c>
      <c r="G25" s="156">
        <f t="shared" si="87"/>
        <v>17</v>
      </c>
      <c r="H25" s="156">
        <f t="shared" si="87"/>
        <v>37</v>
      </c>
      <c r="I25" s="156">
        <f t="shared" si="87"/>
        <v>73</v>
      </c>
      <c r="J25" s="156">
        <f t="shared" si="87"/>
        <v>46</v>
      </c>
      <c r="K25" s="156">
        <f t="shared" si="87"/>
        <v>39</v>
      </c>
      <c r="L25" s="156">
        <f t="shared" si="87"/>
        <v>63</v>
      </c>
      <c r="M25" s="156">
        <f t="shared" si="87"/>
        <v>65</v>
      </c>
      <c r="O25" s="156">
        <f t="shared" ref="O25" si="100">VLOOKUP($A25,$B$128:$Q$200,O$127,FALSE)</f>
        <v>4</v>
      </c>
    </row>
    <row r="26" spans="1:15" ht="17.100000000000001" customHeight="1" x14ac:dyDescent="0.15">
      <c r="C26" s="206" t="e">
        <f t="shared" si="87"/>
        <v>#N/A</v>
      </c>
      <c r="D26" s="151">
        <f t="shared" ref="D26" si="101">D25/D$5*100</f>
        <v>26.204379562043794</v>
      </c>
      <c r="E26" s="152">
        <f t="shared" ref="E26" si="102">E25/E$5*100</f>
        <v>13.333333333333334</v>
      </c>
      <c r="F26" s="153">
        <f t="shared" ref="F26" si="103">F25/F$5*100</f>
        <v>12.222222222222221</v>
      </c>
      <c r="G26" s="153">
        <f t="shared" ref="G26" si="104">G25/G$5*100</f>
        <v>10.303030303030303</v>
      </c>
      <c r="H26" s="153">
        <f t="shared" ref="H26" si="105">H25/H$5*100</f>
        <v>17.452830188679243</v>
      </c>
      <c r="I26" s="153">
        <f t="shared" ref="I26" si="106">I25/I$5*100</f>
        <v>27.037037037037038</v>
      </c>
      <c r="J26" s="153">
        <f t="shared" ref="J26" si="107">J25/J$5*100</f>
        <v>36.799999999999997</v>
      </c>
      <c r="K26" s="153">
        <f t="shared" ref="K26" si="108">K25/K$5*100</f>
        <v>37.864077669902912</v>
      </c>
      <c r="L26" s="153">
        <f t="shared" ref="L26" si="109">L25/L$5*100</f>
        <v>36.627906976744185</v>
      </c>
      <c r="M26" s="153">
        <f t="shared" ref="M26" si="110">M25/M$5*100</f>
        <v>33.678756476683937</v>
      </c>
      <c r="O26" s="153">
        <f t="shared" ref="O26" si="111">O25/O$5*100</f>
        <v>40</v>
      </c>
    </row>
    <row r="27" spans="1:15" ht="17.100000000000001" customHeight="1" x14ac:dyDescent="0.15">
      <c r="A27" s="21">
        <v>12</v>
      </c>
      <c r="C27" s="205" t="str">
        <f t="shared" si="87"/>
        <v>障害者の福祉</v>
      </c>
      <c r="D27" s="154">
        <f t="shared" si="87"/>
        <v>136</v>
      </c>
      <c r="E27" s="155">
        <f t="shared" si="87"/>
        <v>2</v>
      </c>
      <c r="F27" s="156">
        <f t="shared" si="87"/>
        <v>6</v>
      </c>
      <c r="G27" s="156">
        <f t="shared" si="87"/>
        <v>16</v>
      </c>
      <c r="H27" s="156">
        <f t="shared" si="87"/>
        <v>16</v>
      </c>
      <c r="I27" s="156">
        <f t="shared" si="87"/>
        <v>25</v>
      </c>
      <c r="J27" s="156">
        <f t="shared" si="87"/>
        <v>18</v>
      </c>
      <c r="K27" s="156">
        <f t="shared" si="87"/>
        <v>12</v>
      </c>
      <c r="L27" s="156">
        <f t="shared" si="87"/>
        <v>17</v>
      </c>
      <c r="M27" s="156">
        <f t="shared" si="87"/>
        <v>24</v>
      </c>
      <c r="O27" s="156">
        <f t="shared" ref="O27" si="112">VLOOKUP($A27,$B$128:$Q$200,O$127,FALSE)</f>
        <v>0</v>
      </c>
    </row>
    <row r="28" spans="1:15" ht="17.100000000000001" customHeight="1" x14ac:dyDescent="0.15">
      <c r="C28" s="206" t="e">
        <f t="shared" si="87"/>
        <v>#N/A</v>
      </c>
      <c r="D28" s="151">
        <f t="shared" ref="D28" si="113">D27/D$5*100</f>
        <v>9.9270072992700733</v>
      </c>
      <c r="E28" s="152">
        <f t="shared" ref="E28" si="114">E27/E$5*100</f>
        <v>6.666666666666667</v>
      </c>
      <c r="F28" s="153">
        <f t="shared" ref="F28" si="115">F27/F$5*100</f>
        <v>6.666666666666667</v>
      </c>
      <c r="G28" s="153">
        <f t="shared" ref="G28" si="116">G27/G$5*100</f>
        <v>9.6969696969696972</v>
      </c>
      <c r="H28" s="153">
        <f t="shared" ref="H28" si="117">H27/H$5*100</f>
        <v>7.5471698113207548</v>
      </c>
      <c r="I28" s="153">
        <f t="shared" ref="I28" si="118">I27/I$5*100</f>
        <v>9.2592592592592595</v>
      </c>
      <c r="J28" s="153">
        <f t="shared" ref="J28" si="119">J27/J$5*100</f>
        <v>14.399999999999999</v>
      </c>
      <c r="K28" s="153">
        <f t="shared" ref="K28" si="120">K27/K$5*100</f>
        <v>11.650485436893204</v>
      </c>
      <c r="L28" s="153">
        <f t="shared" ref="L28" si="121">L27/L$5*100</f>
        <v>9.8837209302325579</v>
      </c>
      <c r="M28" s="153">
        <f t="shared" ref="M28" si="122">M27/M$5*100</f>
        <v>12.435233160621761</v>
      </c>
      <c r="O28" s="153">
        <f t="shared" ref="O28" si="123">O27/O$5*100</f>
        <v>0</v>
      </c>
    </row>
    <row r="29" spans="1:15" ht="17.100000000000001" customHeight="1" x14ac:dyDescent="0.15">
      <c r="A29" s="21">
        <v>13</v>
      </c>
      <c r="C29" s="205" t="str">
        <f t="shared" si="87"/>
        <v>労働セミナーや就職面接会の開催など，雇用・就職に向けた取組</v>
      </c>
      <c r="D29" s="154">
        <f t="shared" si="87"/>
        <v>20</v>
      </c>
      <c r="E29" s="155">
        <f t="shared" si="87"/>
        <v>0</v>
      </c>
      <c r="F29" s="156">
        <f t="shared" si="87"/>
        <v>0</v>
      </c>
      <c r="G29" s="156">
        <f t="shared" si="87"/>
        <v>0</v>
      </c>
      <c r="H29" s="156">
        <f t="shared" si="87"/>
        <v>9</v>
      </c>
      <c r="I29" s="156">
        <f t="shared" si="87"/>
        <v>5</v>
      </c>
      <c r="J29" s="156">
        <f t="shared" si="87"/>
        <v>0</v>
      </c>
      <c r="K29" s="156">
        <f t="shared" si="87"/>
        <v>0</v>
      </c>
      <c r="L29" s="156">
        <f t="shared" si="87"/>
        <v>3</v>
      </c>
      <c r="M29" s="156">
        <f t="shared" si="87"/>
        <v>2</v>
      </c>
      <c r="O29" s="156">
        <f t="shared" ref="O29" si="124">VLOOKUP($A29,$B$128:$Q$200,O$127,FALSE)</f>
        <v>1</v>
      </c>
    </row>
    <row r="30" spans="1:15" ht="17.100000000000001" customHeight="1" x14ac:dyDescent="0.15">
      <c r="C30" s="206" t="e">
        <f t="shared" si="87"/>
        <v>#N/A</v>
      </c>
      <c r="D30" s="151">
        <f t="shared" ref="D30" si="125">D29/D$5*100</f>
        <v>1.4598540145985401</v>
      </c>
      <c r="E30" s="152">
        <f t="shared" ref="E30" si="126">E29/E$5*100</f>
        <v>0</v>
      </c>
      <c r="F30" s="153">
        <f t="shared" ref="F30" si="127">F29/F$5*100</f>
        <v>0</v>
      </c>
      <c r="G30" s="153">
        <f t="shared" ref="G30" si="128">G29/G$5*100</f>
        <v>0</v>
      </c>
      <c r="H30" s="153">
        <f t="shared" ref="H30" si="129">H29/H$5*100</f>
        <v>4.2452830188679247</v>
      </c>
      <c r="I30" s="153">
        <f t="shared" ref="I30" si="130">I29/I$5*100</f>
        <v>1.8518518518518516</v>
      </c>
      <c r="J30" s="153">
        <f t="shared" ref="J30" si="131">J29/J$5*100</f>
        <v>0</v>
      </c>
      <c r="K30" s="153">
        <f t="shared" ref="K30" si="132">K29/K$5*100</f>
        <v>0</v>
      </c>
      <c r="L30" s="153">
        <f t="shared" ref="L30" si="133">L29/L$5*100</f>
        <v>1.7441860465116279</v>
      </c>
      <c r="M30" s="153">
        <f t="shared" ref="M30" si="134">M29/M$5*100</f>
        <v>1.0362694300518136</v>
      </c>
      <c r="O30" s="153">
        <f t="shared" ref="O30" si="135">O29/O$5*100</f>
        <v>10</v>
      </c>
    </row>
    <row r="31" spans="1:15" ht="17.100000000000001" customHeight="1" x14ac:dyDescent="0.15">
      <c r="A31" s="21">
        <v>14</v>
      </c>
      <c r="C31" s="205" t="str">
        <f t="shared" si="87"/>
        <v>健康診断などの保健サービス</v>
      </c>
      <c r="D31" s="154">
        <f t="shared" si="87"/>
        <v>131</v>
      </c>
      <c r="E31" s="155">
        <f t="shared" si="87"/>
        <v>1</v>
      </c>
      <c r="F31" s="156">
        <f t="shared" si="87"/>
        <v>9</v>
      </c>
      <c r="G31" s="156">
        <f t="shared" si="87"/>
        <v>9</v>
      </c>
      <c r="H31" s="156">
        <f t="shared" si="87"/>
        <v>21</v>
      </c>
      <c r="I31" s="156">
        <f t="shared" si="87"/>
        <v>33</v>
      </c>
      <c r="J31" s="156">
        <f t="shared" si="87"/>
        <v>15</v>
      </c>
      <c r="K31" s="156">
        <f t="shared" si="87"/>
        <v>7</v>
      </c>
      <c r="L31" s="156">
        <f t="shared" si="87"/>
        <v>16</v>
      </c>
      <c r="M31" s="156">
        <f t="shared" si="87"/>
        <v>18</v>
      </c>
      <c r="O31" s="156">
        <f t="shared" ref="O31" si="136">VLOOKUP($A31,$B$128:$Q$200,O$127,FALSE)</f>
        <v>2</v>
      </c>
    </row>
    <row r="32" spans="1:15" ht="17.100000000000001" customHeight="1" x14ac:dyDescent="0.15">
      <c r="C32" s="206" t="e">
        <f t="shared" si="87"/>
        <v>#N/A</v>
      </c>
      <c r="D32" s="151">
        <f t="shared" ref="D32" si="137">D31/D$5*100</f>
        <v>9.562043795620438</v>
      </c>
      <c r="E32" s="152">
        <f t="shared" ref="E32" si="138">E31/E$5*100</f>
        <v>3.3333333333333335</v>
      </c>
      <c r="F32" s="153">
        <f t="shared" ref="F32" si="139">F31/F$5*100</f>
        <v>10</v>
      </c>
      <c r="G32" s="153">
        <f t="shared" ref="G32" si="140">G31/G$5*100</f>
        <v>5.4545454545454541</v>
      </c>
      <c r="H32" s="153">
        <f t="shared" ref="H32" si="141">H31/H$5*100</f>
        <v>9.9056603773584904</v>
      </c>
      <c r="I32" s="153">
        <f t="shared" ref="I32" si="142">I31/I$5*100</f>
        <v>12.222222222222221</v>
      </c>
      <c r="J32" s="153">
        <f t="shared" ref="J32" si="143">J31/J$5*100</f>
        <v>12</v>
      </c>
      <c r="K32" s="153">
        <f t="shared" ref="K32" si="144">K31/K$5*100</f>
        <v>6.7961165048543686</v>
      </c>
      <c r="L32" s="153">
        <f t="shared" ref="L32" si="145">L31/L$5*100</f>
        <v>9.3023255813953494</v>
      </c>
      <c r="M32" s="153">
        <f t="shared" ref="M32" si="146">M31/M$5*100</f>
        <v>9.3264248704663206</v>
      </c>
      <c r="O32" s="153">
        <f t="shared" ref="O32" si="147">O31/O$5*100</f>
        <v>20</v>
      </c>
    </row>
    <row r="33" spans="1:15" ht="17.100000000000001" customHeight="1" x14ac:dyDescent="0.15">
      <c r="A33" s="21">
        <v>15</v>
      </c>
      <c r="C33" s="205" t="str">
        <f t="shared" si="87"/>
        <v>医療体制の充実</v>
      </c>
      <c r="D33" s="154">
        <f t="shared" si="87"/>
        <v>263</v>
      </c>
      <c r="E33" s="155">
        <f t="shared" si="87"/>
        <v>1</v>
      </c>
      <c r="F33" s="156">
        <f t="shared" si="87"/>
        <v>8</v>
      </c>
      <c r="G33" s="156">
        <f t="shared" si="87"/>
        <v>23</v>
      </c>
      <c r="H33" s="156">
        <f t="shared" si="87"/>
        <v>48</v>
      </c>
      <c r="I33" s="156">
        <f t="shared" si="87"/>
        <v>66</v>
      </c>
      <c r="J33" s="156">
        <f t="shared" si="87"/>
        <v>26</v>
      </c>
      <c r="K33" s="156">
        <f t="shared" si="87"/>
        <v>23</v>
      </c>
      <c r="L33" s="156">
        <f t="shared" si="87"/>
        <v>37</v>
      </c>
      <c r="M33" s="156">
        <f t="shared" si="87"/>
        <v>27</v>
      </c>
      <c r="O33" s="156">
        <f t="shared" ref="O33" si="148">VLOOKUP($A33,$B$128:$Q$200,O$127,FALSE)</f>
        <v>4</v>
      </c>
    </row>
    <row r="34" spans="1:15" ht="17.100000000000001" customHeight="1" x14ac:dyDescent="0.15">
      <c r="C34" s="206" t="e">
        <f t="shared" si="87"/>
        <v>#N/A</v>
      </c>
      <c r="D34" s="151">
        <f t="shared" ref="D34" si="149">D33/D$5*100</f>
        <v>19.197080291970803</v>
      </c>
      <c r="E34" s="152">
        <f t="shared" ref="E34" si="150">E33/E$5*100</f>
        <v>3.3333333333333335</v>
      </c>
      <c r="F34" s="153">
        <f t="shared" ref="F34" si="151">F33/F$5*100</f>
        <v>8.8888888888888893</v>
      </c>
      <c r="G34" s="153">
        <f t="shared" ref="G34" si="152">G33/G$5*100</f>
        <v>13.939393939393941</v>
      </c>
      <c r="H34" s="153">
        <f t="shared" ref="H34" si="153">H33/H$5*100</f>
        <v>22.641509433962266</v>
      </c>
      <c r="I34" s="153">
        <f t="shared" ref="I34" si="154">I33/I$5*100</f>
        <v>24.444444444444443</v>
      </c>
      <c r="J34" s="153">
        <f t="shared" ref="J34" si="155">J33/J$5*100</f>
        <v>20.8</v>
      </c>
      <c r="K34" s="153">
        <f t="shared" ref="K34" si="156">K33/K$5*100</f>
        <v>22.330097087378643</v>
      </c>
      <c r="L34" s="153">
        <f t="shared" ref="L34" si="157">L33/L$5*100</f>
        <v>21.511627906976745</v>
      </c>
      <c r="M34" s="153">
        <f t="shared" ref="M34" si="158">M33/M$5*100</f>
        <v>13.989637305699482</v>
      </c>
      <c r="O34" s="153">
        <f t="shared" ref="O34" si="159">O33/O$5*100</f>
        <v>40</v>
      </c>
    </row>
    <row r="35" spans="1:15" ht="17.100000000000001" customHeight="1" x14ac:dyDescent="0.15">
      <c r="A35" s="21">
        <v>16</v>
      </c>
      <c r="C35" s="205" t="str">
        <f t="shared" si="87"/>
        <v>共生社会の充実・パラハートちょうふの取組</v>
      </c>
      <c r="D35" s="154">
        <f t="shared" si="87"/>
        <v>8</v>
      </c>
      <c r="E35" s="155">
        <f t="shared" si="87"/>
        <v>1</v>
      </c>
      <c r="F35" s="156">
        <f t="shared" si="87"/>
        <v>0</v>
      </c>
      <c r="G35" s="156">
        <f t="shared" si="87"/>
        <v>1</v>
      </c>
      <c r="H35" s="156">
        <f t="shared" si="87"/>
        <v>0</v>
      </c>
      <c r="I35" s="156">
        <f t="shared" si="87"/>
        <v>0</v>
      </c>
      <c r="J35" s="156">
        <f t="shared" si="87"/>
        <v>2</v>
      </c>
      <c r="K35" s="156">
        <f t="shared" si="87"/>
        <v>1</v>
      </c>
      <c r="L35" s="156">
        <f t="shared" si="87"/>
        <v>3</v>
      </c>
      <c r="M35" s="156">
        <f t="shared" si="87"/>
        <v>0</v>
      </c>
      <c r="O35" s="156">
        <f t="shared" ref="O35" si="160">VLOOKUP($A35,$B$128:$Q$200,O$127,FALSE)</f>
        <v>0</v>
      </c>
    </row>
    <row r="36" spans="1:15" ht="17.100000000000001" customHeight="1" x14ac:dyDescent="0.15">
      <c r="C36" s="206" t="e">
        <f t="shared" si="87"/>
        <v>#N/A</v>
      </c>
      <c r="D36" s="151">
        <f t="shared" ref="D36" si="161">D35/D$5*100</f>
        <v>0.58394160583941601</v>
      </c>
      <c r="E36" s="152">
        <f t="shared" ref="E36" si="162">E35/E$5*100</f>
        <v>3.3333333333333335</v>
      </c>
      <c r="F36" s="153">
        <f t="shared" ref="F36" si="163">F35/F$5*100</f>
        <v>0</v>
      </c>
      <c r="G36" s="153">
        <f t="shared" ref="G36" si="164">G35/G$5*100</f>
        <v>0.60606060606060608</v>
      </c>
      <c r="H36" s="153">
        <f t="shared" ref="H36" si="165">H35/H$5*100</f>
        <v>0</v>
      </c>
      <c r="I36" s="153">
        <f t="shared" ref="I36" si="166">I35/I$5*100</f>
        <v>0</v>
      </c>
      <c r="J36" s="153">
        <f t="shared" ref="J36" si="167">J35/J$5*100</f>
        <v>1.6</v>
      </c>
      <c r="K36" s="153">
        <f t="shared" ref="K36" si="168">K35/K$5*100</f>
        <v>0.97087378640776689</v>
      </c>
      <c r="L36" s="153">
        <f t="shared" ref="L36" si="169">L35/L$5*100</f>
        <v>1.7441860465116279</v>
      </c>
      <c r="M36" s="153">
        <f t="shared" ref="M36" si="170">M35/M$5*100</f>
        <v>0</v>
      </c>
      <c r="O36" s="153">
        <f t="shared" ref="O36" si="171">O35/O$5*100</f>
        <v>0</v>
      </c>
    </row>
    <row r="37" spans="1:15" ht="17.100000000000001" customHeight="1" x14ac:dyDescent="0.15">
      <c r="A37" s="21">
        <v>17</v>
      </c>
      <c r="C37" s="205" t="str">
        <f t="shared" si="87"/>
        <v>図書館</v>
      </c>
      <c r="D37" s="154">
        <f t="shared" si="87"/>
        <v>64</v>
      </c>
      <c r="E37" s="155">
        <f t="shared" si="87"/>
        <v>1</v>
      </c>
      <c r="F37" s="156">
        <f t="shared" si="87"/>
        <v>2</v>
      </c>
      <c r="G37" s="156">
        <f t="shared" si="87"/>
        <v>13</v>
      </c>
      <c r="H37" s="156">
        <f t="shared" si="87"/>
        <v>11</v>
      </c>
      <c r="I37" s="156">
        <f t="shared" si="87"/>
        <v>17</v>
      </c>
      <c r="J37" s="156">
        <f t="shared" si="87"/>
        <v>6</v>
      </c>
      <c r="K37" s="156">
        <f t="shared" si="87"/>
        <v>0</v>
      </c>
      <c r="L37" s="156">
        <f t="shared" si="87"/>
        <v>7</v>
      </c>
      <c r="M37" s="156">
        <f t="shared" si="87"/>
        <v>6</v>
      </c>
      <c r="O37" s="156">
        <f t="shared" ref="O37" si="172">VLOOKUP($A37,$B$128:$Q$200,O$127,FALSE)</f>
        <v>1</v>
      </c>
    </row>
    <row r="38" spans="1:15" ht="17.100000000000001" customHeight="1" x14ac:dyDescent="0.15">
      <c r="C38" s="206" t="e">
        <f t="shared" si="87"/>
        <v>#N/A</v>
      </c>
      <c r="D38" s="151">
        <f t="shared" ref="D38" si="173">D37/D$5*100</f>
        <v>4.6715328467153281</v>
      </c>
      <c r="E38" s="152">
        <f t="shared" ref="E38" si="174">E37/E$5*100</f>
        <v>3.3333333333333335</v>
      </c>
      <c r="F38" s="153">
        <f t="shared" ref="F38" si="175">F37/F$5*100</f>
        <v>2.2222222222222223</v>
      </c>
      <c r="G38" s="153">
        <f t="shared" ref="G38" si="176">G37/G$5*100</f>
        <v>7.878787878787878</v>
      </c>
      <c r="H38" s="153">
        <f t="shared" ref="H38" si="177">H37/H$5*100</f>
        <v>5.1886792452830193</v>
      </c>
      <c r="I38" s="153">
        <f t="shared" ref="I38" si="178">I37/I$5*100</f>
        <v>6.2962962962962958</v>
      </c>
      <c r="J38" s="153">
        <f t="shared" ref="J38" si="179">J37/J$5*100</f>
        <v>4.8</v>
      </c>
      <c r="K38" s="153">
        <f t="shared" ref="K38" si="180">K37/K$5*100</f>
        <v>0</v>
      </c>
      <c r="L38" s="153">
        <f t="shared" ref="L38" si="181">L37/L$5*100</f>
        <v>4.0697674418604652</v>
      </c>
      <c r="M38" s="153">
        <f t="shared" ref="M38" si="182">M37/M$5*100</f>
        <v>3.1088082901554404</v>
      </c>
      <c r="O38" s="153">
        <f t="shared" ref="O38" si="183">O37/O$5*100</f>
        <v>10</v>
      </c>
    </row>
    <row r="39" spans="1:15" ht="17.100000000000001" customHeight="1" x14ac:dyDescent="0.15">
      <c r="A39" s="21">
        <v>18</v>
      </c>
      <c r="C39" s="205" t="str">
        <f t="shared" si="87"/>
        <v>たづくりを中心とした生涯学習</v>
      </c>
      <c r="D39" s="154">
        <f t="shared" si="87"/>
        <v>20</v>
      </c>
      <c r="E39" s="155">
        <f t="shared" si="87"/>
        <v>2</v>
      </c>
      <c r="F39" s="156">
        <f t="shared" si="87"/>
        <v>0</v>
      </c>
      <c r="G39" s="156">
        <f t="shared" si="87"/>
        <v>2</v>
      </c>
      <c r="H39" s="156">
        <f t="shared" si="87"/>
        <v>0</v>
      </c>
      <c r="I39" s="156">
        <f t="shared" si="87"/>
        <v>4</v>
      </c>
      <c r="J39" s="156">
        <f t="shared" si="87"/>
        <v>2</v>
      </c>
      <c r="K39" s="156">
        <f t="shared" si="87"/>
        <v>0</v>
      </c>
      <c r="L39" s="156">
        <f t="shared" si="87"/>
        <v>5</v>
      </c>
      <c r="M39" s="156">
        <f t="shared" si="87"/>
        <v>5</v>
      </c>
      <c r="O39" s="156">
        <f t="shared" ref="O39" si="184">VLOOKUP($A39,$B$128:$Q$200,O$127,FALSE)</f>
        <v>0</v>
      </c>
    </row>
    <row r="40" spans="1:15" ht="17.100000000000001" customHeight="1" x14ac:dyDescent="0.15">
      <c r="C40" s="206" t="e">
        <f t="shared" si="87"/>
        <v>#N/A</v>
      </c>
      <c r="D40" s="151">
        <f t="shared" ref="D40" si="185">D39/D$5*100</f>
        <v>1.4598540145985401</v>
      </c>
      <c r="E40" s="152">
        <f t="shared" ref="E40" si="186">E39/E$5*100</f>
        <v>6.666666666666667</v>
      </c>
      <c r="F40" s="153">
        <f t="shared" ref="F40" si="187">F39/F$5*100</f>
        <v>0</v>
      </c>
      <c r="G40" s="153">
        <f t="shared" ref="G40" si="188">G39/G$5*100</f>
        <v>1.2121212121212122</v>
      </c>
      <c r="H40" s="153">
        <f t="shared" ref="H40" si="189">H39/H$5*100</f>
        <v>0</v>
      </c>
      <c r="I40" s="153">
        <f t="shared" ref="I40" si="190">I39/I$5*100</f>
        <v>1.4814814814814816</v>
      </c>
      <c r="J40" s="153">
        <f t="shared" ref="J40" si="191">J39/J$5*100</f>
        <v>1.6</v>
      </c>
      <c r="K40" s="153">
        <f t="shared" ref="K40" si="192">K39/K$5*100</f>
        <v>0</v>
      </c>
      <c r="L40" s="153">
        <f t="shared" ref="L40" si="193">L39/L$5*100</f>
        <v>2.9069767441860463</v>
      </c>
      <c r="M40" s="153">
        <f t="shared" ref="M40" si="194">M39/M$5*100</f>
        <v>2.5906735751295336</v>
      </c>
      <c r="O40" s="153">
        <f t="shared" ref="O40" si="195">O39/O$5*100</f>
        <v>0</v>
      </c>
    </row>
    <row r="41" spans="1:15" ht="17.100000000000001" customHeight="1" x14ac:dyDescent="0.15">
      <c r="A41" s="21">
        <v>19</v>
      </c>
      <c r="C41" s="205" t="str">
        <f t="shared" si="87"/>
        <v>スポーツ振興</v>
      </c>
      <c r="D41" s="154">
        <f t="shared" si="87"/>
        <v>36</v>
      </c>
      <c r="E41" s="155">
        <f t="shared" si="87"/>
        <v>2</v>
      </c>
      <c r="F41" s="156">
        <f t="shared" si="87"/>
        <v>5</v>
      </c>
      <c r="G41" s="156">
        <f t="shared" si="87"/>
        <v>4</v>
      </c>
      <c r="H41" s="156">
        <f t="shared" si="87"/>
        <v>6</v>
      </c>
      <c r="I41" s="156">
        <f t="shared" si="87"/>
        <v>9</v>
      </c>
      <c r="J41" s="156">
        <f t="shared" si="87"/>
        <v>3</v>
      </c>
      <c r="K41" s="156">
        <f t="shared" si="87"/>
        <v>2</v>
      </c>
      <c r="L41" s="156">
        <f t="shared" si="87"/>
        <v>2</v>
      </c>
      <c r="M41" s="156">
        <f t="shared" si="87"/>
        <v>3</v>
      </c>
      <c r="O41" s="156">
        <f t="shared" ref="O41" si="196">VLOOKUP($A41,$B$128:$Q$200,O$127,FALSE)</f>
        <v>0</v>
      </c>
    </row>
    <row r="42" spans="1:15" ht="17.100000000000001" customHeight="1" x14ac:dyDescent="0.15">
      <c r="C42" s="206" t="e">
        <f t="shared" si="87"/>
        <v>#N/A</v>
      </c>
      <c r="D42" s="151">
        <f t="shared" ref="D42" si="197">D41/D$5*100</f>
        <v>2.6277372262773722</v>
      </c>
      <c r="E42" s="152">
        <f t="shared" ref="E42" si="198">E41/E$5*100</f>
        <v>6.666666666666667</v>
      </c>
      <c r="F42" s="153">
        <f t="shared" ref="F42" si="199">F41/F$5*100</f>
        <v>5.5555555555555554</v>
      </c>
      <c r="G42" s="153">
        <f t="shared" ref="G42" si="200">G41/G$5*100</f>
        <v>2.4242424242424243</v>
      </c>
      <c r="H42" s="153">
        <f t="shared" ref="H42" si="201">H41/H$5*100</f>
        <v>2.8301886792452833</v>
      </c>
      <c r="I42" s="153">
        <f t="shared" ref="I42" si="202">I41/I$5*100</f>
        <v>3.3333333333333335</v>
      </c>
      <c r="J42" s="153">
        <f t="shared" ref="J42" si="203">J41/J$5*100</f>
        <v>2.4</v>
      </c>
      <c r="K42" s="153">
        <f t="shared" ref="K42" si="204">K41/K$5*100</f>
        <v>1.9417475728155338</v>
      </c>
      <c r="L42" s="153">
        <f t="shared" ref="L42" si="205">L41/L$5*100</f>
        <v>1.1627906976744187</v>
      </c>
      <c r="M42" s="153">
        <f t="shared" ref="M42" si="206">M41/M$5*100</f>
        <v>1.5544041450777202</v>
      </c>
      <c r="O42" s="153">
        <f t="shared" ref="O42" si="207">O41/O$5*100</f>
        <v>0</v>
      </c>
    </row>
    <row r="43" spans="1:15" ht="17.100000000000001" customHeight="1" x14ac:dyDescent="0.15">
      <c r="A43" s="21">
        <v>20</v>
      </c>
      <c r="C43" s="205" t="str">
        <f t="shared" si="87"/>
        <v>公民館</v>
      </c>
      <c r="D43" s="154">
        <f t="shared" si="87"/>
        <v>10</v>
      </c>
      <c r="E43" s="155">
        <f t="shared" si="87"/>
        <v>0</v>
      </c>
      <c r="F43" s="156">
        <f t="shared" si="87"/>
        <v>0</v>
      </c>
      <c r="G43" s="156">
        <f t="shared" si="87"/>
        <v>2</v>
      </c>
      <c r="H43" s="156">
        <f t="shared" si="87"/>
        <v>3</v>
      </c>
      <c r="I43" s="156">
        <f t="shared" si="87"/>
        <v>1</v>
      </c>
      <c r="J43" s="156">
        <f t="shared" si="87"/>
        <v>1</v>
      </c>
      <c r="K43" s="156">
        <f t="shared" si="87"/>
        <v>0</v>
      </c>
      <c r="L43" s="156">
        <f t="shared" si="87"/>
        <v>0</v>
      </c>
      <c r="M43" s="156">
        <f t="shared" si="87"/>
        <v>3</v>
      </c>
      <c r="O43" s="156">
        <f t="shared" ref="O43" si="208">VLOOKUP($A43,$B$128:$Q$200,O$127,FALSE)</f>
        <v>0</v>
      </c>
    </row>
    <row r="44" spans="1:15" ht="17.100000000000001" customHeight="1" x14ac:dyDescent="0.15">
      <c r="C44" s="206" t="e">
        <f t="shared" si="87"/>
        <v>#N/A</v>
      </c>
      <c r="D44" s="151">
        <f t="shared" ref="D44" si="209">D43/D$5*100</f>
        <v>0.72992700729927007</v>
      </c>
      <c r="E44" s="152">
        <f t="shared" ref="E44" si="210">E43/E$5*100</f>
        <v>0</v>
      </c>
      <c r="F44" s="153">
        <f t="shared" ref="F44" si="211">F43/F$5*100</f>
        <v>0</v>
      </c>
      <c r="G44" s="153">
        <f t="shared" ref="G44" si="212">G43/G$5*100</f>
        <v>1.2121212121212122</v>
      </c>
      <c r="H44" s="153">
        <f t="shared" ref="H44" si="213">H43/H$5*100</f>
        <v>1.4150943396226416</v>
      </c>
      <c r="I44" s="153">
        <f t="shared" ref="I44" si="214">I43/I$5*100</f>
        <v>0.37037037037037041</v>
      </c>
      <c r="J44" s="153">
        <f t="shared" ref="J44" si="215">J43/J$5*100</f>
        <v>0.8</v>
      </c>
      <c r="K44" s="153">
        <f t="shared" ref="K44" si="216">K43/K$5*100</f>
        <v>0</v>
      </c>
      <c r="L44" s="153">
        <f t="shared" ref="L44" si="217">L43/L$5*100</f>
        <v>0</v>
      </c>
      <c r="M44" s="153">
        <f t="shared" ref="M44" si="218">M43/M$5*100</f>
        <v>1.5544041450777202</v>
      </c>
      <c r="O44" s="153">
        <f t="shared" ref="O44" si="219">O43/O$5*100</f>
        <v>0</v>
      </c>
    </row>
    <row r="45" spans="1:15" ht="17.100000000000001" customHeight="1" x14ac:dyDescent="0.15">
      <c r="A45" s="21">
        <v>21</v>
      </c>
      <c r="C45" s="205" t="str">
        <f t="shared" si="87"/>
        <v>地域コミュニティ（自治会・地区協議会など）の活動支援</v>
      </c>
      <c r="D45" s="154">
        <f t="shared" si="87"/>
        <v>18</v>
      </c>
      <c r="E45" s="155">
        <f t="shared" si="87"/>
        <v>1</v>
      </c>
      <c r="F45" s="156">
        <f t="shared" si="87"/>
        <v>0</v>
      </c>
      <c r="G45" s="156">
        <f t="shared" si="87"/>
        <v>2</v>
      </c>
      <c r="H45" s="156">
        <f t="shared" si="87"/>
        <v>0</v>
      </c>
      <c r="I45" s="156">
        <f t="shared" si="87"/>
        <v>3</v>
      </c>
      <c r="J45" s="156">
        <f t="shared" si="87"/>
        <v>2</v>
      </c>
      <c r="K45" s="156">
        <f t="shared" si="87"/>
        <v>4</v>
      </c>
      <c r="L45" s="156">
        <f t="shared" si="87"/>
        <v>1</v>
      </c>
      <c r="M45" s="156">
        <f t="shared" si="87"/>
        <v>5</v>
      </c>
      <c r="O45" s="156">
        <f t="shared" ref="O45" si="220">VLOOKUP($A45,$B$128:$Q$200,O$127,FALSE)</f>
        <v>0</v>
      </c>
    </row>
    <row r="46" spans="1:15" ht="17.100000000000001" customHeight="1" x14ac:dyDescent="0.15">
      <c r="C46" s="206" t="e">
        <f t="shared" si="87"/>
        <v>#N/A</v>
      </c>
      <c r="D46" s="151">
        <f t="shared" ref="D46" si="221">D45/D$5*100</f>
        <v>1.3138686131386861</v>
      </c>
      <c r="E46" s="152">
        <f t="shared" ref="E46" si="222">E45/E$5*100</f>
        <v>3.3333333333333335</v>
      </c>
      <c r="F46" s="153">
        <f t="shared" ref="F46" si="223">F45/F$5*100</f>
        <v>0</v>
      </c>
      <c r="G46" s="153">
        <f t="shared" ref="G46" si="224">G45/G$5*100</f>
        <v>1.2121212121212122</v>
      </c>
      <c r="H46" s="153">
        <f t="shared" ref="H46" si="225">H45/H$5*100</f>
        <v>0</v>
      </c>
      <c r="I46" s="153">
        <f t="shared" ref="I46" si="226">I45/I$5*100</f>
        <v>1.1111111111111112</v>
      </c>
      <c r="J46" s="153">
        <f t="shared" ref="J46" si="227">J45/J$5*100</f>
        <v>1.6</v>
      </c>
      <c r="K46" s="153">
        <f t="shared" ref="K46" si="228">K45/K$5*100</f>
        <v>3.8834951456310676</v>
      </c>
      <c r="L46" s="153">
        <f t="shared" ref="L46" si="229">L45/L$5*100</f>
        <v>0.58139534883720934</v>
      </c>
      <c r="M46" s="153">
        <f t="shared" ref="M46" si="230">M45/M$5*100</f>
        <v>2.5906735751295336</v>
      </c>
      <c r="O46" s="153">
        <f t="shared" ref="O46" si="231">O45/O$5*100</f>
        <v>0</v>
      </c>
    </row>
    <row r="47" spans="1:15" ht="17.100000000000001" customHeight="1" x14ac:dyDescent="0.15">
      <c r="A47" s="21">
        <v>22</v>
      </c>
      <c r="C47" s="205" t="str">
        <f t="shared" si="87"/>
        <v>人権に関する啓発・相談</v>
      </c>
      <c r="D47" s="154">
        <f t="shared" si="87"/>
        <v>19</v>
      </c>
      <c r="E47" s="155">
        <f t="shared" si="87"/>
        <v>3</v>
      </c>
      <c r="F47" s="156">
        <f t="shared" si="87"/>
        <v>1</v>
      </c>
      <c r="G47" s="156">
        <f t="shared" si="87"/>
        <v>2</v>
      </c>
      <c r="H47" s="156">
        <f t="shared" si="87"/>
        <v>4</v>
      </c>
      <c r="I47" s="156">
        <f t="shared" si="87"/>
        <v>1</v>
      </c>
      <c r="J47" s="156">
        <f t="shared" si="87"/>
        <v>2</v>
      </c>
      <c r="K47" s="156">
        <f t="shared" si="87"/>
        <v>2</v>
      </c>
      <c r="L47" s="156">
        <f t="shared" si="87"/>
        <v>2</v>
      </c>
      <c r="M47" s="156">
        <f t="shared" si="87"/>
        <v>2</v>
      </c>
      <c r="O47" s="156">
        <f t="shared" ref="O47" si="232">VLOOKUP($A47,$B$128:$Q$200,O$127,FALSE)</f>
        <v>0</v>
      </c>
    </row>
    <row r="48" spans="1:15" ht="17.100000000000001" customHeight="1" x14ac:dyDescent="0.15">
      <c r="C48" s="206" t="e">
        <f t="shared" si="87"/>
        <v>#N/A</v>
      </c>
      <c r="D48" s="151">
        <f t="shared" ref="D48" si="233">D47/D$5*100</f>
        <v>1.3868613138686132</v>
      </c>
      <c r="E48" s="152">
        <f t="shared" ref="E48" si="234">E47/E$5*100</f>
        <v>10</v>
      </c>
      <c r="F48" s="153">
        <f t="shared" ref="F48" si="235">F47/F$5*100</f>
        <v>1.1111111111111112</v>
      </c>
      <c r="G48" s="153">
        <f t="shared" ref="G48" si="236">G47/G$5*100</f>
        <v>1.2121212121212122</v>
      </c>
      <c r="H48" s="153">
        <f t="shared" ref="H48" si="237">H47/H$5*100</f>
        <v>1.8867924528301887</v>
      </c>
      <c r="I48" s="153">
        <f t="shared" ref="I48" si="238">I47/I$5*100</f>
        <v>0.37037037037037041</v>
      </c>
      <c r="J48" s="153">
        <f t="shared" ref="J48" si="239">J47/J$5*100</f>
        <v>1.6</v>
      </c>
      <c r="K48" s="153">
        <f t="shared" ref="K48" si="240">K47/K$5*100</f>
        <v>1.9417475728155338</v>
      </c>
      <c r="L48" s="153">
        <f t="shared" ref="L48" si="241">L47/L$5*100</f>
        <v>1.1627906976744187</v>
      </c>
      <c r="M48" s="153">
        <f t="shared" ref="M48" si="242">M47/M$5*100</f>
        <v>1.0362694300518136</v>
      </c>
      <c r="O48" s="153">
        <f t="shared" ref="O48" si="243">O47/O$5*100</f>
        <v>0</v>
      </c>
    </row>
    <row r="49" spans="1:15" ht="17.100000000000001" customHeight="1" x14ac:dyDescent="0.15">
      <c r="A49" s="21">
        <v>23</v>
      </c>
      <c r="C49" s="205" t="str">
        <f t="shared" si="87"/>
        <v>女性の社会参加・参画</v>
      </c>
      <c r="D49" s="154">
        <f t="shared" si="87"/>
        <v>27</v>
      </c>
      <c r="E49" s="155">
        <f t="shared" si="87"/>
        <v>2</v>
      </c>
      <c r="F49" s="156">
        <f t="shared" si="87"/>
        <v>0</v>
      </c>
      <c r="G49" s="156">
        <f t="shared" si="87"/>
        <v>3</v>
      </c>
      <c r="H49" s="156">
        <f t="shared" si="87"/>
        <v>10</v>
      </c>
      <c r="I49" s="156">
        <f t="shared" si="87"/>
        <v>1</v>
      </c>
      <c r="J49" s="156">
        <f t="shared" si="87"/>
        <v>1</v>
      </c>
      <c r="K49" s="156">
        <f t="shared" si="87"/>
        <v>2</v>
      </c>
      <c r="L49" s="156">
        <f t="shared" si="87"/>
        <v>7</v>
      </c>
      <c r="M49" s="156">
        <f t="shared" si="87"/>
        <v>1</v>
      </c>
      <c r="O49" s="156">
        <f t="shared" ref="O49" si="244">VLOOKUP($A49,$B$128:$Q$200,O$127,FALSE)</f>
        <v>0</v>
      </c>
    </row>
    <row r="50" spans="1:15" ht="17.100000000000001" customHeight="1" x14ac:dyDescent="0.15">
      <c r="C50" s="206" t="e">
        <f t="shared" si="87"/>
        <v>#N/A</v>
      </c>
      <c r="D50" s="151">
        <f t="shared" ref="D50" si="245">D49/D$5*100</f>
        <v>1.9708029197080292</v>
      </c>
      <c r="E50" s="152">
        <f t="shared" ref="E50" si="246">E49/E$5*100</f>
        <v>6.666666666666667</v>
      </c>
      <c r="F50" s="153">
        <f t="shared" ref="F50" si="247">F49/F$5*100</f>
        <v>0</v>
      </c>
      <c r="G50" s="153">
        <f t="shared" ref="G50" si="248">G49/G$5*100</f>
        <v>1.8181818181818181</v>
      </c>
      <c r="H50" s="153">
        <f t="shared" ref="H50" si="249">H49/H$5*100</f>
        <v>4.716981132075472</v>
      </c>
      <c r="I50" s="153">
        <f t="shared" ref="I50" si="250">I49/I$5*100</f>
        <v>0.37037037037037041</v>
      </c>
      <c r="J50" s="153">
        <f t="shared" ref="J50" si="251">J49/J$5*100</f>
        <v>0.8</v>
      </c>
      <c r="K50" s="153">
        <f t="shared" ref="K50" si="252">K49/K$5*100</f>
        <v>1.9417475728155338</v>
      </c>
      <c r="L50" s="153">
        <f t="shared" ref="L50" si="253">L49/L$5*100</f>
        <v>4.0697674418604652</v>
      </c>
      <c r="M50" s="153">
        <f t="shared" ref="M50" si="254">M49/M$5*100</f>
        <v>0.5181347150259068</v>
      </c>
      <c r="O50" s="153">
        <f t="shared" ref="O50" si="255">O49/O$5*100</f>
        <v>0</v>
      </c>
    </row>
    <row r="51" spans="1:15" ht="17.100000000000001" customHeight="1" x14ac:dyDescent="0.15">
      <c r="A51" s="21">
        <v>24</v>
      </c>
      <c r="C51" s="205" t="str">
        <f t="shared" si="87"/>
        <v xml:space="preserve"> 多様な性（性的マイノリティなど）の理解への取組</v>
      </c>
      <c r="D51" s="154">
        <f t="shared" si="87"/>
        <v>18</v>
      </c>
      <c r="E51" s="155">
        <f t="shared" si="87"/>
        <v>1</v>
      </c>
      <c r="F51" s="156">
        <f t="shared" si="87"/>
        <v>0</v>
      </c>
      <c r="G51" s="156">
        <f t="shared" si="87"/>
        <v>2</v>
      </c>
      <c r="H51" s="156">
        <f t="shared" si="87"/>
        <v>7</v>
      </c>
      <c r="I51" s="156">
        <f t="shared" si="87"/>
        <v>4</v>
      </c>
      <c r="J51" s="156">
        <f t="shared" si="87"/>
        <v>1</v>
      </c>
      <c r="K51" s="156">
        <f t="shared" si="87"/>
        <v>0</v>
      </c>
      <c r="L51" s="156">
        <f t="shared" si="87"/>
        <v>1</v>
      </c>
      <c r="M51" s="156">
        <f t="shared" si="87"/>
        <v>2</v>
      </c>
      <c r="O51" s="156">
        <f t="shared" ref="O51" si="256">VLOOKUP($A51,$B$128:$Q$200,O$127,FALSE)</f>
        <v>0</v>
      </c>
    </row>
    <row r="52" spans="1:15" ht="17.100000000000001" customHeight="1" x14ac:dyDescent="0.15">
      <c r="C52" s="206" t="e">
        <f t="shared" si="87"/>
        <v>#N/A</v>
      </c>
      <c r="D52" s="151">
        <f t="shared" ref="D52" si="257">D51/D$5*100</f>
        <v>1.3138686131386861</v>
      </c>
      <c r="E52" s="152">
        <f t="shared" ref="E52" si="258">E51/E$5*100</f>
        <v>3.3333333333333335</v>
      </c>
      <c r="F52" s="153">
        <f t="shared" ref="F52" si="259">F51/F$5*100</f>
        <v>0</v>
      </c>
      <c r="G52" s="153">
        <f t="shared" ref="G52" si="260">G51/G$5*100</f>
        <v>1.2121212121212122</v>
      </c>
      <c r="H52" s="153">
        <f t="shared" ref="H52" si="261">H51/H$5*100</f>
        <v>3.3018867924528301</v>
      </c>
      <c r="I52" s="153">
        <f t="shared" ref="I52" si="262">I51/I$5*100</f>
        <v>1.4814814814814816</v>
      </c>
      <c r="J52" s="153">
        <f t="shared" ref="J52" si="263">J51/J$5*100</f>
        <v>0.8</v>
      </c>
      <c r="K52" s="153">
        <f t="shared" ref="K52" si="264">K51/K$5*100</f>
        <v>0</v>
      </c>
      <c r="L52" s="153">
        <f t="shared" ref="L52" si="265">L51/L$5*100</f>
        <v>0.58139534883720934</v>
      </c>
      <c r="M52" s="153">
        <f t="shared" ref="M52" si="266">M51/M$5*100</f>
        <v>1.0362694300518136</v>
      </c>
      <c r="O52" s="153">
        <f t="shared" ref="O52" si="267">O51/O$5*100</f>
        <v>0</v>
      </c>
    </row>
    <row r="53" spans="1:15" ht="17.100000000000001" customHeight="1" x14ac:dyDescent="0.15">
      <c r="A53" s="21">
        <v>25</v>
      </c>
      <c r="C53" s="205" t="str">
        <f t="shared" si="87"/>
        <v>平和・国際交流の取組</v>
      </c>
      <c r="D53" s="154">
        <f t="shared" si="87"/>
        <v>12</v>
      </c>
      <c r="E53" s="155">
        <f t="shared" si="87"/>
        <v>1</v>
      </c>
      <c r="F53" s="156">
        <f t="shared" si="87"/>
        <v>1</v>
      </c>
      <c r="G53" s="156">
        <f t="shared" si="87"/>
        <v>1</v>
      </c>
      <c r="H53" s="156">
        <f t="shared" si="87"/>
        <v>4</v>
      </c>
      <c r="I53" s="156">
        <f t="shared" si="87"/>
        <v>1</v>
      </c>
      <c r="J53" s="156">
        <f t="shared" si="87"/>
        <v>0</v>
      </c>
      <c r="K53" s="156">
        <f t="shared" si="87"/>
        <v>1</v>
      </c>
      <c r="L53" s="156">
        <f t="shared" si="87"/>
        <v>1</v>
      </c>
      <c r="M53" s="156">
        <f t="shared" si="87"/>
        <v>2</v>
      </c>
      <c r="O53" s="156">
        <f t="shared" ref="O53" si="268">VLOOKUP($A53,$B$128:$Q$200,O$127,FALSE)</f>
        <v>0</v>
      </c>
    </row>
    <row r="54" spans="1:15" ht="17.100000000000001" customHeight="1" x14ac:dyDescent="0.15">
      <c r="C54" s="206" t="e">
        <f t="shared" si="87"/>
        <v>#N/A</v>
      </c>
      <c r="D54" s="151">
        <f t="shared" ref="D54" si="269">D53/D$5*100</f>
        <v>0.87591240875912413</v>
      </c>
      <c r="E54" s="152">
        <f t="shared" ref="E54" si="270">E53/E$5*100</f>
        <v>3.3333333333333335</v>
      </c>
      <c r="F54" s="153">
        <f t="shared" ref="F54" si="271">F53/F$5*100</f>
        <v>1.1111111111111112</v>
      </c>
      <c r="G54" s="153">
        <f t="shared" ref="G54" si="272">G53/G$5*100</f>
        <v>0.60606060606060608</v>
      </c>
      <c r="H54" s="153">
        <f t="shared" ref="H54" si="273">H53/H$5*100</f>
        <v>1.8867924528301887</v>
      </c>
      <c r="I54" s="153">
        <f t="shared" ref="I54" si="274">I53/I$5*100</f>
        <v>0.37037037037037041</v>
      </c>
      <c r="J54" s="153">
        <f t="shared" ref="J54" si="275">J53/J$5*100</f>
        <v>0</v>
      </c>
      <c r="K54" s="153">
        <f t="shared" ref="K54" si="276">K53/K$5*100</f>
        <v>0.97087378640776689</v>
      </c>
      <c r="L54" s="153">
        <f t="shared" ref="L54" si="277">L53/L$5*100</f>
        <v>0.58139534883720934</v>
      </c>
      <c r="M54" s="153">
        <f t="shared" ref="M54" si="278">M53/M$5*100</f>
        <v>1.0362694300518136</v>
      </c>
      <c r="O54" s="153">
        <f t="shared" ref="O54" si="279">O53/O$5*100</f>
        <v>0</v>
      </c>
    </row>
    <row r="55" spans="1:15" ht="17.100000000000001" customHeight="1" x14ac:dyDescent="0.15">
      <c r="A55" s="21">
        <v>26</v>
      </c>
      <c r="C55" s="205" t="str">
        <f t="shared" si="87"/>
        <v>日常の買い物の便利さ</v>
      </c>
      <c r="D55" s="154">
        <f t="shared" si="87"/>
        <v>152</v>
      </c>
      <c r="E55" s="155">
        <f t="shared" si="87"/>
        <v>3</v>
      </c>
      <c r="F55" s="156">
        <f t="shared" si="87"/>
        <v>13</v>
      </c>
      <c r="G55" s="156">
        <f t="shared" si="87"/>
        <v>34</v>
      </c>
      <c r="H55" s="156">
        <f t="shared" si="87"/>
        <v>25</v>
      </c>
      <c r="I55" s="156">
        <f t="shared" si="87"/>
        <v>30</v>
      </c>
      <c r="J55" s="156">
        <f t="shared" si="87"/>
        <v>12</v>
      </c>
      <c r="K55" s="156">
        <f t="shared" si="87"/>
        <v>5</v>
      </c>
      <c r="L55" s="156">
        <f t="shared" si="87"/>
        <v>12</v>
      </c>
      <c r="M55" s="156">
        <f t="shared" si="87"/>
        <v>18</v>
      </c>
      <c r="O55" s="156">
        <f t="shared" ref="O55" si="280">VLOOKUP($A55,$B$128:$Q$200,O$127,FALSE)</f>
        <v>0</v>
      </c>
    </row>
    <row r="56" spans="1:15" ht="17.100000000000001" customHeight="1" x14ac:dyDescent="0.15">
      <c r="C56" s="206" t="e">
        <f t="shared" si="87"/>
        <v>#N/A</v>
      </c>
      <c r="D56" s="151">
        <f t="shared" ref="D56" si="281">D55/D$5*100</f>
        <v>11.094890510948906</v>
      </c>
      <c r="E56" s="152">
        <f t="shared" ref="E56" si="282">E55/E$5*100</f>
        <v>10</v>
      </c>
      <c r="F56" s="153">
        <f t="shared" ref="F56" si="283">F55/F$5*100</f>
        <v>14.444444444444443</v>
      </c>
      <c r="G56" s="153">
        <f t="shared" ref="G56" si="284">G55/G$5*100</f>
        <v>20.606060606060606</v>
      </c>
      <c r="H56" s="153">
        <f t="shared" ref="H56" si="285">H55/H$5*100</f>
        <v>11.79245283018868</v>
      </c>
      <c r="I56" s="153">
        <f t="shared" ref="I56" si="286">I55/I$5*100</f>
        <v>11.111111111111111</v>
      </c>
      <c r="J56" s="153">
        <f t="shared" ref="J56" si="287">J55/J$5*100</f>
        <v>9.6</v>
      </c>
      <c r="K56" s="153">
        <f t="shared" ref="K56" si="288">K55/K$5*100</f>
        <v>4.8543689320388346</v>
      </c>
      <c r="L56" s="153">
        <f t="shared" ref="L56" si="289">L55/L$5*100</f>
        <v>6.9767441860465116</v>
      </c>
      <c r="M56" s="153">
        <f t="shared" ref="M56" si="290">M55/M$5*100</f>
        <v>9.3264248704663206</v>
      </c>
      <c r="O56" s="153">
        <f t="shared" ref="O56" si="291">O55/O$5*100</f>
        <v>0</v>
      </c>
    </row>
    <row r="57" spans="1:15" ht="17.100000000000001" customHeight="1" x14ac:dyDescent="0.15">
      <c r="A57" s="21">
        <v>27</v>
      </c>
      <c r="C57" s="205" t="str">
        <f t="shared" si="87"/>
        <v>市内工業・商業などの活力</v>
      </c>
      <c r="D57" s="154">
        <f t="shared" si="87"/>
        <v>64</v>
      </c>
      <c r="E57" s="155">
        <f t="shared" si="87"/>
        <v>0</v>
      </c>
      <c r="F57" s="156">
        <f t="shared" si="87"/>
        <v>4</v>
      </c>
      <c r="G57" s="156">
        <f t="shared" si="87"/>
        <v>7</v>
      </c>
      <c r="H57" s="156">
        <f t="shared" si="87"/>
        <v>20</v>
      </c>
      <c r="I57" s="156">
        <f t="shared" si="87"/>
        <v>5</v>
      </c>
      <c r="J57" s="156">
        <f t="shared" si="87"/>
        <v>8</v>
      </c>
      <c r="K57" s="156">
        <f t="shared" si="87"/>
        <v>5</v>
      </c>
      <c r="L57" s="156">
        <f t="shared" si="87"/>
        <v>9</v>
      </c>
      <c r="M57" s="156">
        <f t="shared" si="87"/>
        <v>6</v>
      </c>
      <c r="O57" s="156">
        <f t="shared" ref="O57" si="292">VLOOKUP($A57,$B$128:$Q$200,O$127,FALSE)</f>
        <v>0</v>
      </c>
    </row>
    <row r="58" spans="1:15" ht="17.100000000000001" customHeight="1" x14ac:dyDescent="0.15">
      <c r="C58" s="206" t="e">
        <f t="shared" si="87"/>
        <v>#N/A</v>
      </c>
      <c r="D58" s="151">
        <f t="shared" ref="D58" si="293">D57/D$5*100</f>
        <v>4.6715328467153281</v>
      </c>
      <c r="E58" s="152">
        <f t="shared" ref="E58" si="294">E57/E$5*100</f>
        <v>0</v>
      </c>
      <c r="F58" s="153">
        <f t="shared" ref="F58" si="295">F57/F$5*100</f>
        <v>4.4444444444444446</v>
      </c>
      <c r="G58" s="153">
        <f t="shared" ref="G58" si="296">G57/G$5*100</f>
        <v>4.2424242424242431</v>
      </c>
      <c r="H58" s="153">
        <f t="shared" ref="H58" si="297">H57/H$5*100</f>
        <v>9.433962264150944</v>
      </c>
      <c r="I58" s="153">
        <f t="shared" ref="I58" si="298">I57/I$5*100</f>
        <v>1.8518518518518516</v>
      </c>
      <c r="J58" s="153">
        <f t="shared" ref="J58" si="299">J57/J$5*100</f>
        <v>6.4</v>
      </c>
      <c r="K58" s="153">
        <f t="shared" ref="K58" si="300">K57/K$5*100</f>
        <v>4.8543689320388346</v>
      </c>
      <c r="L58" s="153">
        <f t="shared" ref="L58" si="301">L57/L$5*100</f>
        <v>5.2325581395348841</v>
      </c>
      <c r="M58" s="153">
        <f t="shared" ref="M58" si="302">M57/M$5*100</f>
        <v>3.1088082901554404</v>
      </c>
      <c r="O58" s="153">
        <f t="shared" ref="O58" si="303">O57/O$5*100</f>
        <v>0</v>
      </c>
    </row>
    <row r="59" spans="1:15" ht="17.100000000000001" customHeight="1" x14ac:dyDescent="0.15">
      <c r="A59" s="21">
        <v>28</v>
      </c>
      <c r="C59" s="205" t="str">
        <f t="shared" si="87"/>
        <v>市内中小企業に対する支援</v>
      </c>
      <c r="D59" s="154">
        <f t="shared" si="87"/>
        <v>35</v>
      </c>
      <c r="E59" s="155">
        <f t="shared" si="87"/>
        <v>0</v>
      </c>
      <c r="F59" s="156">
        <f t="shared" si="87"/>
        <v>3</v>
      </c>
      <c r="G59" s="156">
        <f t="shared" si="87"/>
        <v>5</v>
      </c>
      <c r="H59" s="156">
        <f t="shared" si="87"/>
        <v>8</v>
      </c>
      <c r="I59" s="156">
        <f t="shared" si="87"/>
        <v>8</v>
      </c>
      <c r="J59" s="156">
        <f t="shared" si="87"/>
        <v>1</v>
      </c>
      <c r="K59" s="156">
        <f t="shared" si="87"/>
        <v>0</v>
      </c>
      <c r="L59" s="156">
        <f t="shared" si="87"/>
        <v>5</v>
      </c>
      <c r="M59" s="156">
        <f t="shared" si="87"/>
        <v>5</v>
      </c>
      <c r="O59" s="156">
        <f t="shared" ref="O59" si="304">VLOOKUP($A59,$B$128:$Q$200,O$127,FALSE)</f>
        <v>0</v>
      </c>
    </row>
    <row r="60" spans="1:15" ht="17.100000000000001" customHeight="1" x14ac:dyDescent="0.15">
      <c r="C60" s="206" t="e">
        <f t="shared" si="87"/>
        <v>#N/A</v>
      </c>
      <c r="D60" s="151">
        <f t="shared" ref="D60" si="305">D59/D$5*100</f>
        <v>2.5547445255474455</v>
      </c>
      <c r="E60" s="152">
        <f t="shared" ref="E60" si="306">E59/E$5*100</f>
        <v>0</v>
      </c>
      <c r="F60" s="153">
        <f t="shared" ref="F60" si="307">F59/F$5*100</f>
        <v>3.3333333333333335</v>
      </c>
      <c r="G60" s="153">
        <f t="shared" ref="G60" si="308">G59/G$5*100</f>
        <v>3.0303030303030303</v>
      </c>
      <c r="H60" s="153">
        <f t="shared" ref="H60" si="309">H59/H$5*100</f>
        <v>3.7735849056603774</v>
      </c>
      <c r="I60" s="153">
        <f t="shared" ref="I60" si="310">I59/I$5*100</f>
        <v>2.9629629629629632</v>
      </c>
      <c r="J60" s="153">
        <f t="shared" ref="J60" si="311">J59/J$5*100</f>
        <v>0.8</v>
      </c>
      <c r="K60" s="153">
        <f t="shared" ref="K60" si="312">K59/K$5*100</f>
        <v>0</v>
      </c>
      <c r="L60" s="153">
        <f t="shared" ref="L60" si="313">L59/L$5*100</f>
        <v>2.9069767441860463</v>
      </c>
      <c r="M60" s="153">
        <f t="shared" ref="M60" si="314">M59/M$5*100</f>
        <v>2.5906735751295336</v>
      </c>
      <c r="O60" s="153">
        <f t="shared" ref="O60" si="315">O59/O$5*100</f>
        <v>0</v>
      </c>
    </row>
    <row r="61" spans="1:15" ht="17.100000000000001" customHeight="1" x14ac:dyDescent="0.15">
      <c r="A61" s="21">
        <v>29</v>
      </c>
      <c r="C61" s="205" t="str">
        <f t="shared" si="87"/>
        <v>深大寺などの地域資源を生かした観光振興</v>
      </c>
      <c r="D61" s="154">
        <f t="shared" si="87"/>
        <v>58</v>
      </c>
      <c r="E61" s="155">
        <f t="shared" si="87"/>
        <v>2</v>
      </c>
      <c r="F61" s="156">
        <f t="shared" si="87"/>
        <v>7</v>
      </c>
      <c r="G61" s="156">
        <f t="shared" si="87"/>
        <v>5</v>
      </c>
      <c r="H61" s="156">
        <f t="shared" si="87"/>
        <v>7</v>
      </c>
      <c r="I61" s="156">
        <f t="shared" si="87"/>
        <v>13</v>
      </c>
      <c r="J61" s="156">
        <f t="shared" si="87"/>
        <v>3</v>
      </c>
      <c r="K61" s="156">
        <f t="shared" si="87"/>
        <v>5</v>
      </c>
      <c r="L61" s="156">
        <f t="shared" si="87"/>
        <v>8</v>
      </c>
      <c r="M61" s="156">
        <f t="shared" si="87"/>
        <v>7</v>
      </c>
      <c r="O61" s="156">
        <f t="shared" ref="O61" si="316">VLOOKUP($A61,$B$128:$Q$200,O$127,FALSE)</f>
        <v>1</v>
      </c>
    </row>
    <row r="62" spans="1:15" ht="17.100000000000001" customHeight="1" x14ac:dyDescent="0.15">
      <c r="C62" s="206" t="e">
        <f t="shared" si="87"/>
        <v>#N/A</v>
      </c>
      <c r="D62" s="151">
        <f t="shared" ref="D62" si="317">D61/D$5*100</f>
        <v>4.2335766423357661</v>
      </c>
      <c r="E62" s="152">
        <f t="shared" ref="E62" si="318">E61/E$5*100</f>
        <v>6.666666666666667</v>
      </c>
      <c r="F62" s="153">
        <f t="shared" ref="F62" si="319">F61/F$5*100</f>
        <v>7.7777777777777777</v>
      </c>
      <c r="G62" s="153">
        <f t="shared" ref="G62" si="320">G61/G$5*100</f>
        <v>3.0303030303030303</v>
      </c>
      <c r="H62" s="153">
        <f t="shared" ref="H62" si="321">H61/H$5*100</f>
        <v>3.3018867924528301</v>
      </c>
      <c r="I62" s="153">
        <f t="shared" ref="I62" si="322">I61/I$5*100</f>
        <v>4.8148148148148149</v>
      </c>
      <c r="J62" s="153">
        <f t="shared" ref="J62" si="323">J61/J$5*100</f>
        <v>2.4</v>
      </c>
      <c r="K62" s="153">
        <f t="shared" ref="K62" si="324">K61/K$5*100</f>
        <v>4.8543689320388346</v>
      </c>
      <c r="L62" s="153">
        <f t="shared" ref="L62" si="325">L61/L$5*100</f>
        <v>4.6511627906976747</v>
      </c>
      <c r="M62" s="153">
        <f t="shared" ref="M62" si="326">M61/M$5*100</f>
        <v>3.6269430051813467</v>
      </c>
      <c r="O62" s="153">
        <f t="shared" ref="O62" si="327">O61/O$5*100</f>
        <v>10</v>
      </c>
    </row>
    <row r="63" spans="1:15" ht="17.100000000000001" customHeight="1" x14ac:dyDescent="0.15">
      <c r="A63" s="21">
        <v>30</v>
      </c>
      <c r="C63" s="205" t="str">
        <f t="shared" si="87"/>
        <v>調布花火</v>
      </c>
      <c r="D63" s="154">
        <f t="shared" si="87"/>
        <v>53</v>
      </c>
      <c r="E63" s="155">
        <f t="shared" si="87"/>
        <v>2</v>
      </c>
      <c r="F63" s="156">
        <f t="shared" si="87"/>
        <v>14</v>
      </c>
      <c r="G63" s="156">
        <f t="shared" si="87"/>
        <v>9</v>
      </c>
      <c r="H63" s="156">
        <f t="shared" si="87"/>
        <v>7</v>
      </c>
      <c r="I63" s="156">
        <f t="shared" si="87"/>
        <v>13</v>
      </c>
      <c r="J63" s="156">
        <f t="shared" si="87"/>
        <v>0</v>
      </c>
      <c r="K63" s="156">
        <f t="shared" si="87"/>
        <v>2</v>
      </c>
      <c r="L63" s="156">
        <f t="shared" si="87"/>
        <v>3</v>
      </c>
      <c r="M63" s="156">
        <f t="shared" si="87"/>
        <v>3</v>
      </c>
      <c r="O63" s="156">
        <f t="shared" ref="O63" si="328">VLOOKUP($A63,$B$128:$Q$200,O$127,FALSE)</f>
        <v>0</v>
      </c>
    </row>
    <row r="64" spans="1:15" ht="17.100000000000001" customHeight="1" x14ac:dyDescent="0.15">
      <c r="C64" s="206" t="e">
        <f t="shared" si="87"/>
        <v>#N/A</v>
      </c>
      <c r="D64" s="151">
        <f t="shared" ref="D64" si="329">D63/D$5*100</f>
        <v>3.8686131386861313</v>
      </c>
      <c r="E64" s="152">
        <f t="shared" ref="E64" si="330">E63/E$5*100</f>
        <v>6.666666666666667</v>
      </c>
      <c r="F64" s="153">
        <f t="shared" ref="F64" si="331">F63/F$5*100</f>
        <v>15.555555555555555</v>
      </c>
      <c r="G64" s="153">
        <f t="shared" ref="G64" si="332">G63/G$5*100</f>
        <v>5.4545454545454541</v>
      </c>
      <c r="H64" s="153">
        <f t="shared" ref="H64" si="333">H63/H$5*100</f>
        <v>3.3018867924528301</v>
      </c>
      <c r="I64" s="153">
        <f t="shared" ref="I64" si="334">I63/I$5*100</f>
        <v>4.8148148148148149</v>
      </c>
      <c r="J64" s="153">
        <f t="shared" ref="J64" si="335">J63/J$5*100</f>
        <v>0</v>
      </c>
      <c r="K64" s="153">
        <f t="shared" ref="K64" si="336">K63/K$5*100</f>
        <v>1.9417475728155338</v>
      </c>
      <c r="L64" s="153">
        <f t="shared" ref="L64" si="337">L63/L$5*100</f>
        <v>1.7441860465116279</v>
      </c>
      <c r="M64" s="153">
        <f t="shared" ref="M64" si="338">M63/M$5*100</f>
        <v>1.5544041450777202</v>
      </c>
      <c r="O64" s="153">
        <f t="shared" ref="O64" si="339">O63/O$5*100</f>
        <v>0</v>
      </c>
    </row>
    <row r="65" spans="1:15" ht="17.100000000000001" customHeight="1" x14ac:dyDescent="0.15">
      <c r="A65" s="21">
        <v>31</v>
      </c>
      <c r="C65" s="205" t="str">
        <f t="shared" si="87"/>
        <v xml:space="preserve"> 「映画のまち調布（映画・映像を“つくる・楽しむ・学ぶ”まち）」を進める取組</v>
      </c>
      <c r="D65" s="154">
        <f t="shared" si="87"/>
        <v>29</v>
      </c>
      <c r="E65" s="155">
        <f t="shared" si="87"/>
        <v>0</v>
      </c>
      <c r="F65" s="156">
        <f t="shared" ref="C65:M107" si="340">VLOOKUP($A65,$B$128:$Q$200,F$127,FALSE)</f>
        <v>2</v>
      </c>
      <c r="G65" s="156">
        <f t="shared" si="340"/>
        <v>9</v>
      </c>
      <c r="H65" s="156">
        <f t="shared" si="340"/>
        <v>1</v>
      </c>
      <c r="I65" s="156">
        <f t="shared" si="340"/>
        <v>5</v>
      </c>
      <c r="J65" s="156">
        <f t="shared" si="340"/>
        <v>6</v>
      </c>
      <c r="K65" s="156">
        <f t="shared" si="340"/>
        <v>0</v>
      </c>
      <c r="L65" s="156">
        <f t="shared" si="340"/>
        <v>4</v>
      </c>
      <c r="M65" s="156">
        <f t="shared" si="340"/>
        <v>1</v>
      </c>
      <c r="O65" s="156">
        <f t="shared" ref="O65" si="341">VLOOKUP($A65,$B$128:$Q$200,O$127,FALSE)</f>
        <v>1</v>
      </c>
    </row>
    <row r="66" spans="1:15" ht="17.100000000000001" customHeight="1" x14ac:dyDescent="0.15">
      <c r="C66" s="206" t="e">
        <f t="shared" si="340"/>
        <v>#N/A</v>
      </c>
      <c r="D66" s="151">
        <f t="shared" ref="D66" si="342">D65/D$5*100</f>
        <v>2.1167883211678831</v>
      </c>
      <c r="E66" s="152">
        <f t="shared" ref="E66" si="343">E65/E$5*100</f>
        <v>0</v>
      </c>
      <c r="F66" s="153">
        <f t="shared" ref="F66" si="344">F65/F$5*100</f>
        <v>2.2222222222222223</v>
      </c>
      <c r="G66" s="153">
        <f t="shared" ref="G66" si="345">G65/G$5*100</f>
        <v>5.4545454545454541</v>
      </c>
      <c r="H66" s="153">
        <f t="shared" ref="H66" si="346">H65/H$5*100</f>
        <v>0.47169811320754718</v>
      </c>
      <c r="I66" s="153">
        <f t="shared" ref="I66" si="347">I65/I$5*100</f>
        <v>1.8518518518518516</v>
      </c>
      <c r="J66" s="153">
        <f t="shared" ref="J66" si="348">J65/J$5*100</f>
        <v>4.8</v>
      </c>
      <c r="K66" s="153">
        <f t="shared" ref="K66" si="349">K65/K$5*100</f>
        <v>0</v>
      </c>
      <c r="L66" s="153">
        <f t="shared" ref="L66" si="350">L65/L$5*100</f>
        <v>2.3255813953488373</v>
      </c>
      <c r="M66" s="153">
        <f t="shared" ref="M66" si="351">M65/M$5*100</f>
        <v>0.5181347150259068</v>
      </c>
      <c r="O66" s="153">
        <f t="shared" ref="O66" si="352">O65/O$5*100</f>
        <v>10</v>
      </c>
    </row>
    <row r="67" spans="1:15" ht="17.100000000000001" customHeight="1" x14ac:dyDescent="0.15">
      <c r="A67" s="21">
        <v>32</v>
      </c>
      <c r="C67" s="205" t="str">
        <f t="shared" si="340"/>
        <v>グリーンホール・たづくり・せんがわ劇場などを中心とした文化芸術活動</v>
      </c>
      <c r="D67" s="154">
        <f t="shared" si="340"/>
        <v>25</v>
      </c>
      <c r="E67" s="155">
        <f t="shared" si="340"/>
        <v>0</v>
      </c>
      <c r="F67" s="156">
        <f t="shared" si="340"/>
        <v>1</v>
      </c>
      <c r="G67" s="156">
        <f t="shared" si="340"/>
        <v>0</v>
      </c>
      <c r="H67" s="156">
        <f t="shared" si="340"/>
        <v>1</v>
      </c>
      <c r="I67" s="156">
        <f t="shared" si="340"/>
        <v>8</v>
      </c>
      <c r="J67" s="156">
        <f t="shared" si="340"/>
        <v>3</v>
      </c>
      <c r="K67" s="156">
        <f t="shared" si="340"/>
        <v>1</v>
      </c>
      <c r="L67" s="156">
        <f t="shared" si="340"/>
        <v>4</v>
      </c>
      <c r="M67" s="156">
        <f t="shared" si="340"/>
        <v>6</v>
      </c>
      <c r="O67" s="156">
        <f t="shared" ref="O67" si="353">VLOOKUP($A67,$B$128:$Q$200,O$127,FALSE)</f>
        <v>1</v>
      </c>
    </row>
    <row r="68" spans="1:15" ht="17.100000000000001" customHeight="1" x14ac:dyDescent="0.15">
      <c r="C68" s="206" t="e">
        <f t="shared" si="340"/>
        <v>#N/A</v>
      </c>
      <c r="D68" s="151">
        <f t="shared" ref="D68" si="354">D67/D$5*100</f>
        <v>1.824817518248175</v>
      </c>
      <c r="E68" s="152">
        <f t="shared" ref="E68" si="355">E67/E$5*100</f>
        <v>0</v>
      </c>
      <c r="F68" s="153">
        <f t="shared" ref="F68" si="356">F67/F$5*100</f>
        <v>1.1111111111111112</v>
      </c>
      <c r="G68" s="153">
        <f t="shared" ref="G68" si="357">G67/G$5*100</f>
        <v>0</v>
      </c>
      <c r="H68" s="153">
        <f t="shared" ref="H68" si="358">H67/H$5*100</f>
        <v>0.47169811320754718</v>
      </c>
      <c r="I68" s="153">
        <f t="shared" ref="I68" si="359">I67/I$5*100</f>
        <v>2.9629629629629632</v>
      </c>
      <c r="J68" s="153">
        <f t="shared" ref="J68" si="360">J67/J$5*100</f>
        <v>2.4</v>
      </c>
      <c r="K68" s="153">
        <f t="shared" ref="K68" si="361">K67/K$5*100</f>
        <v>0.97087378640776689</v>
      </c>
      <c r="L68" s="153">
        <f t="shared" ref="L68" si="362">L67/L$5*100</f>
        <v>2.3255813953488373</v>
      </c>
      <c r="M68" s="153">
        <f t="shared" ref="M68" si="363">M67/M$5*100</f>
        <v>3.1088082901554404</v>
      </c>
      <c r="O68" s="153">
        <f t="shared" ref="O68" si="364">O67/O$5*100</f>
        <v>10</v>
      </c>
    </row>
    <row r="69" spans="1:15" ht="17.100000000000001" customHeight="1" x14ac:dyDescent="0.15">
      <c r="A69" s="21">
        <v>33</v>
      </c>
      <c r="C69" s="205" t="str">
        <f t="shared" si="340"/>
        <v>歴史・文化財の保存や継承</v>
      </c>
      <c r="D69" s="154">
        <f t="shared" si="340"/>
        <v>30</v>
      </c>
      <c r="E69" s="155">
        <f t="shared" si="340"/>
        <v>0</v>
      </c>
      <c r="F69" s="156">
        <f t="shared" si="340"/>
        <v>2</v>
      </c>
      <c r="G69" s="156">
        <f t="shared" si="340"/>
        <v>3</v>
      </c>
      <c r="H69" s="156">
        <f t="shared" si="340"/>
        <v>3</v>
      </c>
      <c r="I69" s="156">
        <f t="shared" si="340"/>
        <v>7</v>
      </c>
      <c r="J69" s="156">
        <f t="shared" si="340"/>
        <v>4</v>
      </c>
      <c r="K69" s="156">
        <f t="shared" si="340"/>
        <v>4</v>
      </c>
      <c r="L69" s="156">
        <f t="shared" si="340"/>
        <v>3</v>
      </c>
      <c r="M69" s="156">
        <f t="shared" si="340"/>
        <v>4</v>
      </c>
      <c r="O69" s="156">
        <f t="shared" ref="O69" si="365">VLOOKUP($A69,$B$128:$Q$200,O$127,FALSE)</f>
        <v>0</v>
      </c>
    </row>
    <row r="70" spans="1:15" ht="17.100000000000001" customHeight="1" x14ac:dyDescent="0.15">
      <c r="C70" s="206" t="e">
        <f t="shared" si="340"/>
        <v>#N/A</v>
      </c>
      <c r="D70" s="151">
        <f t="shared" ref="D70" si="366">D69/D$5*100</f>
        <v>2.1897810218978102</v>
      </c>
      <c r="E70" s="152">
        <f t="shared" ref="E70" si="367">E69/E$5*100</f>
        <v>0</v>
      </c>
      <c r="F70" s="153">
        <f t="shared" ref="F70" si="368">F69/F$5*100</f>
        <v>2.2222222222222223</v>
      </c>
      <c r="G70" s="153">
        <f t="shared" ref="G70" si="369">G69/G$5*100</f>
        <v>1.8181818181818181</v>
      </c>
      <c r="H70" s="153">
        <f t="shared" ref="H70" si="370">H69/H$5*100</f>
        <v>1.4150943396226416</v>
      </c>
      <c r="I70" s="153">
        <f t="shared" ref="I70" si="371">I69/I$5*100</f>
        <v>2.5925925925925926</v>
      </c>
      <c r="J70" s="153">
        <f t="shared" ref="J70" si="372">J69/J$5*100</f>
        <v>3.2</v>
      </c>
      <c r="K70" s="153">
        <f t="shared" ref="K70" si="373">K69/K$5*100</f>
        <v>3.8834951456310676</v>
      </c>
      <c r="L70" s="153">
        <f t="shared" ref="L70" si="374">L69/L$5*100</f>
        <v>1.7441860465116279</v>
      </c>
      <c r="M70" s="153">
        <f t="shared" ref="M70" si="375">M69/M$5*100</f>
        <v>2.0725388601036272</v>
      </c>
      <c r="O70" s="153">
        <f t="shared" ref="O70" si="376">O69/O$5*100</f>
        <v>0</v>
      </c>
    </row>
    <row r="71" spans="1:15" ht="17.100000000000001" customHeight="1" x14ac:dyDescent="0.15">
      <c r="A71" s="21">
        <v>34</v>
      </c>
      <c r="C71" s="205" t="str">
        <f t="shared" si="340"/>
        <v>街並み・景観</v>
      </c>
      <c r="D71" s="154">
        <f t="shared" si="340"/>
        <v>102</v>
      </c>
      <c r="E71" s="155">
        <f t="shared" si="340"/>
        <v>4</v>
      </c>
      <c r="F71" s="156">
        <f t="shared" si="340"/>
        <v>8</v>
      </c>
      <c r="G71" s="156">
        <f t="shared" si="340"/>
        <v>14</v>
      </c>
      <c r="H71" s="156">
        <f t="shared" si="340"/>
        <v>16</v>
      </c>
      <c r="I71" s="156">
        <f t="shared" si="340"/>
        <v>19</v>
      </c>
      <c r="J71" s="156">
        <f t="shared" si="340"/>
        <v>9</v>
      </c>
      <c r="K71" s="156">
        <f t="shared" si="340"/>
        <v>9</v>
      </c>
      <c r="L71" s="156">
        <f t="shared" si="340"/>
        <v>12</v>
      </c>
      <c r="M71" s="156">
        <f t="shared" si="340"/>
        <v>10</v>
      </c>
      <c r="O71" s="156">
        <f t="shared" ref="O71" si="377">VLOOKUP($A71,$B$128:$Q$200,O$127,FALSE)</f>
        <v>1</v>
      </c>
    </row>
    <row r="72" spans="1:15" ht="17.100000000000001" customHeight="1" x14ac:dyDescent="0.15">
      <c r="C72" s="206" t="e">
        <f t="shared" si="340"/>
        <v>#N/A</v>
      </c>
      <c r="D72" s="151">
        <f t="shared" ref="D72" si="378">D71/D$5*100</f>
        <v>7.4452554744525541</v>
      </c>
      <c r="E72" s="152">
        <f t="shared" ref="E72" si="379">E71/E$5*100</f>
        <v>13.333333333333334</v>
      </c>
      <c r="F72" s="153">
        <f t="shared" ref="F72" si="380">F71/F$5*100</f>
        <v>8.8888888888888893</v>
      </c>
      <c r="G72" s="153">
        <f t="shared" ref="G72" si="381">G71/G$5*100</f>
        <v>8.4848484848484862</v>
      </c>
      <c r="H72" s="153">
        <f t="shared" ref="H72" si="382">H71/H$5*100</f>
        <v>7.5471698113207548</v>
      </c>
      <c r="I72" s="153">
        <f t="shared" ref="I72" si="383">I71/I$5*100</f>
        <v>7.0370370370370372</v>
      </c>
      <c r="J72" s="153">
        <f t="shared" ref="J72" si="384">J71/J$5*100</f>
        <v>7.1999999999999993</v>
      </c>
      <c r="K72" s="153">
        <f t="shared" ref="K72" si="385">K71/K$5*100</f>
        <v>8.7378640776699026</v>
      </c>
      <c r="L72" s="153">
        <f t="shared" ref="L72" si="386">L71/L$5*100</f>
        <v>6.9767441860465116</v>
      </c>
      <c r="M72" s="153">
        <f t="shared" ref="M72" si="387">M71/M$5*100</f>
        <v>5.1813471502590671</v>
      </c>
      <c r="O72" s="153">
        <f t="shared" ref="O72" si="388">O71/O$5*100</f>
        <v>10</v>
      </c>
    </row>
    <row r="73" spans="1:15" ht="17.100000000000001" customHeight="1" x14ac:dyDescent="0.15">
      <c r="A73" s="21">
        <v>35</v>
      </c>
      <c r="C73" s="205" t="str">
        <f t="shared" si="340"/>
        <v>中心市街地（調布・布田・国領駅周辺）の活気・にぎわい</v>
      </c>
      <c r="D73" s="154">
        <f t="shared" si="340"/>
        <v>94</v>
      </c>
      <c r="E73" s="155">
        <f t="shared" si="340"/>
        <v>3</v>
      </c>
      <c r="F73" s="156">
        <f t="shared" si="340"/>
        <v>7</v>
      </c>
      <c r="G73" s="156">
        <f t="shared" si="340"/>
        <v>15</v>
      </c>
      <c r="H73" s="156">
        <f t="shared" si="340"/>
        <v>18</v>
      </c>
      <c r="I73" s="156">
        <f t="shared" si="340"/>
        <v>20</v>
      </c>
      <c r="J73" s="156">
        <f t="shared" si="340"/>
        <v>7</v>
      </c>
      <c r="K73" s="156">
        <f t="shared" si="340"/>
        <v>5</v>
      </c>
      <c r="L73" s="156">
        <f t="shared" si="340"/>
        <v>12</v>
      </c>
      <c r="M73" s="156">
        <f t="shared" si="340"/>
        <v>7</v>
      </c>
      <c r="O73" s="156">
        <f t="shared" ref="O73" si="389">VLOOKUP($A73,$B$128:$Q$200,O$127,FALSE)</f>
        <v>0</v>
      </c>
    </row>
    <row r="74" spans="1:15" ht="17.100000000000001" customHeight="1" x14ac:dyDescent="0.15">
      <c r="C74" s="206" t="e">
        <f t="shared" si="340"/>
        <v>#N/A</v>
      </c>
      <c r="D74" s="151">
        <f t="shared" ref="D74" si="390">D73/D$5*100</f>
        <v>6.8613138686131396</v>
      </c>
      <c r="E74" s="152">
        <f t="shared" ref="E74" si="391">E73/E$5*100</f>
        <v>10</v>
      </c>
      <c r="F74" s="153">
        <f t="shared" ref="F74" si="392">F73/F$5*100</f>
        <v>7.7777777777777777</v>
      </c>
      <c r="G74" s="153">
        <f t="shared" ref="G74" si="393">G73/G$5*100</f>
        <v>9.0909090909090917</v>
      </c>
      <c r="H74" s="153">
        <f t="shared" ref="H74" si="394">H73/H$5*100</f>
        <v>8.4905660377358494</v>
      </c>
      <c r="I74" s="153">
        <f t="shared" ref="I74" si="395">I73/I$5*100</f>
        <v>7.4074074074074066</v>
      </c>
      <c r="J74" s="153">
        <f t="shared" ref="J74" si="396">J73/J$5*100</f>
        <v>5.6000000000000005</v>
      </c>
      <c r="K74" s="153">
        <f t="shared" ref="K74" si="397">K73/K$5*100</f>
        <v>4.8543689320388346</v>
      </c>
      <c r="L74" s="153">
        <f t="shared" ref="L74" si="398">L73/L$5*100</f>
        <v>6.9767441860465116</v>
      </c>
      <c r="M74" s="153">
        <f t="shared" ref="M74" si="399">M73/M$5*100</f>
        <v>3.6269430051813467</v>
      </c>
      <c r="O74" s="153">
        <f t="shared" ref="O74" si="400">O73/O$5*100</f>
        <v>0</v>
      </c>
    </row>
    <row r="75" spans="1:15" ht="17.100000000000001" customHeight="1" x14ac:dyDescent="0.15">
      <c r="A75" s="21">
        <v>36</v>
      </c>
      <c r="C75" s="205" t="str">
        <f t="shared" si="340"/>
        <v>自宅周辺の居住環境（バリアフリーや耐震化など，ハード面の整備）</v>
      </c>
      <c r="D75" s="154">
        <f t="shared" si="340"/>
        <v>105</v>
      </c>
      <c r="E75" s="155">
        <f t="shared" si="340"/>
        <v>1</v>
      </c>
      <c r="F75" s="156">
        <f t="shared" si="340"/>
        <v>8</v>
      </c>
      <c r="G75" s="156">
        <f t="shared" si="340"/>
        <v>8</v>
      </c>
      <c r="H75" s="156">
        <f t="shared" si="340"/>
        <v>13</v>
      </c>
      <c r="I75" s="156">
        <f t="shared" si="340"/>
        <v>23</v>
      </c>
      <c r="J75" s="156">
        <f t="shared" si="340"/>
        <v>12</v>
      </c>
      <c r="K75" s="156">
        <f t="shared" si="340"/>
        <v>7</v>
      </c>
      <c r="L75" s="156">
        <f t="shared" si="340"/>
        <v>16</v>
      </c>
      <c r="M75" s="156">
        <f t="shared" si="340"/>
        <v>17</v>
      </c>
      <c r="O75" s="156">
        <f t="shared" ref="O75" si="401">VLOOKUP($A75,$B$128:$Q$200,O$127,FALSE)</f>
        <v>0</v>
      </c>
    </row>
    <row r="76" spans="1:15" ht="17.100000000000001" customHeight="1" x14ac:dyDescent="0.15">
      <c r="C76" s="206" t="e">
        <f t="shared" si="340"/>
        <v>#N/A</v>
      </c>
      <c r="D76" s="151">
        <f t="shared" ref="D76" si="402">D75/D$5*100</f>
        <v>7.664233576642336</v>
      </c>
      <c r="E76" s="152">
        <f t="shared" ref="E76" si="403">E75/E$5*100</f>
        <v>3.3333333333333335</v>
      </c>
      <c r="F76" s="153">
        <f t="shared" ref="F76" si="404">F75/F$5*100</f>
        <v>8.8888888888888893</v>
      </c>
      <c r="G76" s="153">
        <f t="shared" ref="G76" si="405">G75/G$5*100</f>
        <v>4.8484848484848486</v>
      </c>
      <c r="H76" s="153">
        <f t="shared" ref="H76" si="406">H75/H$5*100</f>
        <v>6.132075471698113</v>
      </c>
      <c r="I76" s="153">
        <f t="shared" ref="I76" si="407">I75/I$5*100</f>
        <v>8.518518518518519</v>
      </c>
      <c r="J76" s="153">
        <f t="shared" ref="J76" si="408">J75/J$5*100</f>
        <v>9.6</v>
      </c>
      <c r="K76" s="153">
        <f t="shared" ref="K76" si="409">K75/K$5*100</f>
        <v>6.7961165048543686</v>
      </c>
      <c r="L76" s="153">
        <f t="shared" ref="L76" si="410">L75/L$5*100</f>
        <v>9.3023255813953494</v>
      </c>
      <c r="M76" s="153">
        <f t="shared" ref="M76" si="411">M75/M$5*100</f>
        <v>8.8082901554404138</v>
      </c>
      <c r="O76" s="153">
        <f t="shared" ref="O76" si="412">O75/O$5*100</f>
        <v>0</v>
      </c>
    </row>
    <row r="77" spans="1:15" ht="17.100000000000001" customHeight="1" x14ac:dyDescent="0.15">
      <c r="A77" s="21">
        <v>37</v>
      </c>
      <c r="C77" s="205" t="str">
        <f t="shared" si="340"/>
        <v>道路の整備（新設，拡幅を伴う改良）</v>
      </c>
      <c r="D77" s="154">
        <f t="shared" si="340"/>
        <v>262</v>
      </c>
      <c r="E77" s="155">
        <f t="shared" si="340"/>
        <v>6</v>
      </c>
      <c r="F77" s="156">
        <f t="shared" si="340"/>
        <v>17</v>
      </c>
      <c r="G77" s="156">
        <f t="shared" si="340"/>
        <v>35</v>
      </c>
      <c r="H77" s="156">
        <f t="shared" si="340"/>
        <v>38</v>
      </c>
      <c r="I77" s="156">
        <f t="shared" si="340"/>
        <v>49</v>
      </c>
      <c r="J77" s="156">
        <f t="shared" si="340"/>
        <v>16</v>
      </c>
      <c r="K77" s="156">
        <f t="shared" si="340"/>
        <v>25</v>
      </c>
      <c r="L77" s="156">
        <f t="shared" si="340"/>
        <v>44</v>
      </c>
      <c r="M77" s="156">
        <f t="shared" si="340"/>
        <v>30</v>
      </c>
      <c r="O77" s="156">
        <f t="shared" ref="O77" si="413">VLOOKUP($A77,$B$128:$Q$200,O$127,FALSE)</f>
        <v>2</v>
      </c>
    </row>
    <row r="78" spans="1:15" ht="17.100000000000001" customHeight="1" x14ac:dyDescent="0.15">
      <c r="C78" s="206" t="e">
        <f t="shared" si="340"/>
        <v>#N/A</v>
      </c>
      <c r="D78" s="151">
        <f t="shared" ref="D78" si="414">D77/D$5*100</f>
        <v>19.124087591240876</v>
      </c>
      <c r="E78" s="152">
        <f t="shared" ref="E78" si="415">E77/E$5*100</f>
        <v>20</v>
      </c>
      <c r="F78" s="153">
        <f t="shared" ref="F78" si="416">F77/F$5*100</f>
        <v>18.888888888888889</v>
      </c>
      <c r="G78" s="153">
        <f t="shared" ref="G78" si="417">G77/G$5*100</f>
        <v>21.212121212121211</v>
      </c>
      <c r="H78" s="153">
        <f t="shared" ref="H78" si="418">H77/H$5*100</f>
        <v>17.924528301886792</v>
      </c>
      <c r="I78" s="153">
        <f t="shared" ref="I78" si="419">I77/I$5*100</f>
        <v>18.148148148148149</v>
      </c>
      <c r="J78" s="153">
        <f t="shared" ref="J78" si="420">J77/J$5*100</f>
        <v>12.8</v>
      </c>
      <c r="K78" s="153">
        <f t="shared" ref="K78" si="421">K77/K$5*100</f>
        <v>24.271844660194176</v>
      </c>
      <c r="L78" s="153">
        <f t="shared" ref="L78" si="422">L77/L$5*100</f>
        <v>25.581395348837212</v>
      </c>
      <c r="M78" s="153">
        <f t="shared" ref="M78" si="423">M77/M$5*100</f>
        <v>15.544041450777202</v>
      </c>
      <c r="O78" s="153">
        <f t="shared" ref="O78" si="424">O77/O$5*100</f>
        <v>20</v>
      </c>
    </row>
    <row r="79" spans="1:15" ht="17.100000000000001" customHeight="1" x14ac:dyDescent="0.15">
      <c r="A79" s="21">
        <v>38</v>
      </c>
      <c r="C79" s="205" t="str">
        <f t="shared" si="340"/>
        <v>既設道路の維持管理（損傷した部分の補修，清掃，点検等）</v>
      </c>
      <c r="D79" s="154">
        <f t="shared" si="340"/>
        <v>196</v>
      </c>
      <c r="E79" s="155">
        <f t="shared" si="340"/>
        <v>5</v>
      </c>
      <c r="F79" s="156">
        <f t="shared" si="340"/>
        <v>11</v>
      </c>
      <c r="G79" s="156">
        <f t="shared" si="340"/>
        <v>20</v>
      </c>
      <c r="H79" s="156">
        <f t="shared" si="340"/>
        <v>28</v>
      </c>
      <c r="I79" s="156">
        <f t="shared" si="340"/>
        <v>41</v>
      </c>
      <c r="J79" s="156">
        <f t="shared" si="340"/>
        <v>12</v>
      </c>
      <c r="K79" s="156">
        <f t="shared" si="340"/>
        <v>21</v>
      </c>
      <c r="L79" s="156">
        <f t="shared" si="340"/>
        <v>33</v>
      </c>
      <c r="M79" s="156">
        <f t="shared" si="340"/>
        <v>24</v>
      </c>
      <c r="O79" s="156">
        <f t="shared" ref="O79" si="425">VLOOKUP($A79,$B$128:$Q$200,O$127,FALSE)</f>
        <v>1</v>
      </c>
    </row>
    <row r="80" spans="1:15" ht="17.100000000000001" customHeight="1" x14ac:dyDescent="0.15">
      <c r="C80" s="206" t="e">
        <f t="shared" si="340"/>
        <v>#N/A</v>
      </c>
      <c r="D80" s="151">
        <f t="shared" ref="D80" si="426">D79/D$5*100</f>
        <v>14.306569343065693</v>
      </c>
      <c r="E80" s="152">
        <f t="shared" ref="E80" si="427">E79/E$5*100</f>
        <v>16.666666666666664</v>
      </c>
      <c r="F80" s="153">
        <f t="shared" ref="F80" si="428">F79/F$5*100</f>
        <v>12.222222222222221</v>
      </c>
      <c r="G80" s="153">
        <f t="shared" ref="G80" si="429">G79/G$5*100</f>
        <v>12.121212121212121</v>
      </c>
      <c r="H80" s="153">
        <f t="shared" ref="H80" si="430">H79/H$5*100</f>
        <v>13.20754716981132</v>
      </c>
      <c r="I80" s="153">
        <f t="shared" ref="I80" si="431">I79/I$5*100</f>
        <v>15.185185185185185</v>
      </c>
      <c r="J80" s="153">
        <f t="shared" ref="J80" si="432">J79/J$5*100</f>
        <v>9.6</v>
      </c>
      <c r="K80" s="153">
        <f t="shared" ref="K80" si="433">K79/K$5*100</f>
        <v>20.388349514563107</v>
      </c>
      <c r="L80" s="153">
        <f t="shared" ref="L80" si="434">L79/L$5*100</f>
        <v>19.186046511627907</v>
      </c>
      <c r="M80" s="153">
        <f t="shared" ref="M80" si="435">M79/M$5*100</f>
        <v>12.435233160621761</v>
      </c>
      <c r="O80" s="153">
        <f t="shared" ref="O80" si="436">O79/O$5*100</f>
        <v>10</v>
      </c>
    </row>
    <row r="81" spans="1:15" ht="17.100000000000001" customHeight="1" x14ac:dyDescent="0.15">
      <c r="A81" s="21">
        <v>39</v>
      </c>
      <c r="C81" s="205" t="str">
        <f t="shared" si="340"/>
        <v>緑の保全・創出や自然環境の保護</v>
      </c>
      <c r="D81" s="154">
        <f t="shared" si="340"/>
        <v>101</v>
      </c>
      <c r="E81" s="155">
        <f t="shared" si="340"/>
        <v>0</v>
      </c>
      <c r="F81" s="156">
        <f t="shared" si="340"/>
        <v>5</v>
      </c>
      <c r="G81" s="156">
        <f t="shared" si="340"/>
        <v>6</v>
      </c>
      <c r="H81" s="156">
        <f t="shared" si="340"/>
        <v>8</v>
      </c>
      <c r="I81" s="156">
        <f t="shared" si="340"/>
        <v>17</v>
      </c>
      <c r="J81" s="156">
        <f t="shared" si="340"/>
        <v>7</v>
      </c>
      <c r="K81" s="156">
        <f t="shared" si="340"/>
        <v>14</v>
      </c>
      <c r="L81" s="156">
        <f t="shared" si="340"/>
        <v>19</v>
      </c>
      <c r="M81" s="156">
        <f t="shared" si="340"/>
        <v>24</v>
      </c>
      <c r="O81" s="156">
        <f t="shared" ref="O81" si="437">VLOOKUP($A81,$B$128:$Q$200,O$127,FALSE)</f>
        <v>1</v>
      </c>
    </row>
    <row r="82" spans="1:15" ht="17.100000000000001" customHeight="1" x14ac:dyDescent="0.15">
      <c r="C82" s="206" t="e">
        <f t="shared" si="340"/>
        <v>#N/A</v>
      </c>
      <c r="D82" s="151">
        <f t="shared" ref="D82" si="438">D81/D$5*100</f>
        <v>7.3722627737226283</v>
      </c>
      <c r="E82" s="152">
        <f t="shared" ref="E82" si="439">E81/E$5*100</f>
        <v>0</v>
      </c>
      <c r="F82" s="153">
        <f t="shared" ref="F82" si="440">F81/F$5*100</f>
        <v>5.5555555555555554</v>
      </c>
      <c r="G82" s="153">
        <f t="shared" ref="G82" si="441">G81/G$5*100</f>
        <v>3.6363636363636362</v>
      </c>
      <c r="H82" s="153">
        <f t="shared" ref="H82" si="442">H81/H$5*100</f>
        <v>3.7735849056603774</v>
      </c>
      <c r="I82" s="153">
        <f t="shared" ref="I82" si="443">I81/I$5*100</f>
        <v>6.2962962962962958</v>
      </c>
      <c r="J82" s="153">
        <f t="shared" ref="J82" si="444">J81/J$5*100</f>
        <v>5.6000000000000005</v>
      </c>
      <c r="K82" s="153">
        <f t="shared" ref="K82" si="445">K81/K$5*100</f>
        <v>13.592233009708737</v>
      </c>
      <c r="L82" s="153">
        <f t="shared" ref="L82" si="446">L81/L$5*100</f>
        <v>11.046511627906977</v>
      </c>
      <c r="M82" s="153">
        <f t="shared" ref="M82" si="447">M81/M$5*100</f>
        <v>12.435233160621761</v>
      </c>
      <c r="O82" s="153">
        <f t="shared" ref="O82" si="448">O81/O$5*100</f>
        <v>10</v>
      </c>
    </row>
    <row r="83" spans="1:15" ht="17.100000000000001" customHeight="1" x14ac:dyDescent="0.15">
      <c r="A83" s="21">
        <v>40</v>
      </c>
      <c r="C83" s="205" t="str">
        <f t="shared" si="340"/>
        <v>2050年ゼロカーボンシティの実現に向けた取組</v>
      </c>
      <c r="D83" s="154">
        <f t="shared" si="340"/>
        <v>27</v>
      </c>
      <c r="E83" s="155">
        <f t="shared" si="340"/>
        <v>0</v>
      </c>
      <c r="F83" s="156">
        <f t="shared" si="340"/>
        <v>1</v>
      </c>
      <c r="G83" s="156">
        <f t="shared" si="340"/>
        <v>2</v>
      </c>
      <c r="H83" s="156">
        <f t="shared" si="340"/>
        <v>3</v>
      </c>
      <c r="I83" s="156">
        <f t="shared" si="340"/>
        <v>1</v>
      </c>
      <c r="J83" s="156">
        <f t="shared" si="340"/>
        <v>4</v>
      </c>
      <c r="K83" s="156">
        <f t="shared" si="340"/>
        <v>2</v>
      </c>
      <c r="L83" s="156">
        <f t="shared" si="340"/>
        <v>6</v>
      </c>
      <c r="M83" s="156">
        <f t="shared" si="340"/>
        <v>8</v>
      </c>
      <c r="O83" s="156">
        <f t="shared" ref="O83" si="449">VLOOKUP($A83,$B$128:$Q$200,O$127,FALSE)</f>
        <v>0</v>
      </c>
    </row>
    <row r="84" spans="1:15" ht="17.100000000000001" customHeight="1" x14ac:dyDescent="0.15">
      <c r="C84" s="206" t="e">
        <f t="shared" si="340"/>
        <v>#N/A</v>
      </c>
      <c r="D84" s="151">
        <f t="shared" ref="D84" si="450">D83/D$5*100</f>
        <v>1.9708029197080292</v>
      </c>
      <c r="E84" s="152">
        <f t="shared" ref="E84" si="451">E83/E$5*100</f>
        <v>0</v>
      </c>
      <c r="F84" s="153">
        <f t="shared" ref="F84" si="452">F83/F$5*100</f>
        <v>1.1111111111111112</v>
      </c>
      <c r="G84" s="153">
        <f t="shared" ref="G84" si="453">G83/G$5*100</f>
        <v>1.2121212121212122</v>
      </c>
      <c r="H84" s="153">
        <f t="shared" ref="H84" si="454">H83/H$5*100</f>
        <v>1.4150943396226416</v>
      </c>
      <c r="I84" s="153">
        <f t="shared" ref="I84" si="455">I83/I$5*100</f>
        <v>0.37037037037037041</v>
      </c>
      <c r="J84" s="153">
        <f t="shared" ref="J84" si="456">J83/J$5*100</f>
        <v>3.2</v>
      </c>
      <c r="K84" s="153">
        <f t="shared" ref="K84" si="457">K83/K$5*100</f>
        <v>1.9417475728155338</v>
      </c>
      <c r="L84" s="153">
        <f t="shared" ref="L84" si="458">L83/L$5*100</f>
        <v>3.4883720930232558</v>
      </c>
      <c r="M84" s="153">
        <f t="shared" ref="M84" si="459">M83/M$5*100</f>
        <v>4.1450777202072544</v>
      </c>
      <c r="O84" s="153">
        <f t="shared" ref="O84" si="460">O83/O$5*100</f>
        <v>0</v>
      </c>
    </row>
    <row r="85" spans="1:15" ht="17.100000000000001" customHeight="1" x14ac:dyDescent="0.15">
      <c r="A85" s="21">
        <v>41</v>
      </c>
      <c r="C85" s="205" t="str">
        <f t="shared" si="340"/>
        <v>公園や遊び場</v>
      </c>
      <c r="D85" s="154">
        <f t="shared" si="340"/>
        <v>104</v>
      </c>
      <c r="E85" s="155">
        <f t="shared" si="340"/>
        <v>3</v>
      </c>
      <c r="F85" s="156">
        <f t="shared" si="340"/>
        <v>8</v>
      </c>
      <c r="G85" s="156">
        <f t="shared" si="340"/>
        <v>19</v>
      </c>
      <c r="H85" s="156">
        <f t="shared" si="340"/>
        <v>23</v>
      </c>
      <c r="I85" s="156">
        <f t="shared" si="340"/>
        <v>12</v>
      </c>
      <c r="J85" s="156">
        <f t="shared" si="340"/>
        <v>4</v>
      </c>
      <c r="K85" s="156">
        <f t="shared" si="340"/>
        <v>10</v>
      </c>
      <c r="L85" s="156">
        <f t="shared" si="340"/>
        <v>12</v>
      </c>
      <c r="M85" s="156">
        <f t="shared" si="340"/>
        <v>13</v>
      </c>
      <c r="O85" s="156">
        <f t="shared" ref="O85" si="461">VLOOKUP($A85,$B$128:$Q$200,O$127,FALSE)</f>
        <v>0</v>
      </c>
    </row>
    <row r="86" spans="1:15" ht="17.100000000000001" customHeight="1" x14ac:dyDescent="0.15">
      <c r="C86" s="206" t="e">
        <f t="shared" si="340"/>
        <v>#N/A</v>
      </c>
      <c r="D86" s="151">
        <f t="shared" ref="D86" si="462">D85/D$5*100</f>
        <v>7.5912408759124084</v>
      </c>
      <c r="E86" s="152">
        <f t="shared" ref="E86" si="463">E85/E$5*100</f>
        <v>10</v>
      </c>
      <c r="F86" s="153">
        <f t="shared" ref="F86" si="464">F85/F$5*100</f>
        <v>8.8888888888888893</v>
      </c>
      <c r="G86" s="153">
        <f t="shared" ref="G86" si="465">G85/G$5*100</f>
        <v>11.515151515151516</v>
      </c>
      <c r="H86" s="153">
        <f t="shared" ref="H86" si="466">H85/H$5*100</f>
        <v>10.849056603773585</v>
      </c>
      <c r="I86" s="153">
        <f t="shared" ref="I86" si="467">I85/I$5*100</f>
        <v>4.4444444444444446</v>
      </c>
      <c r="J86" s="153">
        <f t="shared" ref="J86" si="468">J85/J$5*100</f>
        <v>3.2</v>
      </c>
      <c r="K86" s="153">
        <f t="shared" ref="K86" si="469">K85/K$5*100</f>
        <v>9.7087378640776691</v>
      </c>
      <c r="L86" s="153">
        <f t="shared" ref="L86" si="470">L85/L$5*100</f>
        <v>6.9767441860465116</v>
      </c>
      <c r="M86" s="153">
        <f t="shared" ref="M86" si="471">M85/M$5*100</f>
        <v>6.7357512953367875</v>
      </c>
      <c r="O86" s="153">
        <f t="shared" ref="O86" si="472">O85/O$5*100</f>
        <v>0</v>
      </c>
    </row>
    <row r="87" spans="1:15" ht="17.100000000000001" customHeight="1" x14ac:dyDescent="0.15">
      <c r="A87" s="21">
        <v>42</v>
      </c>
      <c r="C87" s="205" t="str">
        <f t="shared" si="340"/>
        <v>ごみ処理やリサイクル</v>
      </c>
      <c r="D87" s="154">
        <f t="shared" si="340"/>
        <v>99</v>
      </c>
      <c r="E87" s="155">
        <f t="shared" si="340"/>
        <v>3</v>
      </c>
      <c r="F87" s="156">
        <f t="shared" si="340"/>
        <v>5</v>
      </c>
      <c r="G87" s="156">
        <f t="shared" si="340"/>
        <v>5</v>
      </c>
      <c r="H87" s="156">
        <f t="shared" si="340"/>
        <v>15</v>
      </c>
      <c r="I87" s="156">
        <f t="shared" si="340"/>
        <v>19</v>
      </c>
      <c r="J87" s="156">
        <f t="shared" si="340"/>
        <v>10</v>
      </c>
      <c r="K87" s="156">
        <f t="shared" si="340"/>
        <v>8</v>
      </c>
      <c r="L87" s="156">
        <f t="shared" si="340"/>
        <v>14</v>
      </c>
      <c r="M87" s="156">
        <f t="shared" si="340"/>
        <v>20</v>
      </c>
      <c r="O87" s="156">
        <f t="shared" ref="O87" si="473">VLOOKUP($A87,$B$128:$Q$200,O$127,FALSE)</f>
        <v>0</v>
      </c>
    </row>
    <row r="88" spans="1:15" ht="17.100000000000001" customHeight="1" x14ac:dyDescent="0.15">
      <c r="C88" s="206" t="e">
        <f t="shared" si="340"/>
        <v>#N/A</v>
      </c>
      <c r="D88" s="151">
        <f t="shared" ref="D88" si="474">D87/D$5*100</f>
        <v>7.226277372262774</v>
      </c>
      <c r="E88" s="152">
        <f t="shared" ref="E88" si="475">E87/E$5*100</f>
        <v>10</v>
      </c>
      <c r="F88" s="153">
        <f t="shared" ref="F88" si="476">F87/F$5*100</f>
        <v>5.5555555555555554</v>
      </c>
      <c r="G88" s="153">
        <f t="shared" ref="G88" si="477">G87/G$5*100</f>
        <v>3.0303030303030303</v>
      </c>
      <c r="H88" s="153">
        <f t="shared" ref="H88" si="478">H87/H$5*100</f>
        <v>7.0754716981132075</v>
      </c>
      <c r="I88" s="153">
        <f t="shared" ref="I88" si="479">I87/I$5*100</f>
        <v>7.0370370370370372</v>
      </c>
      <c r="J88" s="153">
        <f t="shared" ref="J88" si="480">J87/J$5*100</f>
        <v>8</v>
      </c>
      <c r="K88" s="153">
        <f t="shared" ref="K88" si="481">K87/K$5*100</f>
        <v>7.7669902912621351</v>
      </c>
      <c r="L88" s="153">
        <f t="shared" ref="L88" si="482">L87/L$5*100</f>
        <v>8.1395348837209305</v>
      </c>
      <c r="M88" s="153">
        <f t="shared" ref="M88" si="483">M87/M$5*100</f>
        <v>10.362694300518134</v>
      </c>
      <c r="O88" s="153">
        <f t="shared" ref="O88" si="484">O87/O$5*100</f>
        <v>0</v>
      </c>
    </row>
    <row r="89" spans="1:15" ht="17.100000000000001" customHeight="1" x14ac:dyDescent="0.15">
      <c r="A89" s="21">
        <v>43</v>
      </c>
      <c r="C89" s="205" t="str">
        <f t="shared" si="340"/>
        <v>生活環境（騒音・悪臭・野焼きなどへの対策）</v>
      </c>
      <c r="D89" s="154">
        <f t="shared" si="340"/>
        <v>43</v>
      </c>
      <c r="E89" s="155">
        <f t="shared" si="340"/>
        <v>1</v>
      </c>
      <c r="F89" s="156">
        <f t="shared" si="340"/>
        <v>2</v>
      </c>
      <c r="G89" s="156">
        <f t="shared" si="340"/>
        <v>7</v>
      </c>
      <c r="H89" s="156">
        <f t="shared" si="340"/>
        <v>12</v>
      </c>
      <c r="I89" s="156">
        <f t="shared" si="340"/>
        <v>9</v>
      </c>
      <c r="J89" s="156">
        <f t="shared" si="340"/>
        <v>3</v>
      </c>
      <c r="K89" s="156">
        <f t="shared" si="340"/>
        <v>3</v>
      </c>
      <c r="L89" s="156">
        <f t="shared" si="340"/>
        <v>1</v>
      </c>
      <c r="M89" s="156">
        <f t="shared" si="340"/>
        <v>5</v>
      </c>
      <c r="O89" s="156">
        <f t="shared" ref="O89" si="485">VLOOKUP($A89,$B$128:$Q$200,O$127,FALSE)</f>
        <v>0</v>
      </c>
    </row>
    <row r="90" spans="1:15" ht="17.100000000000001" customHeight="1" x14ac:dyDescent="0.15">
      <c r="C90" s="206" t="e">
        <f t="shared" si="340"/>
        <v>#N/A</v>
      </c>
      <c r="D90" s="151">
        <f t="shared" ref="D90" si="486">D89/D$5*100</f>
        <v>3.1386861313868613</v>
      </c>
      <c r="E90" s="152">
        <f t="shared" ref="E90" si="487">E89/E$5*100</f>
        <v>3.3333333333333335</v>
      </c>
      <c r="F90" s="153">
        <f t="shared" ref="F90" si="488">F89/F$5*100</f>
        <v>2.2222222222222223</v>
      </c>
      <c r="G90" s="153">
        <f t="shared" ref="G90" si="489">G89/G$5*100</f>
        <v>4.2424242424242431</v>
      </c>
      <c r="H90" s="153">
        <f t="shared" ref="H90" si="490">H89/H$5*100</f>
        <v>5.6603773584905666</v>
      </c>
      <c r="I90" s="153">
        <f t="shared" ref="I90" si="491">I89/I$5*100</f>
        <v>3.3333333333333335</v>
      </c>
      <c r="J90" s="153">
        <f t="shared" ref="J90" si="492">J89/J$5*100</f>
        <v>2.4</v>
      </c>
      <c r="K90" s="153">
        <f t="shared" ref="K90" si="493">K89/K$5*100</f>
        <v>2.912621359223301</v>
      </c>
      <c r="L90" s="153">
        <f t="shared" ref="L90" si="494">L89/L$5*100</f>
        <v>0.58139534883720934</v>
      </c>
      <c r="M90" s="153">
        <f t="shared" ref="M90" si="495">M89/M$5*100</f>
        <v>2.5906735751295336</v>
      </c>
      <c r="O90" s="153">
        <f t="shared" ref="O90" si="496">O89/O$5*100</f>
        <v>0</v>
      </c>
    </row>
    <row r="91" spans="1:15" ht="17.100000000000001" customHeight="1" x14ac:dyDescent="0.15">
      <c r="A91" s="21">
        <v>44</v>
      </c>
      <c r="C91" s="205" t="str">
        <f t="shared" si="340"/>
        <v>市民参加と協働の取組</v>
      </c>
      <c r="D91" s="154">
        <f t="shared" si="340"/>
        <v>13</v>
      </c>
      <c r="E91" s="155">
        <f t="shared" si="340"/>
        <v>0</v>
      </c>
      <c r="F91" s="156">
        <f t="shared" si="340"/>
        <v>1</v>
      </c>
      <c r="G91" s="156">
        <f t="shared" si="340"/>
        <v>3</v>
      </c>
      <c r="H91" s="156">
        <f t="shared" si="340"/>
        <v>1</v>
      </c>
      <c r="I91" s="156">
        <f t="shared" si="340"/>
        <v>2</v>
      </c>
      <c r="J91" s="156">
        <f t="shared" si="340"/>
        <v>0</v>
      </c>
      <c r="K91" s="156">
        <f t="shared" si="340"/>
        <v>0</v>
      </c>
      <c r="L91" s="156">
        <f t="shared" si="340"/>
        <v>3</v>
      </c>
      <c r="M91" s="156">
        <f t="shared" si="340"/>
        <v>3</v>
      </c>
      <c r="O91" s="156">
        <f t="shared" ref="O91" si="497">VLOOKUP($A91,$B$128:$Q$200,O$127,FALSE)</f>
        <v>0</v>
      </c>
    </row>
    <row r="92" spans="1:15" ht="17.100000000000001" customHeight="1" x14ac:dyDescent="0.15">
      <c r="C92" s="206" t="e">
        <f t="shared" si="340"/>
        <v>#N/A</v>
      </c>
      <c r="D92" s="151">
        <f t="shared" ref="D92" si="498">D91/D$5*100</f>
        <v>0.94890510948905105</v>
      </c>
      <c r="E92" s="152">
        <f t="shared" ref="E92" si="499">E91/E$5*100</f>
        <v>0</v>
      </c>
      <c r="F92" s="153">
        <f t="shared" ref="F92" si="500">F91/F$5*100</f>
        <v>1.1111111111111112</v>
      </c>
      <c r="G92" s="153">
        <f t="shared" ref="G92" si="501">G91/G$5*100</f>
        <v>1.8181818181818181</v>
      </c>
      <c r="H92" s="153">
        <f t="shared" ref="H92" si="502">H91/H$5*100</f>
        <v>0.47169811320754718</v>
      </c>
      <c r="I92" s="153">
        <f t="shared" ref="I92" si="503">I91/I$5*100</f>
        <v>0.74074074074074081</v>
      </c>
      <c r="J92" s="153">
        <f t="shared" ref="J92" si="504">J91/J$5*100</f>
        <v>0</v>
      </c>
      <c r="K92" s="153">
        <f t="shared" ref="K92" si="505">K91/K$5*100</f>
        <v>0</v>
      </c>
      <c r="L92" s="153">
        <f t="shared" ref="L92" si="506">L91/L$5*100</f>
        <v>1.7441860465116279</v>
      </c>
      <c r="M92" s="153">
        <f t="shared" ref="M92" si="507">M91/M$5*100</f>
        <v>1.5544041450777202</v>
      </c>
      <c r="O92" s="153">
        <f t="shared" ref="O92" si="508">O91/O$5*100</f>
        <v>0</v>
      </c>
    </row>
    <row r="93" spans="1:15" ht="17.100000000000001" customHeight="1" x14ac:dyDescent="0.15">
      <c r="A93" s="21">
        <v>45</v>
      </c>
      <c r="C93" s="205" t="str">
        <f t="shared" si="340"/>
        <v>市報，ホームページ，フェイスブック，調布エフエムなどを活用した市政情報の発信</v>
      </c>
      <c r="D93" s="154">
        <f t="shared" si="340"/>
        <v>11</v>
      </c>
      <c r="E93" s="155">
        <f t="shared" si="340"/>
        <v>0</v>
      </c>
      <c r="F93" s="156">
        <f t="shared" si="340"/>
        <v>0</v>
      </c>
      <c r="G93" s="156">
        <f t="shared" si="340"/>
        <v>1</v>
      </c>
      <c r="H93" s="156">
        <f t="shared" si="340"/>
        <v>0</v>
      </c>
      <c r="I93" s="156">
        <f t="shared" si="340"/>
        <v>3</v>
      </c>
      <c r="J93" s="156">
        <f t="shared" si="340"/>
        <v>0</v>
      </c>
      <c r="K93" s="156">
        <f t="shared" si="340"/>
        <v>1</v>
      </c>
      <c r="L93" s="156">
        <f t="shared" si="340"/>
        <v>3</v>
      </c>
      <c r="M93" s="156">
        <f t="shared" si="340"/>
        <v>3</v>
      </c>
      <c r="O93" s="156">
        <f t="shared" ref="O93" si="509">VLOOKUP($A93,$B$128:$Q$200,O$127,FALSE)</f>
        <v>0</v>
      </c>
    </row>
    <row r="94" spans="1:15" ht="17.100000000000001" customHeight="1" x14ac:dyDescent="0.15">
      <c r="C94" s="206" t="e">
        <f t="shared" si="340"/>
        <v>#N/A</v>
      </c>
      <c r="D94" s="151">
        <f t="shared" ref="D94" si="510">D93/D$5*100</f>
        <v>0.8029197080291971</v>
      </c>
      <c r="E94" s="152">
        <f t="shared" ref="E94" si="511">E93/E$5*100</f>
        <v>0</v>
      </c>
      <c r="F94" s="153">
        <f t="shared" ref="F94" si="512">F93/F$5*100</f>
        <v>0</v>
      </c>
      <c r="G94" s="153">
        <f t="shared" ref="G94" si="513">G93/G$5*100</f>
        <v>0.60606060606060608</v>
      </c>
      <c r="H94" s="153">
        <f t="shared" ref="H94" si="514">H93/H$5*100</f>
        <v>0</v>
      </c>
      <c r="I94" s="153">
        <f t="shared" ref="I94" si="515">I93/I$5*100</f>
        <v>1.1111111111111112</v>
      </c>
      <c r="J94" s="153">
        <f t="shared" ref="J94" si="516">J93/J$5*100</f>
        <v>0</v>
      </c>
      <c r="K94" s="153">
        <f t="shared" ref="K94" si="517">K93/K$5*100</f>
        <v>0.97087378640776689</v>
      </c>
      <c r="L94" s="153">
        <f t="shared" ref="L94" si="518">L93/L$5*100</f>
        <v>1.7441860465116279</v>
      </c>
      <c r="M94" s="153">
        <f t="shared" ref="M94" si="519">M93/M$5*100</f>
        <v>1.5544041450777202</v>
      </c>
      <c r="O94" s="153">
        <f t="shared" ref="O94" si="520">O93/O$5*100</f>
        <v>0</v>
      </c>
    </row>
    <row r="95" spans="1:15" ht="17.100000000000001" customHeight="1" x14ac:dyDescent="0.15">
      <c r="A95" s="21">
        <v>46</v>
      </c>
      <c r="C95" s="205" t="str">
        <f t="shared" si="340"/>
        <v>ホームページの見やすさ</v>
      </c>
      <c r="D95" s="154">
        <f t="shared" si="340"/>
        <v>21</v>
      </c>
      <c r="E95" s="155">
        <f t="shared" si="340"/>
        <v>0</v>
      </c>
      <c r="F95" s="156">
        <f t="shared" si="340"/>
        <v>3</v>
      </c>
      <c r="G95" s="156">
        <f t="shared" si="340"/>
        <v>4</v>
      </c>
      <c r="H95" s="156">
        <f t="shared" si="340"/>
        <v>2</v>
      </c>
      <c r="I95" s="156">
        <f t="shared" si="340"/>
        <v>7</v>
      </c>
      <c r="J95" s="156">
        <f t="shared" si="340"/>
        <v>1</v>
      </c>
      <c r="K95" s="156">
        <f t="shared" si="340"/>
        <v>1</v>
      </c>
      <c r="L95" s="156">
        <f t="shared" si="340"/>
        <v>2</v>
      </c>
      <c r="M95" s="156">
        <f t="shared" si="340"/>
        <v>1</v>
      </c>
      <c r="O95" s="156">
        <f t="shared" ref="O95" si="521">VLOOKUP($A95,$B$128:$Q$200,O$127,FALSE)</f>
        <v>0</v>
      </c>
    </row>
    <row r="96" spans="1:15" ht="17.100000000000001" customHeight="1" x14ac:dyDescent="0.15">
      <c r="C96" s="206" t="e">
        <f t="shared" si="340"/>
        <v>#N/A</v>
      </c>
      <c r="D96" s="151">
        <f t="shared" ref="D96" si="522">D95/D$5*100</f>
        <v>1.5328467153284671</v>
      </c>
      <c r="E96" s="152">
        <f t="shared" ref="E96" si="523">E95/E$5*100</f>
        <v>0</v>
      </c>
      <c r="F96" s="153">
        <f t="shared" ref="F96" si="524">F95/F$5*100</f>
        <v>3.3333333333333335</v>
      </c>
      <c r="G96" s="153">
        <f t="shared" ref="G96" si="525">G95/G$5*100</f>
        <v>2.4242424242424243</v>
      </c>
      <c r="H96" s="153">
        <f t="shared" ref="H96" si="526">H95/H$5*100</f>
        <v>0.94339622641509435</v>
      </c>
      <c r="I96" s="153">
        <f t="shared" ref="I96" si="527">I95/I$5*100</f>
        <v>2.5925925925925926</v>
      </c>
      <c r="J96" s="153">
        <f t="shared" ref="J96" si="528">J95/J$5*100</f>
        <v>0.8</v>
      </c>
      <c r="K96" s="153">
        <f t="shared" ref="K96" si="529">K95/K$5*100</f>
        <v>0.97087378640776689</v>
      </c>
      <c r="L96" s="153">
        <f t="shared" ref="L96" si="530">L95/L$5*100</f>
        <v>1.1627906976744187</v>
      </c>
      <c r="M96" s="153">
        <f t="shared" ref="M96" si="531">M95/M$5*100</f>
        <v>0.5181347150259068</v>
      </c>
      <c r="O96" s="153">
        <f t="shared" ref="O96" si="532">O95/O$5*100</f>
        <v>0</v>
      </c>
    </row>
    <row r="97" spans="1:15" ht="17.100000000000001" customHeight="1" x14ac:dyDescent="0.15">
      <c r="A97" s="21">
        <v>47</v>
      </c>
      <c r="C97" s="205" t="str">
        <f t="shared" si="340"/>
        <v>民間活力の活用の推進など簡素で効率的な組織づくりの取組</v>
      </c>
      <c r="D97" s="154">
        <f t="shared" si="340"/>
        <v>23</v>
      </c>
      <c r="E97" s="155">
        <f t="shared" si="340"/>
        <v>0</v>
      </c>
      <c r="F97" s="156">
        <f t="shared" si="340"/>
        <v>1</v>
      </c>
      <c r="G97" s="156">
        <f t="shared" si="340"/>
        <v>0</v>
      </c>
      <c r="H97" s="156">
        <f t="shared" si="340"/>
        <v>1</v>
      </c>
      <c r="I97" s="156">
        <f t="shared" si="340"/>
        <v>5</v>
      </c>
      <c r="J97" s="156">
        <f t="shared" si="340"/>
        <v>0</v>
      </c>
      <c r="K97" s="156">
        <f t="shared" si="340"/>
        <v>2</v>
      </c>
      <c r="L97" s="156">
        <f t="shared" si="340"/>
        <v>3</v>
      </c>
      <c r="M97" s="156">
        <f t="shared" si="340"/>
        <v>10</v>
      </c>
      <c r="O97" s="156">
        <f t="shared" ref="O97" si="533">VLOOKUP($A97,$B$128:$Q$200,O$127,FALSE)</f>
        <v>1</v>
      </c>
    </row>
    <row r="98" spans="1:15" ht="17.100000000000001" customHeight="1" x14ac:dyDescent="0.15">
      <c r="C98" s="206" t="e">
        <f t="shared" si="340"/>
        <v>#N/A</v>
      </c>
      <c r="D98" s="151">
        <f t="shared" ref="D98" si="534">D97/D$5*100</f>
        <v>1.6788321167883213</v>
      </c>
      <c r="E98" s="152">
        <f t="shared" ref="E98" si="535">E97/E$5*100</f>
        <v>0</v>
      </c>
      <c r="F98" s="153">
        <f t="shared" ref="F98" si="536">F97/F$5*100</f>
        <v>1.1111111111111112</v>
      </c>
      <c r="G98" s="153">
        <f t="shared" ref="G98" si="537">G97/G$5*100</f>
        <v>0</v>
      </c>
      <c r="H98" s="153">
        <f t="shared" ref="H98" si="538">H97/H$5*100</f>
        <v>0.47169811320754718</v>
      </c>
      <c r="I98" s="153">
        <f t="shared" ref="I98" si="539">I97/I$5*100</f>
        <v>1.8518518518518516</v>
      </c>
      <c r="J98" s="153">
        <f t="shared" ref="J98" si="540">J97/J$5*100</f>
        <v>0</v>
      </c>
      <c r="K98" s="153">
        <f t="shared" ref="K98" si="541">K97/K$5*100</f>
        <v>1.9417475728155338</v>
      </c>
      <c r="L98" s="153">
        <f t="shared" ref="L98" si="542">L97/L$5*100</f>
        <v>1.7441860465116279</v>
      </c>
      <c r="M98" s="153">
        <f t="shared" ref="M98" si="543">M97/M$5*100</f>
        <v>5.1813471502590671</v>
      </c>
      <c r="O98" s="153">
        <f t="shared" ref="O98" si="544">O97/O$5*100</f>
        <v>10</v>
      </c>
    </row>
    <row r="99" spans="1:15" ht="17.100000000000001" customHeight="1" x14ac:dyDescent="0.15">
      <c r="A99" s="21">
        <v>48</v>
      </c>
      <c r="C99" s="205" t="str">
        <f t="shared" si="340"/>
        <v>窓口・電話における職員の対応</v>
      </c>
      <c r="D99" s="154">
        <f t="shared" si="340"/>
        <v>27</v>
      </c>
      <c r="E99" s="155">
        <f t="shared" si="340"/>
        <v>0</v>
      </c>
      <c r="F99" s="156">
        <f t="shared" si="340"/>
        <v>3</v>
      </c>
      <c r="G99" s="156">
        <f t="shared" si="340"/>
        <v>0</v>
      </c>
      <c r="H99" s="156">
        <f t="shared" si="340"/>
        <v>5</v>
      </c>
      <c r="I99" s="156">
        <f t="shared" si="340"/>
        <v>8</v>
      </c>
      <c r="J99" s="156">
        <f t="shared" si="340"/>
        <v>2</v>
      </c>
      <c r="K99" s="156">
        <f t="shared" si="340"/>
        <v>3</v>
      </c>
      <c r="L99" s="156">
        <f t="shared" si="340"/>
        <v>5</v>
      </c>
      <c r="M99" s="156">
        <f t="shared" si="340"/>
        <v>1</v>
      </c>
      <c r="O99" s="156">
        <f t="shared" ref="O99" si="545">VLOOKUP($A99,$B$128:$Q$200,O$127,FALSE)</f>
        <v>0</v>
      </c>
    </row>
    <row r="100" spans="1:15" ht="17.100000000000001" customHeight="1" x14ac:dyDescent="0.15">
      <c r="C100" s="206" t="e">
        <f t="shared" si="340"/>
        <v>#N/A</v>
      </c>
      <c r="D100" s="151">
        <f t="shared" ref="D100" si="546">D99/D$5*100</f>
        <v>1.9708029197080292</v>
      </c>
      <c r="E100" s="152">
        <f t="shared" ref="E100" si="547">E99/E$5*100</f>
        <v>0</v>
      </c>
      <c r="F100" s="153">
        <f t="shared" ref="F100" si="548">F99/F$5*100</f>
        <v>3.3333333333333335</v>
      </c>
      <c r="G100" s="153">
        <f t="shared" ref="G100" si="549">G99/G$5*100</f>
        <v>0</v>
      </c>
      <c r="H100" s="153">
        <f t="shared" ref="H100" si="550">H99/H$5*100</f>
        <v>2.358490566037736</v>
      </c>
      <c r="I100" s="153">
        <f t="shared" ref="I100" si="551">I99/I$5*100</f>
        <v>2.9629629629629632</v>
      </c>
      <c r="J100" s="153">
        <f t="shared" ref="J100" si="552">J99/J$5*100</f>
        <v>1.6</v>
      </c>
      <c r="K100" s="153">
        <f t="shared" ref="K100" si="553">K99/K$5*100</f>
        <v>2.912621359223301</v>
      </c>
      <c r="L100" s="153">
        <f t="shared" ref="L100" si="554">L99/L$5*100</f>
        <v>2.9069767441860463</v>
      </c>
      <c r="M100" s="153">
        <f t="shared" ref="M100" si="555">M99/M$5*100</f>
        <v>0.5181347150259068</v>
      </c>
      <c r="O100" s="153">
        <f t="shared" ref="O100" si="556">O99/O$5*100</f>
        <v>0</v>
      </c>
    </row>
    <row r="101" spans="1:15" ht="17.100000000000001" customHeight="1" x14ac:dyDescent="0.15">
      <c r="A101" s="21">
        <v>49</v>
      </c>
      <c r="C101" s="205" t="str">
        <f t="shared" si="340"/>
        <v>職員数の見直しや職員給与の適正化の取組</v>
      </c>
      <c r="D101" s="154">
        <f t="shared" si="340"/>
        <v>49</v>
      </c>
      <c r="E101" s="155">
        <f t="shared" si="340"/>
        <v>1</v>
      </c>
      <c r="F101" s="156">
        <f t="shared" si="340"/>
        <v>0</v>
      </c>
      <c r="G101" s="156">
        <f t="shared" si="340"/>
        <v>5</v>
      </c>
      <c r="H101" s="156">
        <f t="shared" si="340"/>
        <v>6</v>
      </c>
      <c r="I101" s="156">
        <f t="shared" si="340"/>
        <v>8</v>
      </c>
      <c r="J101" s="156">
        <f t="shared" si="340"/>
        <v>5</v>
      </c>
      <c r="K101" s="156">
        <f t="shared" si="340"/>
        <v>5</v>
      </c>
      <c r="L101" s="156">
        <f t="shared" si="340"/>
        <v>8</v>
      </c>
      <c r="M101" s="156">
        <f t="shared" si="340"/>
        <v>10</v>
      </c>
      <c r="O101" s="156">
        <f t="shared" ref="O101" si="557">VLOOKUP($A101,$B$128:$Q$200,O$127,FALSE)</f>
        <v>1</v>
      </c>
    </row>
    <row r="102" spans="1:15" ht="17.100000000000001" customHeight="1" x14ac:dyDescent="0.15">
      <c r="C102" s="206" t="e">
        <f t="shared" si="340"/>
        <v>#N/A</v>
      </c>
      <c r="D102" s="151">
        <f t="shared" ref="D102" si="558">D101/D$5*100</f>
        <v>3.5766423357664232</v>
      </c>
      <c r="E102" s="152">
        <f t="shared" ref="E102" si="559">E101/E$5*100</f>
        <v>3.3333333333333335</v>
      </c>
      <c r="F102" s="153">
        <f t="shared" ref="F102" si="560">F101/F$5*100</f>
        <v>0</v>
      </c>
      <c r="G102" s="153">
        <f t="shared" ref="G102" si="561">G101/G$5*100</f>
        <v>3.0303030303030303</v>
      </c>
      <c r="H102" s="153">
        <f t="shared" ref="H102" si="562">H101/H$5*100</f>
        <v>2.8301886792452833</v>
      </c>
      <c r="I102" s="153">
        <f t="shared" ref="I102" si="563">I101/I$5*100</f>
        <v>2.9629629629629632</v>
      </c>
      <c r="J102" s="153">
        <f t="shared" ref="J102" si="564">J101/J$5*100</f>
        <v>4</v>
      </c>
      <c r="K102" s="153">
        <f t="shared" ref="K102" si="565">K101/K$5*100</f>
        <v>4.8543689320388346</v>
      </c>
      <c r="L102" s="153">
        <f t="shared" ref="L102" si="566">L101/L$5*100</f>
        <v>4.6511627906976747</v>
      </c>
      <c r="M102" s="153">
        <f t="shared" ref="M102" si="567">M101/M$5*100</f>
        <v>5.1813471502590671</v>
      </c>
      <c r="O102" s="153">
        <f t="shared" ref="O102" si="568">O101/O$5*100</f>
        <v>10</v>
      </c>
    </row>
    <row r="103" spans="1:15" ht="17.100000000000001" customHeight="1" x14ac:dyDescent="0.15">
      <c r="A103" s="21">
        <v>50</v>
      </c>
      <c r="C103" s="205" t="str">
        <f t="shared" si="340"/>
        <v>行政サービスのデジタル化の取組</v>
      </c>
      <c r="D103" s="154">
        <f t="shared" si="340"/>
        <v>79</v>
      </c>
      <c r="E103" s="155">
        <f t="shared" si="340"/>
        <v>2</v>
      </c>
      <c r="F103" s="156">
        <f t="shared" si="340"/>
        <v>4</v>
      </c>
      <c r="G103" s="156">
        <f t="shared" si="340"/>
        <v>13</v>
      </c>
      <c r="H103" s="156">
        <f t="shared" si="340"/>
        <v>12</v>
      </c>
      <c r="I103" s="156">
        <f t="shared" si="340"/>
        <v>17</v>
      </c>
      <c r="J103" s="156">
        <f t="shared" si="340"/>
        <v>11</v>
      </c>
      <c r="K103" s="156">
        <f t="shared" si="340"/>
        <v>3</v>
      </c>
      <c r="L103" s="156">
        <f t="shared" si="340"/>
        <v>9</v>
      </c>
      <c r="M103" s="156">
        <f t="shared" si="340"/>
        <v>8</v>
      </c>
      <c r="O103" s="156">
        <f t="shared" ref="O103" si="569">VLOOKUP($A103,$B$128:$Q$200,O$127,FALSE)</f>
        <v>0</v>
      </c>
    </row>
    <row r="104" spans="1:15" ht="17.100000000000001" customHeight="1" x14ac:dyDescent="0.15">
      <c r="C104" s="206" t="e">
        <f t="shared" si="340"/>
        <v>#N/A</v>
      </c>
      <c r="D104" s="151">
        <f t="shared" ref="D104" si="570">D103/D$5*100</f>
        <v>5.766423357664233</v>
      </c>
      <c r="E104" s="152">
        <f t="shared" ref="E104" si="571">E103/E$5*100</f>
        <v>6.666666666666667</v>
      </c>
      <c r="F104" s="153">
        <f t="shared" ref="F104" si="572">F103/F$5*100</f>
        <v>4.4444444444444446</v>
      </c>
      <c r="G104" s="153">
        <f t="shared" ref="G104" si="573">G103/G$5*100</f>
        <v>7.878787878787878</v>
      </c>
      <c r="H104" s="153">
        <f t="shared" ref="H104" si="574">H103/H$5*100</f>
        <v>5.6603773584905666</v>
      </c>
      <c r="I104" s="153">
        <f t="shared" ref="I104" si="575">I103/I$5*100</f>
        <v>6.2962962962962958</v>
      </c>
      <c r="J104" s="153">
        <f t="shared" ref="J104" si="576">J103/J$5*100</f>
        <v>8.7999999999999989</v>
      </c>
      <c r="K104" s="153">
        <f t="shared" ref="K104" si="577">K103/K$5*100</f>
        <v>2.912621359223301</v>
      </c>
      <c r="L104" s="153">
        <f t="shared" ref="L104" si="578">L103/L$5*100</f>
        <v>5.2325581395348841</v>
      </c>
      <c r="M104" s="153">
        <f t="shared" ref="M104" si="579">M103/M$5*100</f>
        <v>4.1450777202072544</v>
      </c>
      <c r="O104" s="153">
        <f t="shared" ref="O104" si="580">O103/O$5*100</f>
        <v>0</v>
      </c>
    </row>
    <row r="105" spans="1:15" ht="17.100000000000001" customHeight="1" x14ac:dyDescent="0.15">
      <c r="A105" s="21">
        <v>51</v>
      </c>
      <c r="C105" s="205" t="str">
        <f t="shared" si="340"/>
        <v>公共施設等の総合的なマネジメントに関する取組</v>
      </c>
      <c r="D105" s="154">
        <f t="shared" si="340"/>
        <v>37</v>
      </c>
      <c r="E105" s="155">
        <f t="shared" si="340"/>
        <v>1</v>
      </c>
      <c r="F105" s="156">
        <f t="shared" si="340"/>
        <v>2</v>
      </c>
      <c r="G105" s="156">
        <f t="shared" si="340"/>
        <v>2</v>
      </c>
      <c r="H105" s="156">
        <f t="shared" si="340"/>
        <v>4</v>
      </c>
      <c r="I105" s="156">
        <f t="shared" si="340"/>
        <v>8</v>
      </c>
      <c r="J105" s="156">
        <f t="shared" si="340"/>
        <v>2</v>
      </c>
      <c r="K105" s="156">
        <f t="shared" si="340"/>
        <v>5</v>
      </c>
      <c r="L105" s="156">
        <f t="shared" si="340"/>
        <v>6</v>
      </c>
      <c r="M105" s="156">
        <f t="shared" si="340"/>
        <v>6</v>
      </c>
      <c r="O105" s="156">
        <f t="shared" ref="O105" si="581">VLOOKUP($A105,$B$128:$Q$200,O$127,FALSE)</f>
        <v>1</v>
      </c>
    </row>
    <row r="106" spans="1:15" ht="17.100000000000001" customHeight="1" x14ac:dyDescent="0.15">
      <c r="C106" s="206" t="e">
        <f t="shared" si="340"/>
        <v>#N/A</v>
      </c>
      <c r="D106" s="151">
        <f t="shared" ref="D106" si="582">D105/D$5*100</f>
        <v>2.7007299270072993</v>
      </c>
      <c r="E106" s="152">
        <f t="shared" ref="E106" si="583">E105/E$5*100</f>
        <v>3.3333333333333335</v>
      </c>
      <c r="F106" s="153">
        <f t="shared" ref="F106" si="584">F105/F$5*100</f>
        <v>2.2222222222222223</v>
      </c>
      <c r="G106" s="153">
        <f t="shared" ref="G106" si="585">G105/G$5*100</f>
        <v>1.2121212121212122</v>
      </c>
      <c r="H106" s="153">
        <f t="shared" ref="H106" si="586">H105/H$5*100</f>
        <v>1.8867924528301887</v>
      </c>
      <c r="I106" s="153">
        <f t="shared" ref="I106" si="587">I105/I$5*100</f>
        <v>2.9629629629629632</v>
      </c>
      <c r="J106" s="153">
        <f t="shared" ref="J106" si="588">J105/J$5*100</f>
        <v>1.6</v>
      </c>
      <c r="K106" s="153">
        <f t="shared" ref="K106" si="589">K105/K$5*100</f>
        <v>4.8543689320388346</v>
      </c>
      <c r="L106" s="153">
        <f t="shared" ref="L106" si="590">L105/L$5*100</f>
        <v>3.4883720930232558</v>
      </c>
      <c r="M106" s="153">
        <f t="shared" ref="M106" si="591">M105/M$5*100</f>
        <v>3.1088082901554404</v>
      </c>
      <c r="O106" s="153">
        <f t="shared" ref="O106" si="592">O105/O$5*100</f>
        <v>10</v>
      </c>
    </row>
    <row r="107" spans="1:15" ht="17.100000000000001" customHeight="1" x14ac:dyDescent="0.15">
      <c r="A107" s="21">
        <v>52</v>
      </c>
      <c r="C107" s="207" t="str">
        <f t="shared" si="340"/>
        <v>行政評価の取組</v>
      </c>
      <c r="D107" s="154">
        <f t="shared" si="340"/>
        <v>15</v>
      </c>
      <c r="E107" s="155">
        <f t="shared" si="340"/>
        <v>0</v>
      </c>
      <c r="F107" s="156">
        <f t="shared" si="340"/>
        <v>1</v>
      </c>
      <c r="G107" s="156">
        <f t="shared" si="340"/>
        <v>0</v>
      </c>
      <c r="H107" s="156">
        <f t="shared" si="340"/>
        <v>1</v>
      </c>
      <c r="I107" s="156">
        <f t="shared" ref="C107:M111" si="593">VLOOKUP($A107,$B$128:$Q$200,I$127,FALSE)</f>
        <v>3</v>
      </c>
      <c r="J107" s="156">
        <f t="shared" si="593"/>
        <v>0</v>
      </c>
      <c r="K107" s="156">
        <f t="shared" si="593"/>
        <v>2</v>
      </c>
      <c r="L107" s="156">
        <f t="shared" si="593"/>
        <v>3</v>
      </c>
      <c r="M107" s="156">
        <f t="shared" si="593"/>
        <v>4</v>
      </c>
      <c r="O107" s="156">
        <f t="shared" ref="O107" si="594">VLOOKUP($A107,$B$128:$Q$200,O$127,FALSE)</f>
        <v>1</v>
      </c>
    </row>
    <row r="108" spans="1:15" ht="17.100000000000001" customHeight="1" x14ac:dyDescent="0.15">
      <c r="C108" s="208" t="e">
        <f t="shared" si="593"/>
        <v>#N/A</v>
      </c>
      <c r="D108" s="151">
        <f t="shared" ref="D108" si="595">D107/D$5*100</f>
        <v>1.0948905109489051</v>
      </c>
      <c r="E108" s="152">
        <f t="shared" ref="E108" si="596">E107/E$5*100</f>
        <v>0</v>
      </c>
      <c r="F108" s="153">
        <f t="shared" ref="F108" si="597">F107/F$5*100</f>
        <v>1.1111111111111112</v>
      </c>
      <c r="G108" s="153">
        <f t="shared" ref="G108" si="598">G107/G$5*100</f>
        <v>0</v>
      </c>
      <c r="H108" s="153">
        <f t="shared" ref="H108" si="599">H107/H$5*100</f>
        <v>0.47169811320754718</v>
      </c>
      <c r="I108" s="153">
        <f t="shared" ref="I108" si="600">I107/I$5*100</f>
        <v>1.1111111111111112</v>
      </c>
      <c r="J108" s="153">
        <f t="shared" ref="J108" si="601">J107/J$5*100</f>
        <v>0</v>
      </c>
      <c r="K108" s="153">
        <f t="shared" ref="K108" si="602">K107/K$5*100</f>
        <v>1.9417475728155338</v>
      </c>
      <c r="L108" s="153">
        <f t="shared" ref="L108" si="603">L107/L$5*100</f>
        <v>1.7441860465116279</v>
      </c>
      <c r="M108" s="153">
        <f t="shared" ref="M108" si="604">M107/M$5*100</f>
        <v>2.0725388601036272</v>
      </c>
      <c r="O108" s="153">
        <f t="shared" ref="O108" si="605">O107/O$5*100</f>
        <v>10</v>
      </c>
    </row>
    <row r="109" spans="1:15" ht="17.100000000000001" customHeight="1" x14ac:dyDescent="0.15">
      <c r="A109" s="21">
        <v>53</v>
      </c>
      <c r="C109" s="205" t="str">
        <f t="shared" si="593"/>
        <v>支出の節減，収入の確保，受益者負担の適正化など</v>
      </c>
      <c r="D109" s="154">
        <f t="shared" si="593"/>
        <v>78</v>
      </c>
      <c r="E109" s="155">
        <f t="shared" si="593"/>
        <v>2</v>
      </c>
      <c r="F109" s="156">
        <f t="shared" si="593"/>
        <v>5</v>
      </c>
      <c r="G109" s="156">
        <f t="shared" si="593"/>
        <v>7</v>
      </c>
      <c r="H109" s="156">
        <f t="shared" si="593"/>
        <v>8</v>
      </c>
      <c r="I109" s="156">
        <f t="shared" si="593"/>
        <v>15</v>
      </c>
      <c r="J109" s="156">
        <f t="shared" si="593"/>
        <v>10</v>
      </c>
      <c r="K109" s="156">
        <f t="shared" si="593"/>
        <v>8</v>
      </c>
      <c r="L109" s="156">
        <f t="shared" si="593"/>
        <v>8</v>
      </c>
      <c r="M109" s="156">
        <f t="shared" si="593"/>
        <v>14</v>
      </c>
      <c r="O109" s="156">
        <f t="shared" ref="O109:O111" si="606">VLOOKUP($A109,$B$128:$Q$200,O$127,FALSE)</f>
        <v>1</v>
      </c>
    </row>
    <row r="110" spans="1:15" ht="17.100000000000001" customHeight="1" x14ac:dyDescent="0.15">
      <c r="C110" s="206" t="e">
        <f t="shared" si="593"/>
        <v>#N/A</v>
      </c>
      <c r="D110" s="151">
        <f t="shared" ref="D110" si="607">D109/D$5*100</f>
        <v>5.6934306569343063</v>
      </c>
      <c r="E110" s="152">
        <f t="shared" ref="E110" si="608">E109/E$5*100</f>
        <v>6.666666666666667</v>
      </c>
      <c r="F110" s="153">
        <f t="shared" ref="F110" si="609">F109/F$5*100</f>
        <v>5.5555555555555554</v>
      </c>
      <c r="G110" s="153">
        <f t="shared" ref="G110" si="610">G109/G$5*100</f>
        <v>4.2424242424242431</v>
      </c>
      <c r="H110" s="153">
        <f t="shared" ref="H110" si="611">H109/H$5*100</f>
        <v>3.7735849056603774</v>
      </c>
      <c r="I110" s="153">
        <f t="shared" ref="I110" si="612">I109/I$5*100</f>
        <v>5.5555555555555554</v>
      </c>
      <c r="J110" s="153">
        <f t="shared" ref="J110" si="613">J109/J$5*100</f>
        <v>8</v>
      </c>
      <c r="K110" s="153">
        <f t="shared" ref="K110" si="614">K109/K$5*100</f>
        <v>7.7669902912621351</v>
      </c>
      <c r="L110" s="153">
        <f t="shared" ref="L110" si="615">L109/L$5*100</f>
        <v>4.6511627906976747</v>
      </c>
      <c r="M110" s="153">
        <f t="shared" ref="M110" si="616">M109/M$5*100</f>
        <v>7.2538860103626934</v>
      </c>
      <c r="O110" s="153">
        <f t="shared" ref="O110" si="617">O109/O$5*100</f>
        <v>10</v>
      </c>
    </row>
    <row r="111" spans="1:15" ht="17.100000000000001" customHeight="1" x14ac:dyDescent="0.15">
      <c r="A111" s="21">
        <v>54</v>
      </c>
      <c r="C111" s="204" t="s">
        <v>363</v>
      </c>
      <c r="D111" s="154">
        <f t="shared" si="593"/>
        <v>169</v>
      </c>
      <c r="E111" s="155">
        <f t="shared" si="593"/>
        <v>2</v>
      </c>
      <c r="F111" s="156">
        <f t="shared" si="593"/>
        <v>5</v>
      </c>
      <c r="G111" s="156">
        <f t="shared" si="593"/>
        <v>8</v>
      </c>
      <c r="H111" s="156">
        <f t="shared" si="593"/>
        <v>10</v>
      </c>
      <c r="I111" s="156">
        <f t="shared" si="593"/>
        <v>24</v>
      </c>
      <c r="J111" s="156">
        <f t="shared" si="593"/>
        <v>21</v>
      </c>
      <c r="K111" s="156">
        <f t="shared" si="593"/>
        <v>11</v>
      </c>
      <c r="L111" s="156">
        <f t="shared" si="593"/>
        <v>30</v>
      </c>
      <c r="M111" s="156">
        <f t="shared" si="593"/>
        <v>55</v>
      </c>
      <c r="O111" s="156">
        <f t="shared" si="606"/>
        <v>3</v>
      </c>
    </row>
    <row r="112" spans="1:15" ht="17.100000000000001" customHeight="1" x14ac:dyDescent="0.15">
      <c r="C112" s="204"/>
      <c r="D112" s="151">
        <f t="shared" ref="D112" si="618">D111/D$5*100</f>
        <v>12.335766423357663</v>
      </c>
      <c r="E112" s="152">
        <f t="shared" ref="E112" si="619">E111/E$5*100</f>
        <v>6.666666666666667</v>
      </c>
      <c r="F112" s="153">
        <f t="shared" ref="F112" si="620">F111/F$5*100</f>
        <v>5.5555555555555554</v>
      </c>
      <c r="G112" s="153">
        <f t="shared" ref="G112" si="621">G111/G$5*100</f>
        <v>4.8484848484848486</v>
      </c>
      <c r="H112" s="153">
        <f t="shared" ref="H112" si="622">H111/H$5*100</f>
        <v>4.716981132075472</v>
      </c>
      <c r="I112" s="153">
        <f t="shared" ref="I112" si="623">I111/I$5*100</f>
        <v>8.8888888888888893</v>
      </c>
      <c r="J112" s="153">
        <f t="shared" ref="J112" si="624">J111/J$5*100</f>
        <v>16.8</v>
      </c>
      <c r="K112" s="153">
        <f t="shared" ref="K112" si="625">K111/K$5*100</f>
        <v>10.679611650485436</v>
      </c>
      <c r="L112" s="153">
        <f t="shared" ref="L112" si="626">L111/L$5*100</f>
        <v>17.441860465116278</v>
      </c>
      <c r="M112" s="153">
        <f t="shared" ref="M112" si="627">M111/M$5*100</f>
        <v>28.497409326424872</v>
      </c>
      <c r="O112" s="153">
        <f t="shared" ref="O112" si="628">O111/O$5*100</f>
        <v>30</v>
      </c>
    </row>
    <row r="113" spans="3:21" ht="15" thickBot="1" x14ac:dyDescent="0.2">
      <c r="C113" s="110"/>
      <c r="D113" s="110"/>
      <c r="E113" s="110"/>
      <c r="F113" s="162"/>
      <c r="G113" s="163"/>
      <c r="H113" s="164"/>
      <c r="I113" s="164"/>
      <c r="J113" s="164"/>
      <c r="K113" s="164"/>
      <c r="L113" s="164"/>
      <c r="M113" s="165" t="s">
        <v>62</v>
      </c>
    </row>
    <row r="114" spans="3:21" ht="15" thickBot="1" x14ac:dyDescent="0.2">
      <c r="C114" s="110"/>
      <c r="D114" s="110"/>
      <c r="E114" s="110"/>
      <c r="F114" s="162"/>
      <c r="G114" s="166" t="s">
        <v>63</v>
      </c>
      <c r="H114" s="167"/>
      <c r="I114" s="162"/>
      <c r="J114" s="162"/>
      <c r="K114" s="162"/>
      <c r="L114" s="166" t="s">
        <v>64</v>
      </c>
      <c r="M114" s="168"/>
    </row>
    <row r="123" spans="3:21" s="112" customFormat="1" x14ac:dyDescent="0.15">
      <c r="C123" s="112" t="s">
        <v>468</v>
      </c>
      <c r="D123" s="183">
        <f>MAX(D7,D9,D11,D13,D15,D17,D19,D21,D23,D25,D27,D29,D31,D33,D35,D37,D39,D41,D43,D45,D47,D49,D51,D53,D55,D57,D59,D61,D63,D65,D67,D69,D71,D73,D75,D77,D79,D81,D83,D85,D87,D89,D91,D93,D95,D97,D99,D101,D103,D105,D107,D109)</f>
        <v>564</v>
      </c>
      <c r="E123" s="183">
        <f t="shared" ref="E123:L123" si="629">MAX(E7,E9,E11,E13,E15,E17,E19,E21,E23,E25,E27,E29,E31,E33,E35,E37,E39,E41,E43,E45,E47,E49,E51,E53,E55,E57,E59,E61,E63,E65,E67,E69,E71,E73,E75,E77,E79,E81,E83,E85,E87,E89,E91,E93,E95,E97,E99,E101,E103,E105,E107,E109)</f>
        <v>12</v>
      </c>
      <c r="F123" s="183">
        <f t="shared" si="629"/>
        <v>42</v>
      </c>
      <c r="G123" s="183">
        <f t="shared" si="629"/>
        <v>90</v>
      </c>
      <c r="H123" s="183">
        <f t="shared" si="629"/>
        <v>96</v>
      </c>
      <c r="I123" s="183">
        <f t="shared" si="629"/>
        <v>128</v>
      </c>
      <c r="J123" s="183">
        <f t="shared" si="629"/>
        <v>46</v>
      </c>
      <c r="K123" s="183">
        <f t="shared" si="629"/>
        <v>41</v>
      </c>
      <c r="L123" s="183">
        <f t="shared" si="629"/>
        <v>70</v>
      </c>
      <c r="M123" s="183">
        <f t="shared" ref="M123" si="630">MAX(M7,M9,M11,M13,M15,M17,M19,M21,M23,M25,M27,M29,M31,M33,M35,M37,M39,M41,M43,M45,M47,M49,M51,M53,M55,M57,M59,M61,M63,M65,M67,M69,M71,M73,M75,M77,M79,M81,M83,M85,M87,M89,M91,M93,M95,M97,M99,M101,M103,M105,M107,M109)</f>
        <v>65</v>
      </c>
      <c r="N123" s="183">
        <v>1</v>
      </c>
      <c r="O123" s="183">
        <f t="shared" ref="O123:U124" si="631">MAX(O83,O85,O87,O89,O91,O93,O95,O97,O99,O101,O103,O105,O107,O109)</f>
        <v>1</v>
      </c>
      <c r="P123" s="183">
        <f t="shared" si="631"/>
        <v>0</v>
      </c>
      <c r="Q123" s="183">
        <f t="shared" si="631"/>
        <v>0</v>
      </c>
      <c r="R123" s="183">
        <f t="shared" si="631"/>
        <v>0</v>
      </c>
      <c r="S123" s="183">
        <f t="shared" si="631"/>
        <v>0</v>
      </c>
      <c r="T123" s="183"/>
      <c r="U123" s="183">
        <f t="shared" si="631"/>
        <v>0</v>
      </c>
    </row>
    <row r="124" spans="3:21" s="112" customFormat="1" x14ac:dyDescent="0.15">
      <c r="C124" s="112" t="s">
        <v>469</v>
      </c>
      <c r="D124" s="183">
        <f>MAX(D8,D10,D12,D14,D16,D18,D20,D22,D24,D26,D28,D30,D32,D34,D36,D38,D40,D42,D44,D46,D48,D50,D52,D54,D56,D58,D60,D62,D64,D66,D68,D70,D72,D74,D76,D78,D80,D82,D84,D86,D88,D90,D92,D94,D96,D98,D100,D102,D104,D106,D108,D110)</f>
        <v>41.167883211678827</v>
      </c>
      <c r="E124" s="183">
        <f t="shared" ref="E124:L124" si="632">MAX(E8,E10,E12,E14,E16,E18,E20,E22,E24,E26,E28,E30,E32,E34,E36,E38,E40,E42,E44,E46,E48,E50,E52,E54,E56,E58,E60,E62,E64,E66,E68,E70,E72,E74,E76,E78,E80,E82,E84,E86,E88,E90,E92,E94,E96,E98,E100,E102,E104,E106,E108,E110)</f>
        <v>40</v>
      </c>
      <c r="F124" s="183">
        <f t="shared" si="632"/>
        <v>46.666666666666664</v>
      </c>
      <c r="G124" s="183">
        <f t="shared" si="632"/>
        <v>54.54545454545454</v>
      </c>
      <c r="H124" s="183">
        <f t="shared" si="632"/>
        <v>45.283018867924532</v>
      </c>
      <c r="I124" s="183">
        <f t="shared" si="632"/>
        <v>47.407407407407412</v>
      </c>
      <c r="J124" s="183">
        <f t="shared" si="632"/>
        <v>36.799999999999997</v>
      </c>
      <c r="K124" s="183">
        <f t="shared" si="632"/>
        <v>39.805825242718448</v>
      </c>
      <c r="L124" s="183">
        <f t="shared" si="632"/>
        <v>40.697674418604649</v>
      </c>
      <c r="M124" s="183">
        <f t="shared" ref="M124" si="633">MAX(M8,M10,M12,M14,M16,M18,M20,M22,M24,M26,M28,M30,M32,M34,M36,M38,M40,M42,M44,M46,M48,M50,M52,M54,M56,M58,M60,M62,M64,M66,M68,M70,M72,M74,M76,M78,M80,M82,M84,M86,M88,M90,M92,M94,M96,M98,M100,M102,M104,M106,M108,M110)</f>
        <v>33.678756476683937</v>
      </c>
      <c r="N124" s="183">
        <v>1</v>
      </c>
      <c r="O124" s="183">
        <f t="shared" si="631"/>
        <v>10</v>
      </c>
      <c r="P124" s="183">
        <f t="shared" si="631"/>
        <v>0</v>
      </c>
      <c r="Q124" s="183">
        <f t="shared" si="631"/>
        <v>0</v>
      </c>
      <c r="R124" s="183">
        <f t="shared" si="631"/>
        <v>0</v>
      </c>
      <c r="S124" s="183">
        <f t="shared" si="631"/>
        <v>0</v>
      </c>
      <c r="T124" s="183">
        <f t="shared" si="631"/>
        <v>0</v>
      </c>
      <c r="U124" s="183">
        <f t="shared" si="631"/>
        <v>0</v>
      </c>
    </row>
    <row r="125" spans="3:21" s="112" customFormat="1" x14ac:dyDescent="0.15">
      <c r="C125" s="112" t="s">
        <v>470</v>
      </c>
      <c r="D125" s="183">
        <f>LARGE(_xlfn.VSTACK(D7,D9,D11,D13,D15,D17,D19,D21,D23,D25,D27,D29,D31,D33,D35,D37,D39,D41,D43,D45,D47,D49,D51,D53,D55,D57,D59,D61,D63,D65,D67,D69,D71,D73,D75,D77,D79,D81,D83,D85,D87,D89,D91,D93,D95,D97,D99,D101,D103,D105,D107,D109),2)</f>
        <v>390</v>
      </c>
      <c r="E125" s="183">
        <f t="shared" ref="E125:L125" si="634">LARGE(_xlfn.VSTACK(E7,E9,E11,E13,E15,E17,E19,E21,E23,E25,E27,E29,E31,E33,E35,E37,E39,E41,E43,E45,E47,E49,E51,E53,E55,E57,E59,E61,E63,E65,E67,E69,E71,E73,E75,E77,E79,E81,E83,E85,E87,E89,E91,E93,E95,E97,E99,E101,E103,E105,E107,E109),2)</f>
        <v>11</v>
      </c>
      <c r="F125" s="183">
        <f t="shared" si="634"/>
        <v>37</v>
      </c>
      <c r="G125" s="183">
        <f t="shared" si="634"/>
        <v>68</v>
      </c>
      <c r="H125" s="183">
        <f t="shared" si="634"/>
        <v>76</v>
      </c>
      <c r="I125" s="183">
        <f t="shared" si="634"/>
        <v>100</v>
      </c>
      <c r="J125" s="183">
        <f t="shared" si="634"/>
        <v>46</v>
      </c>
      <c r="K125" s="183">
        <f t="shared" si="634"/>
        <v>39</v>
      </c>
      <c r="L125" s="183">
        <f t="shared" si="634"/>
        <v>63</v>
      </c>
      <c r="M125" s="183">
        <f t="shared" ref="M125" si="635">LARGE(_xlfn.VSTACK(M7,M9,M11,M13,M15,M17,M19,M21,M23,M25,M27,M29,M31,M33,M35,M37,M39,M41,M43,M45,M47,M49,M51,M53,M55,M57,M59,M61,M63,M65,M67,M69,M71,M73,M75,M77,M79,M81,M83,M85,M87,M89,M91,M93,M95,M97,M99,M101,M103,M105,M107,M109),2)</f>
        <v>58</v>
      </c>
      <c r="N125" s="183">
        <v>1</v>
      </c>
      <c r="O125" s="183">
        <f t="shared" ref="O125:U126" si="636">LARGE(_xlfn.VSTACK(O83,O85,O87,O89,O91,O93,O95,O97,O99,O101,O103,O105,O107,O109),2)</f>
        <v>1</v>
      </c>
      <c r="P125" s="183" t="e">
        <f t="shared" si="636"/>
        <v>#NUM!</v>
      </c>
      <c r="Q125" s="183" t="e">
        <f t="shared" si="636"/>
        <v>#NUM!</v>
      </c>
      <c r="R125" s="183" t="e">
        <f t="shared" si="636"/>
        <v>#NUM!</v>
      </c>
      <c r="S125" s="183" t="e">
        <f t="shared" si="636"/>
        <v>#NUM!</v>
      </c>
      <c r="T125" s="183" t="e">
        <f t="shared" si="636"/>
        <v>#NUM!</v>
      </c>
      <c r="U125" s="183" t="e">
        <f t="shared" si="636"/>
        <v>#NUM!</v>
      </c>
    </row>
    <row r="126" spans="3:21" s="112" customFormat="1" x14ac:dyDescent="0.15">
      <c r="C126" s="112" t="s">
        <v>469</v>
      </c>
      <c r="D126" s="183">
        <f>LARGE(_xlfn.VSTACK(D8,D10,D12,D14,D16,D18,D20,D22,D24,D26,D28,D30,D32,D34,D36,D38,D40,D42,D44,D46,D48,D50,D52,D54,D56,D58,D60,D62,D64,D66,D68,D70,D72,D74,D76,D78,D80,D82,D84,D86,D88,D90,D92,D94,D96,D98,D100,D102,D104,D106,D108,D110),2)</f>
        <v>28.467153284671532</v>
      </c>
      <c r="E126" s="183">
        <f t="shared" ref="E126:L126" si="637">LARGE(_xlfn.VSTACK(E8,E10,E12,E14,E16,E18,E20,E22,E24,E26,E28,E30,E32,E34,E36,E38,E40,E42,E44,E46,E48,E50,E52,E54,E56,E58,E60,E62,E64,E66,E68,E70,E72,E74,E76,E78,E80,E82,E84,E86,E88,E90,E92,E94,E96,E98,E100,E102,E104,E106,E108,E110),2)</f>
        <v>36.666666666666664</v>
      </c>
      <c r="F126" s="183">
        <f t="shared" si="637"/>
        <v>41.111111111111107</v>
      </c>
      <c r="G126" s="183">
        <f t="shared" si="637"/>
        <v>41.212121212121211</v>
      </c>
      <c r="H126" s="183">
        <f t="shared" si="637"/>
        <v>35.849056603773583</v>
      </c>
      <c r="I126" s="183">
        <f t="shared" si="637"/>
        <v>37.037037037037038</v>
      </c>
      <c r="J126" s="183">
        <f t="shared" si="637"/>
        <v>36.799999999999997</v>
      </c>
      <c r="K126" s="183">
        <f t="shared" si="637"/>
        <v>37.864077669902912</v>
      </c>
      <c r="L126" s="183">
        <f t="shared" si="637"/>
        <v>36.627906976744185</v>
      </c>
      <c r="M126" s="183">
        <f t="shared" ref="M126" si="638">LARGE(_xlfn.VSTACK(M8,M10,M12,M14,M16,M18,M20,M22,M24,M26,M28,M30,M32,M34,M36,M38,M40,M42,M44,M46,M48,M50,M52,M54,M56,M58,M60,M62,M64,M66,M68,M70,M72,M74,M76,M78,M80,M82,M84,M86,M88,M90,M92,M94,M96,M98,M100,M102,M104,M106,M108,M110),2)</f>
        <v>30.051813471502591</v>
      </c>
      <c r="N126" s="183">
        <v>1</v>
      </c>
      <c r="O126" s="183">
        <f t="shared" si="636"/>
        <v>10</v>
      </c>
      <c r="P126" s="183" t="e">
        <f t="shared" si="636"/>
        <v>#NUM!</v>
      </c>
      <c r="Q126" s="183" t="e">
        <f t="shared" si="636"/>
        <v>#NUM!</v>
      </c>
      <c r="R126" s="183" t="e">
        <f t="shared" si="636"/>
        <v>#NUM!</v>
      </c>
      <c r="S126" s="183" t="e">
        <f t="shared" si="636"/>
        <v>#NUM!</v>
      </c>
      <c r="T126" s="183" t="e">
        <f t="shared" si="636"/>
        <v>#NUM!</v>
      </c>
      <c r="U126" s="183" t="e">
        <f t="shared" si="636"/>
        <v>#NUM!</v>
      </c>
    </row>
    <row r="127" spans="3:21" s="112" customFormat="1" x14ac:dyDescent="0.15">
      <c r="C127" s="112">
        <v>2</v>
      </c>
      <c r="D127" s="112">
        <v>3</v>
      </c>
      <c r="E127" s="112">
        <v>4</v>
      </c>
      <c r="F127" s="112">
        <v>5</v>
      </c>
      <c r="G127" s="112">
        <v>6</v>
      </c>
      <c r="H127" s="112">
        <v>7</v>
      </c>
      <c r="I127" s="112">
        <v>8</v>
      </c>
      <c r="J127" s="112">
        <v>9</v>
      </c>
      <c r="K127" s="112">
        <v>10</v>
      </c>
      <c r="L127" s="112">
        <v>11</v>
      </c>
      <c r="M127" s="112">
        <v>12</v>
      </c>
      <c r="N127" s="112">
        <v>13</v>
      </c>
      <c r="O127" s="112">
        <v>14</v>
      </c>
      <c r="P127" s="112">
        <v>15</v>
      </c>
      <c r="Q127" s="112">
        <v>16</v>
      </c>
      <c r="R127" s="112">
        <v>17</v>
      </c>
      <c r="S127" s="112">
        <v>18</v>
      </c>
    </row>
    <row r="128" spans="3:21" s="184" customFormat="1" x14ac:dyDescent="0.15">
      <c r="D128" s="184" t="s">
        <v>471</v>
      </c>
      <c r="E128" s="184" t="s">
        <v>2</v>
      </c>
      <c r="F128" s="184" t="s">
        <v>3</v>
      </c>
      <c r="G128" s="184" t="s">
        <v>4</v>
      </c>
      <c r="H128" s="184" t="s">
        <v>5</v>
      </c>
      <c r="I128" s="184" t="s">
        <v>6</v>
      </c>
      <c r="J128" s="184" t="s">
        <v>7</v>
      </c>
      <c r="K128" s="184" t="s">
        <v>8</v>
      </c>
      <c r="L128" s="184" t="s">
        <v>9</v>
      </c>
      <c r="M128" s="184" t="s">
        <v>472</v>
      </c>
      <c r="O128" s="184" t="s">
        <v>435</v>
      </c>
    </row>
    <row r="129" spans="2:15" x14ac:dyDescent="0.15">
      <c r="B129" s="21">
        <v>1</v>
      </c>
      <c r="C129" s="21" t="s">
        <v>473</v>
      </c>
      <c r="D129" s="21">
        <v>1370</v>
      </c>
      <c r="E129" s="21">
        <v>30</v>
      </c>
      <c r="F129" s="21">
        <v>90</v>
      </c>
      <c r="G129" s="21">
        <v>165</v>
      </c>
      <c r="H129" s="21">
        <v>212</v>
      </c>
      <c r="I129" s="21">
        <v>270</v>
      </c>
      <c r="J129" s="21">
        <v>125</v>
      </c>
      <c r="K129" s="21">
        <v>103</v>
      </c>
      <c r="L129" s="21">
        <v>172</v>
      </c>
      <c r="M129" s="21">
        <v>193</v>
      </c>
      <c r="O129" s="21">
        <v>10</v>
      </c>
    </row>
    <row r="130" spans="2:15" x14ac:dyDescent="0.15">
      <c r="B130" s="21">
        <v>2</v>
      </c>
      <c r="C130" s="21" t="s">
        <v>12</v>
      </c>
      <c r="D130" s="21">
        <v>564</v>
      </c>
      <c r="E130" s="21">
        <v>12</v>
      </c>
      <c r="F130" s="21">
        <v>42</v>
      </c>
      <c r="G130" s="21">
        <v>68</v>
      </c>
      <c r="H130" s="21">
        <v>96</v>
      </c>
      <c r="I130" s="21">
        <v>128</v>
      </c>
      <c r="J130" s="21">
        <v>46</v>
      </c>
      <c r="K130" s="21">
        <v>41</v>
      </c>
      <c r="L130" s="21">
        <v>70</v>
      </c>
      <c r="M130" s="21">
        <v>58</v>
      </c>
      <c r="O130" s="21">
        <v>3</v>
      </c>
    </row>
    <row r="131" spans="2:15" x14ac:dyDescent="0.15">
      <c r="B131" s="21">
        <v>3</v>
      </c>
      <c r="C131" s="21" t="s">
        <v>13</v>
      </c>
      <c r="D131" s="21">
        <v>390</v>
      </c>
      <c r="E131" s="21">
        <v>5</v>
      </c>
      <c r="F131" s="21">
        <v>24</v>
      </c>
      <c r="G131" s="21">
        <v>47</v>
      </c>
      <c r="H131" s="21">
        <v>69</v>
      </c>
      <c r="I131" s="21">
        <v>100</v>
      </c>
      <c r="J131" s="21">
        <v>42</v>
      </c>
      <c r="K131" s="21">
        <v>27</v>
      </c>
      <c r="L131" s="21">
        <v>40</v>
      </c>
      <c r="M131" s="21">
        <v>33</v>
      </c>
      <c r="O131" s="21">
        <v>3</v>
      </c>
    </row>
    <row r="132" spans="2:15" x14ac:dyDescent="0.15">
      <c r="B132" s="21">
        <v>4</v>
      </c>
      <c r="C132" s="21" t="s">
        <v>29</v>
      </c>
      <c r="D132" s="21">
        <v>195</v>
      </c>
      <c r="E132" s="21">
        <v>4</v>
      </c>
      <c r="F132" s="21">
        <v>11</v>
      </c>
      <c r="G132" s="21">
        <v>23</v>
      </c>
      <c r="H132" s="21">
        <v>34</v>
      </c>
      <c r="I132" s="21">
        <v>55</v>
      </c>
      <c r="J132" s="21">
        <v>18</v>
      </c>
      <c r="K132" s="21">
        <v>10</v>
      </c>
      <c r="L132" s="21">
        <v>19</v>
      </c>
      <c r="M132" s="21">
        <v>20</v>
      </c>
      <c r="O132" s="21">
        <v>1</v>
      </c>
    </row>
    <row r="133" spans="2:15" x14ac:dyDescent="0.15">
      <c r="B133" s="21">
        <v>5</v>
      </c>
      <c r="C133" s="21" t="s">
        <v>18</v>
      </c>
      <c r="D133" s="21">
        <v>351</v>
      </c>
      <c r="E133" s="21">
        <v>11</v>
      </c>
      <c r="F133" s="21">
        <v>23</v>
      </c>
      <c r="G133" s="21">
        <v>41</v>
      </c>
      <c r="H133" s="21">
        <v>61</v>
      </c>
      <c r="I133" s="21">
        <v>85</v>
      </c>
      <c r="J133" s="21">
        <v>34</v>
      </c>
      <c r="K133" s="21">
        <v>35</v>
      </c>
      <c r="L133" s="21">
        <v>36</v>
      </c>
      <c r="M133" s="21">
        <v>24</v>
      </c>
      <c r="O133" s="21">
        <v>1</v>
      </c>
    </row>
    <row r="134" spans="2:15" x14ac:dyDescent="0.15">
      <c r="B134" s="21">
        <v>6</v>
      </c>
      <c r="C134" s="21" t="s">
        <v>15</v>
      </c>
      <c r="D134" s="21">
        <v>326</v>
      </c>
      <c r="E134" s="21">
        <v>8</v>
      </c>
      <c r="F134" s="21">
        <v>37</v>
      </c>
      <c r="G134" s="21">
        <v>90</v>
      </c>
      <c r="H134" s="21">
        <v>76</v>
      </c>
      <c r="I134" s="21">
        <v>38</v>
      </c>
      <c r="J134" s="21">
        <v>17</v>
      </c>
      <c r="K134" s="21">
        <v>19</v>
      </c>
      <c r="L134" s="21">
        <v>21</v>
      </c>
      <c r="M134" s="21">
        <v>19</v>
      </c>
      <c r="O134" s="21">
        <v>1</v>
      </c>
    </row>
    <row r="135" spans="2:15" x14ac:dyDescent="0.15">
      <c r="B135" s="21">
        <v>7</v>
      </c>
      <c r="C135" s="21" t="s">
        <v>28</v>
      </c>
      <c r="D135" s="21">
        <v>125</v>
      </c>
      <c r="E135" s="21">
        <v>2</v>
      </c>
      <c r="F135" s="21">
        <v>13</v>
      </c>
      <c r="G135" s="21">
        <v>16</v>
      </c>
      <c r="H135" s="21">
        <v>20</v>
      </c>
      <c r="I135" s="21">
        <v>22</v>
      </c>
      <c r="J135" s="21">
        <v>16</v>
      </c>
      <c r="K135" s="21">
        <v>7</v>
      </c>
      <c r="L135" s="21">
        <v>13</v>
      </c>
      <c r="M135" s="21">
        <v>16</v>
      </c>
      <c r="O135" s="21">
        <v>0</v>
      </c>
    </row>
    <row r="136" spans="2:15" x14ac:dyDescent="0.15">
      <c r="B136" s="21">
        <v>8</v>
      </c>
      <c r="C136" s="21" t="s">
        <v>19</v>
      </c>
      <c r="D136" s="21">
        <v>213</v>
      </c>
      <c r="E136" s="21">
        <v>7</v>
      </c>
      <c r="F136" s="21">
        <v>13</v>
      </c>
      <c r="G136" s="21">
        <v>48</v>
      </c>
      <c r="H136" s="21">
        <v>74</v>
      </c>
      <c r="I136" s="21">
        <v>32</v>
      </c>
      <c r="J136" s="21">
        <v>7</v>
      </c>
      <c r="K136" s="21">
        <v>6</v>
      </c>
      <c r="L136" s="21">
        <v>13</v>
      </c>
      <c r="M136" s="21">
        <v>13</v>
      </c>
      <c r="O136" s="21">
        <v>0</v>
      </c>
    </row>
    <row r="137" spans="2:15" x14ac:dyDescent="0.15">
      <c r="B137" s="21">
        <v>9</v>
      </c>
      <c r="C137" s="21" t="s">
        <v>39</v>
      </c>
      <c r="D137" s="21">
        <v>61</v>
      </c>
      <c r="E137" s="21">
        <v>1</v>
      </c>
      <c r="F137" s="21">
        <v>1</v>
      </c>
      <c r="G137" s="21">
        <v>7</v>
      </c>
      <c r="H137" s="21">
        <v>13</v>
      </c>
      <c r="I137" s="21">
        <v>8</v>
      </c>
      <c r="J137" s="21">
        <v>6</v>
      </c>
      <c r="K137" s="21">
        <v>7</v>
      </c>
      <c r="L137" s="21">
        <v>7</v>
      </c>
      <c r="M137" s="21">
        <v>10</v>
      </c>
      <c r="O137" s="21">
        <v>1</v>
      </c>
    </row>
    <row r="138" spans="2:15" x14ac:dyDescent="0.15">
      <c r="B138" s="21">
        <v>10</v>
      </c>
      <c r="C138" s="21" t="s">
        <v>260</v>
      </c>
      <c r="D138" s="21">
        <v>113</v>
      </c>
      <c r="E138" s="21">
        <v>3</v>
      </c>
      <c r="F138" s="21">
        <v>4</v>
      </c>
      <c r="G138" s="21">
        <v>13</v>
      </c>
      <c r="H138" s="21">
        <v>14</v>
      </c>
      <c r="I138" s="21">
        <v>23</v>
      </c>
      <c r="J138" s="21">
        <v>10</v>
      </c>
      <c r="K138" s="21">
        <v>9</v>
      </c>
      <c r="L138" s="21">
        <v>17</v>
      </c>
      <c r="M138" s="21">
        <v>20</v>
      </c>
      <c r="O138" s="21">
        <v>0</v>
      </c>
    </row>
    <row r="139" spans="2:15" x14ac:dyDescent="0.15">
      <c r="B139" s="21">
        <v>11</v>
      </c>
      <c r="C139" s="21" t="s">
        <v>14</v>
      </c>
      <c r="D139" s="21">
        <v>359</v>
      </c>
      <c r="E139" s="21">
        <v>4</v>
      </c>
      <c r="F139" s="21">
        <v>11</v>
      </c>
      <c r="G139" s="21">
        <v>17</v>
      </c>
      <c r="H139" s="21">
        <v>37</v>
      </c>
      <c r="I139" s="21">
        <v>73</v>
      </c>
      <c r="J139" s="21">
        <v>46</v>
      </c>
      <c r="K139" s="21">
        <v>39</v>
      </c>
      <c r="L139" s="21">
        <v>63</v>
      </c>
      <c r="M139" s="21">
        <v>65</v>
      </c>
      <c r="O139" s="21">
        <v>4</v>
      </c>
    </row>
    <row r="140" spans="2:15" x14ac:dyDescent="0.15">
      <c r="B140" s="21">
        <v>12</v>
      </c>
      <c r="C140" s="21" t="s">
        <v>27</v>
      </c>
      <c r="D140" s="21">
        <v>136</v>
      </c>
      <c r="E140" s="21">
        <v>2</v>
      </c>
      <c r="F140" s="21">
        <v>6</v>
      </c>
      <c r="G140" s="21">
        <v>16</v>
      </c>
      <c r="H140" s="21">
        <v>16</v>
      </c>
      <c r="I140" s="21">
        <v>25</v>
      </c>
      <c r="J140" s="21">
        <v>18</v>
      </c>
      <c r="K140" s="21">
        <v>12</v>
      </c>
      <c r="L140" s="21">
        <v>17</v>
      </c>
      <c r="M140" s="21">
        <v>24</v>
      </c>
      <c r="O140" s="21">
        <v>0</v>
      </c>
    </row>
    <row r="141" spans="2:15" x14ac:dyDescent="0.15">
      <c r="B141" s="21">
        <v>13</v>
      </c>
      <c r="C141" s="21" t="s">
        <v>48</v>
      </c>
      <c r="D141" s="21">
        <v>20</v>
      </c>
      <c r="E141" s="21">
        <v>0</v>
      </c>
      <c r="F141" s="21">
        <v>0</v>
      </c>
      <c r="G141" s="21">
        <v>0</v>
      </c>
      <c r="H141" s="21">
        <v>9</v>
      </c>
      <c r="I141" s="21">
        <v>5</v>
      </c>
      <c r="J141" s="21">
        <v>0</v>
      </c>
      <c r="K141" s="21">
        <v>0</v>
      </c>
      <c r="L141" s="21">
        <v>3</v>
      </c>
      <c r="M141" s="21">
        <v>2</v>
      </c>
      <c r="O141" s="21">
        <v>1</v>
      </c>
    </row>
    <row r="142" spans="2:15" x14ac:dyDescent="0.15">
      <c r="B142" s="21">
        <v>14</v>
      </c>
      <c r="C142" s="21" t="s">
        <v>32</v>
      </c>
      <c r="D142" s="21">
        <v>131</v>
      </c>
      <c r="E142" s="21">
        <v>1</v>
      </c>
      <c r="F142" s="21">
        <v>9</v>
      </c>
      <c r="G142" s="21">
        <v>9</v>
      </c>
      <c r="H142" s="21">
        <v>21</v>
      </c>
      <c r="I142" s="21">
        <v>33</v>
      </c>
      <c r="J142" s="21">
        <v>15</v>
      </c>
      <c r="K142" s="21">
        <v>7</v>
      </c>
      <c r="L142" s="21">
        <v>16</v>
      </c>
      <c r="M142" s="21">
        <v>18</v>
      </c>
      <c r="O142" s="21">
        <v>2</v>
      </c>
    </row>
    <row r="143" spans="2:15" x14ac:dyDescent="0.15">
      <c r="B143" s="21">
        <v>15</v>
      </c>
      <c r="C143" s="21" t="s">
        <v>16</v>
      </c>
      <c r="D143" s="21">
        <v>263</v>
      </c>
      <c r="E143" s="21">
        <v>1</v>
      </c>
      <c r="F143" s="21">
        <v>8</v>
      </c>
      <c r="G143" s="21">
        <v>23</v>
      </c>
      <c r="H143" s="21">
        <v>48</v>
      </c>
      <c r="I143" s="21">
        <v>66</v>
      </c>
      <c r="J143" s="21">
        <v>26</v>
      </c>
      <c r="K143" s="21">
        <v>23</v>
      </c>
      <c r="L143" s="21">
        <v>37</v>
      </c>
      <c r="M143" s="21">
        <v>27</v>
      </c>
      <c r="O143" s="21">
        <v>4</v>
      </c>
    </row>
    <row r="144" spans="2:15" x14ac:dyDescent="0.15">
      <c r="B144" s="21">
        <v>16</v>
      </c>
      <c r="C144" s="21" t="s">
        <v>61</v>
      </c>
      <c r="D144" s="21">
        <v>8</v>
      </c>
      <c r="E144" s="21">
        <v>1</v>
      </c>
      <c r="F144" s="21">
        <v>0</v>
      </c>
      <c r="G144" s="21">
        <v>1</v>
      </c>
      <c r="H144" s="21">
        <v>0</v>
      </c>
      <c r="I144" s="21">
        <v>0</v>
      </c>
      <c r="J144" s="21">
        <v>2</v>
      </c>
      <c r="K144" s="21">
        <v>1</v>
      </c>
      <c r="L144" s="21">
        <v>3</v>
      </c>
      <c r="M144" s="21">
        <v>0</v>
      </c>
      <c r="O144" s="21">
        <v>0</v>
      </c>
    </row>
    <row r="145" spans="2:15" x14ac:dyDescent="0.15">
      <c r="B145" s="21">
        <v>17</v>
      </c>
      <c r="C145" s="21" t="s">
        <v>35</v>
      </c>
      <c r="D145" s="21">
        <v>64</v>
      </c>
      <c r="E145" s="21">
        <v>1</v>
      </c>
      <c r="F145" s="21">
        <v>2</v>
      </c>
      <c r="G145" s="21">
        <v>13</v>
      </c>
      <c r="H145" s="21">
        <v>11</v>
      </c>
      <c r="I145" s="21">
        <v>17</v>
      </c>
      <c r="J145" s="21">
        <v>6</v>
      </c>
      <c r="K145" s="21">
        <v>0</v>
      </c>
      <c r="L145" s="21">
        <v>7</v>
      </c>
      <c r="M145" s="21">
        <v>6</v>
      </c>
      <c r="O145" s="21">
        <v>1</v>
      </c>
    </row>
    <row r="146" spans="2:15" x14ac:dyDescent="0.15">
      <c r="B146" s="21">
        <v>18</v>
      </c>
      <c r="C146" s="21" t="s">
        <v>49</v>
      </c>
      <c r="D146" s="21">
        <v>20</v>
      </c>
      <c r="E146" s="21">
        <v>2</v>
      </c>
      <c r="F146" s="21">
        <v>0</v>
      </c>
      <c r="G146" s="21">
        <v>2</v>
      </c>
      <c r="H146" s="21">
        <v>0</v>
      </c>
      <c r="I146" s="21">
        <v>4</v>
      </c>
      <c r="J146" s="21">
        <v>2</v>
      </c>
      <c r="K146" s="21">
        <v>0</v>
      </c>
      <c r="L146" s="21">
        <v>5</v>
      </c>
      <c r="M146" s="21">
        <v>5</v>
      </c>
      <c r="O146" s="21">
        <v>0</v>
      </c>
    </row>
    <row r="147" spans="2:15" x14ac:dyDescent="0.15">
      <c r="B147" s="21">
        <v>19</v>
      </c>
      <c r="C147" s="21" t="s">
        <v>56</v>
      </c>
      <c r="D147" s="21">
        <v>36</v>
      </c>
      <c r="E147" s="21">
        <v>2</v>
      </c>
      <c r="F147" s="21">
        <v>5</v>
      </c>
      <c r="G147" s="21">
        <v>4</v>
      </c>
      <c r="H147" s="21">
        <v>6</v>
      </c>
      <c r="I147" s="21">
        <v>9</v>
      </c>
      <c r="J147" s="21">
        <v>3</v>
      </c>
      <c r="K147" s="21">
        <v>2</v>
      </c>
      <c r="L147" s="21">
        <v>2</v>
      </c>
      <c r="M147" s="21">
        <v>3</v>
      </c>
      <c r="O147" s="21">
        <v>0</v>
      </c>
    </row>
    <row r="148" spans="2:15" x14ac:dyDescent="0.15">
      <c r="B148" s="21">
        <v>20</v>
      </c>
      <c r="C148" s="21" t="s">
        <v>60</v>
      </c>
      <c r="D148" s="21">
        <v>10</v>
      </c>
      <c r="E148" s="21">
        <v>0</v>
      </c>
      <c r="F148" s="21">
        <v>0</v>
      </c>
      <c r="G148" s="21">
        <v>2</v>
      </c>
      <c r="H148" s="21">
        <v>3</v>
      </c>
      <c r="I148" s="21">
        <v>1</v>
      </c>
      <c r="J148" s="21">
        <v>1</v>
      </c>
      <c r="K148" s="21">
        <v>0</v>
      </c>
      <c r="L148" s="21">
        <v>0</v>
      </c>
      <c r="M148" s="21">
        <v>3</v>
      </c>
      <c r="O148" s="21">
        <v>0</v>
      </c>
    </row>
    <row r="149" spans="2:15" x14ac:dyDescent="0.15">
      <c r="B149" s="21">
        <v>21</v>
      </c>
      <c r="C149" s="21" t="s">
        <v>59</v>
      </c>
      <c r="D149" s="21">
        <v>18</v>
      </c>
      <c r="E149" s="21">
        <v>1</v>
      </c>
      <c r="F149" s="21">
        <v>0</v>
      </c>
      <c r="G149" s="21">
        <v>2</v>
      </c>
      <c r="H149" s="21">
        <v>0</v>
      </c>
      <c r="I149" s="21">
        <v>3</v>
      </c>
      <c r="J149" s="21">
        <v>2</v>
      </c>
      <c r="K149" s="21">
        <v>4</v>
      </c>
      <c r="L149" s="21">
        <v>1</v>
      </c>
      <c r="M149" s="21">
        <v>5</v>
      </c>
      <c r="O149" s="21">
        <v>0</v>
      </c>
    </row>
    <row r="150" spans="2:15" x14ac:dyDescent="0.15">
      <c r="B150" s="21">
        <v>22</v>
      </c>
      <c r="C150" s="21" t="s">
        <v>54</v>
      </c>
      <c r="D150" s="21">
        <v>19</v>
      </c>
      <c r="E150" s="21">
        <v>3</v>
      </c>
      <c r="F150" s="21">
        <v>1</v>
      </c>
      <c r="G150" s="21">
        <v>2</v>
      </c>
      <c r="H150" s="21">
        <v>4</v>
      </c>
      <c r="I150" s="21">
        <v>1</v>
      </c>
      <c r="J150" s="21">
        <v>2</v>
      </c>
      <c r="K150" s="21">
        <v>2</v>
      </c>
      <c r="L150" s="21">
        <v>2</v>
      </c>
      <c r="M150" s="21">
        <v>2</v>
      </c>
      <c r="O150" s="21">
        <v>0</v>
      </c>
    </row>
    <row r="151" spans="2:15" x14ac:dyDescent="0.15">
      <c r="B151" s="21">
        <v>23</v>
      </c>
      <c r="C151" s="21" t="s">
        <v>41</v>
      </c>
      <c r="D151" s="21">
        <v>27</v>
      </c>
      <c r="E151" s="21">
        <v>2</v>
      </c>
      <c r="F151" s="21">
        <v>0</v>
      </c>
      <c r="G151" s="21">
        <v>3</v>
      </c>
      <c r="H151" s="21">
        <v>10</v>
      </c>
      <c r="I151" s="21">
        <v>1</v>
      </c>
      <c r="J151" s="21">
        <v>1</v>
      </c>
      <c r="K151" s="21">
        <v>2</v>
      </c>
      <c r="L151" s="21">
        <v>7</v>
      </c>
      <c r="M151" s="21">
        <v>1</v>
      </c>
      <c r="O151" s="21">
        <v>0</v>
      </c>
    </row>
    <row r="152" spans="2:15" x14ac:dyDescent="0.15">
      <c r="B152" s="21">
        <v>24</v>
      </c>
      <c r="C152" s="21" t="s">
        <v>403</v>
      </c>
      <c r="D152" s="21">
        <v>18</v>
      </c>
      <c r="E152" s="21">
        <v>1</v>
      </c>
      <c r="F152" s="21">
        <v>0</v>
      </c>
      <c r="G152" s="21">
        <v>2</v>
      </c>
      <c r="H152" s="21">
        <v>7</v>
      </c>
      <c r="I152" s="21">
        <v>4</v>
      </c>
      <c r="J152" s="21">
        <v>1</v>
      </c>
      <c r="K152" s="21">
        <v>0</v>
      </c>
      <c r="L152" s="21">
        <v>1</v>
      </c>
      <c r="M152" s="21">
        <v>2</v>
      </c>
      <c r="O152" s="21">
        <v>0</v>
      </c>
    </row>
    <row r="153" spans="2:15" x14ac:dyDescent="0.15">
      <c r="B153" s="21">
        <v>25</v>
      </c>
      <c r="C153" s="21" t="s">
        <v>55</v>
      </c>
      <c r="D153" s="21">
        <v>12</v>
      </c>
      <c r="E153" s="21">
        <v>1</v>
      </c>
      <c r="F153" s="21">
        <v>1</v>
      </c>
      <c r="G153" s="21">
        <v>1</v>
      </c>
      <c r="H153" s="21">
        <v>4</v>
      </c>
      <c r="I153" s="21">
        <v>1</v>
      </c>
      <c r="J153" s="21">
        <v>0</v>
      </c>
      <c r="K153" s="21">
        <v>1</v>
      </c>
      <c r="L153" s="21">
        <v>1</v>
      </c>
      <c r="M153" s="21">
        <v>2</v>
      </c>
      <c r="O153" s="21">
        <v>0</v>
      </c>
    </row>
    <row r="154" spans="2:15" x14ac:dyDescent="0.15">
      <c r="B154" s="21">
        <v>26</v>
      </c>
      <c r="C154" s="21" t="s">
        <v>30</v>
      </c>
      <c r="D154" s="21">
        <v>152</v>
      </c>
      <c r="E154" s="21">
        <v>3</v>
      </c>
      <c r="F154" s="21">
        <v>13</v>
      </c>
      <c r="G154" s="21">
        <v>34</v>
      </c>
      <c r="H154" s="21">
        <v>25</v>
      </c>
      <c r="I154" s="21">
        <v>30</v>
      </c>
      <c r="J154" s="21">
        <v>12</v>
      </c>
      <c r="K154" s="21">
        <v>5</v>
      </c>
      <c r="L154" s="21">
        <v>12</v>
      </c>
      <c r="M154" s="21">
        <v>18</v>
      </c>
      <c r="O154" s="21">
        <v>0</v>
      </c>
    </row>
    <row r="155" spans="2:15" x14ac:dyDescent="0.15">
      <c r="B155" s="21">
        <v>27</v>
      </c>
      <c r="C155" s="21" t="s">
        <v>37</v>
      </c>
      <c r="D155" s="21">
        <v>64</v>
      </c>
      <c r="E155" s="21">
        <v>0</v>
      </c>
      <c r="F155" s="21">
        <v>4</v>
      </c>
      <c r="G155" s="21">
        <v>7</v>
      </c>
      <c r="H155" s="21">
        <v>20</v>
      </c>
      <c r="I155" s="21">
        <v>5</v>
      </c>
      <c r="J155" s="21">
        <v>8</v>
      </c>
      <c r="K155" s="21">
        <v>5</v>
      </c>
      <c r="L155" s="21">
        <v>9</v>
      </c>
      <c r="M155" s="21">
        <v>6</v>
      </c>
      <c r="O155" s="21">
        <v>0</v>
      </c>
    </row>
    <row r="156" spans="2:15" x14ac:dyDescent="0.15">
      <c r="B156" s="21">
        <v>28</v>
      </c>
      <c r="C156" s="21" t="s">
        <v>42</v>
      </c>
      <c r="D156" s="21">
        <v>35</v>
      </c>
      <c r="E156" s="21">
        <v>0</v>
      </c>
      <c r="F156" s="21">
        <v>3</v>
      </c>
      <c r="G156" s="21">
        <v>5</v>
      </c>
      <c r="H156" s="21">
        <v>8</v>
      </c>
      <c r="I156" s="21">
        <v>8</v>
      </c>
      <c r="J156" s="21">
        <v>1</v>
      </c>
      <c r="K156" s="21">
        <v>0</v>
      </c>
      <c r="L156" s="21">
        <v>5</v>
      </c>
      <c r="M156" s="21">
        <v>5</v>
      </c>
      <c r="O156" s="21">
        <v>0</v>
      </c>
    </row>
    <row r="157" spans="2:15" x14ac:dyDescent="0.15">
      <c r="B157" s="21">
        <v>29</v>
      </c>
      <c r="C157" s="21" t="s">
        <v>272</v>
      </c>
      <c r="D157" s="21">
        <v>58</v>
      </c>
      <c r="E157" s="21">
        <v>2</v>
      </c>
      <c r="F157" s="21">
        <v>7</v>
      </c>
      <c r="G157" s="21">
        <v>5</v>
      </c>
      <c r="H157" s="21">
        <v>7</v>
      </c>
      <c r="I157" s="21">
        <v>13</v>
      </c>
      <c r="J157" s="21">
        <v>3</v>
      </c>
      <c r="K157" s="21">
        <v>5</v>
      </c>
      <c r="L157" s="21">
        <v>8</v>
      </c>
      <c r="M157" s="21">
        <v>7</v>
      </c>
      <c r="O157" s="21">
        <v>1</v>
      </c>
    </row>
    <row r="158" spans="2:15" x14ac:dyDescent="0.15">
      <c r="B158" s="21">
        <v>30</v>
      </c>
      <c r="C158" s="21" t="s">
        <v>254</v>
      </c>
      <c r="D158" s="21">
        <v>53</v>
      </c>
      <c r="E158" s="21">
        <v>2</v>
      </c>
      <c r="F158" s="21">
        <v>14</v>
      </c>
      <c r="G158" s="21">
        <v>9</v>
      </c>
      <c r="H158" s="21">
        <v>7</v>
      </c>
      <c r="I158" s="21">
        <v>13</v>
      </c>
      <c r="J158" s="21">
        <v>0</v>
      </c>
      <c r="K158" s="21">
        <v>2</v>
      </c>
      <c r="L158" s="21">
        <v>3</v>
      </c>
      <c r="M158" s="21">
        <v>3</v>
      </c>
      <c r="O158" s="21">
        <v>0</v>
      </c>
    </row>
    <row r="159" spans="2:15" x14ac:dyDescent="0.15">
      <c r="B159" s="21">
        <v>31</v>
      </c>
      <c r="C159" s="21" t="s">
        <v>411</v>
      </c>
      <c r="D159" s="21">
        <v>29</v>
      </c>
      <c r="E159" s="21">
        <v>0</v>
      </c>
      <c r="F159" s="21">
        <v>2</v>
      </c>
      <c r="G159" s="21">
        <v>9</v>
      </c>
      <c r="H159" s="21">
        <v>1</v>
      </c>
      <c r="I159" s="21">
        <v>5</v>
      </c>
      <c r="J159" s="21">
        <v>6</v>
      </c>
      <c r="K159" s="21">
        <v>0</v>
      </c>
      <c r="L159" s="21">
        <v>4</v>
      </c>
      <c r="M159" s="21">
        <v>1</v>
      </c>
      <c r="O159" s="21">
        <v>1</v>
      </c>
    </row>
    <row r="160" spans="2:15" x14ac:dyDescent="0.15">
      <c r="B160" s="21">
        <v>32</v>
      </c>
      <c r="C160" s="21" t="s">
        <v>378</v>
      </c>
      <c r="D160" s="21">
        <v>25</v>
      </c>
      <c r="E160" s="21">
        <v>0</v>
      </c>
      <c r="F160" s="21">
        <v>1</v>
      </c>
      <c r="G160" s="21">
        <v>0</v>
      </c>
      <c r="H160" s="21">
        <v>1</v>
      </c>
      <c r="I160" s="21">
        <v>8</v>
      </c>
      <c r="J160" s="21">
        <v>3</v>
      </c>
      <c r="K160" s="21">
        <v>1</v>
      </c>
      <c r="L160" s="21">
        <v>4</v>
      </c>
      <c r="M160" s="21">
        <v>6</v>
      </c>
      <c r="O160" s="21">
        <v>1</v>
      </c>
    </row>
    <row r="161" spans="2:15" x14ac:dyDescent="0.15">
      <c r="B161" s="21">
        <v>33</v>
      </c>
      <c r="C161" s="21" t="s">
        <v>53</v>
      </c>
      <c r="D161" s="21">
        <v>30</v>
      </c>
      <c r="E161" s="21">
        <v>0</v>
      </c>
      <c r="F161" s="21">
        <v>2</v>
      </c>
      <c r="G161" s="21">
        <v>3</v>
      </c>
      <c r="H161" s="21">
        <v>3</v>
      </c>
      <c r="I161" s="21">
        <v>7</v>
      </c>
      <c r="J161" s="21">
        <v>4</v>
      </c>
      <c r="K161" s="21">
        <v>4</v>
      </c>
      <c r="L161" s="21">
        <v>3</v>
      </c>
      <c r="M161" s="21">
        <v>4</v>
      </c>
      <c r="O161" s="21">
        <v>0</v>
      </c>
    </row>
    <row r="162" spans="2:15" x14ac:dyDescent="0.15">
      <c r="B162" s="21">
        <v>34</v>
      </c>
      <c r="C162" s="21" t="s">
        <v>25</v>
      </c>
      <c r="D162" s="21">
        <v>102</v>
      </c>
      <c r="E162" s="21">
        <v>4</v>
      </c>
      <c r="F162" s="21">
        <v>8</v>
      </c>
      <c r="G162" s="21">
        <v>14</v>
      </c>
      <c r="H162" s="21">
        <v>16</v>
      </c>
      <c r="I162" s="21">
        <v>19</v>
      </c>
      <c r="J162" s="21">
        <v>9</v>
      </c>
      <c r="K162" s="21">
        <v>9</v>
      </c>
      <c r="L162" s="21">
        <v>12</v>
      </c>
      <c r="M162" s="21">
        <v>10</v>
      </c>
      <c r="O162" s="21">
        <v>1</v>
      </c>
    </row>
    <row r="163" spans="2:15" x14ac:dyDescent="0.15">
      <c r="B163" s="21">
        <v>35</v>
      </c>
      <c r="C163" s="21" t="s">
        <v>31</v>
      </c>
      <c r="D163" s="21">
        <v>94</v>
      </c>
      <c r="E163" s="21">
        <v>3</v>
      </c>
      <c r="F163" s="21">
        <v>7</v>
      </c>
      <c r="G163" s="21">
        <v>15</v>
      </c>
      <c r="H163" s="21">
        <v>18</v>
      </c>
      <c r="I163" s="21">
        <v>20</v>
      </c>
      <c r="J163" s="21">
        <v>7</v>
      </c>
      <c r="K163" s="21">
        <v>5</v>
      </c>
      <c r="L163" s="21">
        <v>12</v>
      </c>
      <c r="M163" s="21">
        <v>7</v>
      </c>
      <c r="O163" s="21">
        <v>0</v>
      </c>
    </row>
    <row r="164" spans="2:15" x14ac:dyDescent="0.15">
      <c r="B164" s="21">
        <v>36</v>
      </c>
      <c r="C164" s="21" t="s">
        <v>26</v>
      </c>
      <c r="D164" s="21">
        <v>105</v>
      </c>
      <c r="E164" s="21">
        <v>1</v>
      </c>
      <c r="F164" s="21">
        <v>8</v>
      </c>
      <c r="G164" s="21">
        <v>8</v>
      </c>
      <c r="H164" s="21">
        <v>13</v>
      </c>
      <c r="I164" s="21">
        <v>23</v>
      </c>
      <c r="J164" s="21">
        <v>12</v>
      </c>
      <c r="K164" s="21">
        <v>7</v>
      </c>
      <c r="L164" s="21">
        <v>16</v>
      </c>
      <c r="M164" s="21">
        <v>17</v>
      </c>
      <c r="O164" s="21">
        <v>0</v>
      </c>
    </row>
    <row r="165" spans="2:15" x14ac:dyDescent="0.15">
      <c r="B165" s="21">
        <v>37</v>
      </c>
      <c r="C165" s="21" t="s">
        <v>17</v>
      </c>
      <c r="D165" s="21">
        <v>262</v>
      </c>
      <c r="E165" s="21">
        <v>6</v>
      </c>
      <c r="F165" s="21">
        <v>17</v>
      </c>
      <c r="G165" s="21">
        <v>35</v>
      </c>
      <c r="H165" s="21">
        <v>38</v>
      </c>
      <c r="I165" s="21">
        <v>49</v>
      </c>
      <c r="J165" s="21">
        <v>16</v>
      </c>
      <c r="K165" s="21">
        <v>25</v>
      </c>
      <c r="L165" s="21">
        <v>44</v>
      </c>
      <c r="M165" s="21">
        <v>30</v>
      </c>
      <c r="O165" s="21">
        <v>2</v>
      </c>
    </row>
    <row r="166" spans="2:15" x14ac:dyDescent="0.15">
      <c r="B166" s="21">
        <v>38</v>
      </c>
      <c r="C166" s="21" t="s">
        <v>21</v>
      </c>
      <c r="D166" s="21">
        <v>196</v>
      </c>
      <c r="E166" s="21">
        <v>5</v>
      </c>
      <c r="F166" s="21">
        <v>11</v>
      </c>
      <c r="G166" s="21">
        <v>20</v>
      </c>
      <c r="H166" s="21">
        <v>28</v>
      </c>
      <c r="I166" s="21">
        <v>41</v>
      </c>
      <c r="J166" s="21">
        <v>12</v>
      </c>
      <c r="K166" s="21">
        <v>21</v>
      </c>
      <c r="L166" s="21">
        <v>33</v>
      </c>
      <c r="M166" s="21">
        <v>24</v>
      </c>
      <c r="O166" s="21">
        <v>1</v>
      </c>
    </row>
    <row r="167" spans="2:15" x14ac:dyDescent="0.15">
      <c r="B167" s="21">
        <v>39</v>
      </c>
      <c r="C167" s="21" t="s">
        <v>271</v>
      </c>
      <c r="D167" s="21">
        <v>101</v>
      </c>
      <c r="E167" s="21">
        <v>0</v>
      </c>
      <c r="F167" s="21">
        <v>5</v>
      </c>
      <c r="G167" s="21">
        <v>6</v>
      </c>
      <c r="H167" s="21">
        <v>8</v>
      </c>
      <c r="I167" s="21">
        <v>17</v>
      </c>
      <c r="J167" s="21">
        <v>7</v>
      </c>
      <c r="K167" s="21">
        <v>14</v>
      </c>
      <c r="L167" s="21">
        <v>19</v>
      </c>
      <c r="M167" s="21">
        <v>24</v>
      </c>
      <c r="O167" s="21">
        <v>1</v>
      </c>
    </row>
    <row r="168" spans="2:15" x14ac:dyDescent="0.15">
      <c r="B168" s="21">
        <v>40</v>
      </c>
      <c r="C168" s="21" t="s">
        <v>44</v>
      </c>
      <c r="D168" s="21">
        <v>27</v>
      </c>
      <c r="E168" s="21">
        <v>0</v>
      </c>
      <c r="F168" s="21">
        <v>1</v>
      </c>
      <c r="G168" s="21">
        <v>2</v>
      </c>
      <c r="H168" s="21">
        <v>3</v>
      </c>
      <c r="I168" s="21">
        <v>1</v>
      </c>
      <c r="J168" s="21">
        <v>4</v>
      </c>
      <c r="K168" s="21">
        <v>2</v>
      </c>
      <c r="L168" s="21">
        <v>6</v>
      </c>
      <c r="M168" s="21">
        <v>8</v>
      </c>
      <c r="O168" s="21">
        <v>0</v>
      </c>
    </row>
    <row r="169" spans="2:15" x14ac:dyDescent="0.15">
      <c r="B169" s="21">
        <v>41</v>
      </c>
      <c r="C169" s="21" t="s">
        <v>23</v>
      </c>
      <c r="D169" s="21">
        <v>104</v>
      </c>
      <c r="E169" s="21">
        <v>3</v>
      </c>
      <c r="F169" s="21">
        <v>8</v>
      </c>
      <c r="G169" s="21">
        <v>19</v>
      </c>
      <c r="H169" s="21">
        <v>23</v>
      </c>
      <c r="I169" s="21">
        <v>12</v>
      </c>
      <c r="J169" s="21">
        <v>4</v>
      </c>
      <c r="K169" s="21">
        <v>10</v>
      </c>
      <c r="L169" s="21">
        <v>12</v>
      </c>
      <c r="M169" s="21">
        <v>13</v>
      </c>
      <c r="O169" s="21">
        <v>0</v>
      </c>
    </row>
    <row r="170" spans="2:15" x14ac:dyDescent="0.15">
      <c r="B170" s="21">
        <v>42</v>
      </c>
      <c r="C170" s="21" t="s">
        <v>324</v>
      </c>
      <c r="D170" s="21">
        <v>99</v>
      </c>
      <c r="E170" s="21">
        <v>3</v>
      </c>
      <c r="F170" s="21">
        <v>5</v>
      </c>
      <c r="G170" s="21">
        <v>5</v>
      </c>
      <c r="H170" s="21">
        <v>15</v>
      </c>
      <c r="I170" s="21">
        <v>19</v>
      </c>
      <c r="J170" s="21">
        <v>10</v>
      </c>
      <c r="K170" s="21">
        <v>8</v>
      </c>
      <c r="L170" s="21">
        <v>14</v>
      </c>
      <c r="M170" s="21">
        <v>20</v>
      </c>
      <c r="O170" s="21">
        <v>0</v>
      </c>
    </row>
    <row r="171" spans="2:15" x14ac:dyDescent="0.15">
      <c r="B171" s="21">
        <v>43</v>
      </c>
      <c r="C171" s="21" t="s">
        <v>38</v>
      </c>
      <c r="D171" s="21">
        <v>43</v>
      </c>
      <c r="E171" s="21">
        <v>1</v>
      </c>
      <c r="F171" s="21">
        <v>2</v>
      </c>
      <c r="G171" s="21">
        <v>7</v>
      </c>
      <c r="H171" s="21">
        <v>12</v>
      </c>
      <c r="I171" s="21">
        <v>9</v>
      </c>
      <c r="J171" s="21">
        <v>3</v>
      </c>
      <c r="K171" s="21">
        <v>3</v>
      </c>
      <c r="L171" s="21">
        <v>1</v>
      </c>
      <c r="M171" s="21">
        <v>5</v>
      </c>
      <c r="O171" s="21">
        <v>0</v>
      </c>
    </row>
    <row r="172" spans="2:15" x14ac:dyDescent="0.15">
      <c r="B172" s="21">
        <v>44</v>
      </c>
      <c r="C172" s="21" t="s">
        <v>58</v>
      </c>
      <c r="D172" s="21">
        <v>13</v>
      </c>
      <c r="E172" s="21">
        <v>0</v>
      </c>
      <c r="F172" s="21">
        <v>1</v>
      </c>
      <c r="G172" s="21">
        <v>3</v>
      </c>
      <c r="H172" s="21">
        <v>1</v>
      </c>
      <c r="I172" s="21">
        <v>2</v>
      </c>
      <c r="J172" s="21">
        <v>0</v>
      </c>
      <c r="K172" s="21">
        <v>0</v>
      </c>
      <c r="L172" s="21">
        <v>3</v>
      </c>
      <c r="M172" s="21">
        <v>3</v>
      </c>
      <c r="O172" s="21">
        <v>0</v>
      </c>
    </row>
    <row r="173" spans="2:15" x14ac:dyDescent="0.15">
      <c r="B173" s="21">
        <v>45</v>
      </c>
      <c r="C173" s="21" t="s">
        <v>43</v>
      </c>
      <c r="D173" s="21">
        <v>11</v>
      </c>
      <c r="E173" s="21">
        <v>0</v>
      </c>
      <c r="F173" s="21">
        <v>0</v>
      </c>
      <c r="G173" s="21">
        <v>1</v>
      </c>
      <c r="H173" s="21">
        <v>0</v>
      </c>
      <c r="I173" s="21">
        <v>3</v>
      </c>
      <c r="J173" s="21">
        <v>0</v>
      </c>
      <c r="K173" s="21">
        <v>1</v>
      </c>
      <c r="L173" s="21">
        <v>3</v>
      </c>
      <c r="M173" s="21">
        <v>3</v>
      </c>
      <c r="O173" s="21">
        <v>0</v>
      </c>
    </row>
    <row r="174" spans="2:15" x14ac:dyDescent="0.15">
      <c r="B174" s="21">
        <v>46</v>
      </c>
      <c r="C174" s="21" t="s">
        <v>36</v>
      </c>
      <c r="D174" s="21">
        <v>21</v>
      </c>
      <c r="E174" s="21">
        <v>0</v>
      </c>
      <c r="F174" s="21">
        <v>3</v>
      </c>
      <c r="G174" s="21">
        <v>4</v>
      </c>
      <c r="H174" s="21">
        <v>2</v>
      </c>
      <c r="I174" s="21">
        <v>7</v>
      </c>
      <c r="J174" s="21">
        <v>1</v>
      </c>
      <c r="K174" s="21">
        <v>1</v>
      </c>
      <c r="L174" s="21">
        <v>2</v>
      </c>
      <c r="M174" s="21">
        <v>1</v>
      </c>
      <c r="O174" s="21">
        <v>0</v>
      </c>
    </row>
    <row r="175" spans="2:15" x14ac:dyDescent="0.15">
      <c r="B175" s="21">
        <v>47</v>
      </c>
      <c r="C175" s="21" t="s">
        <v>46</v>
      </c>
      <c r="D175" s="21">
        <v>23</v>
      </c>
      <c r="E175" s="21">
        <v>0</v>
      </c>
      <c r="F175" s="21">
        <v>1</v>
      </c>
      <c r="G175" s="21">
        <v>0</v>
      </c>
      <c r="H175" s="21">
        <v>1</v>
      </c>
      <c r="I175" s="21">
        <v>5</v>
      </c>
      <c r="J175" s="21">
        <v>0</v>
      </c>
      <c r="K175" s="21">
        <v>2</v>
      </c>
      <c r="L175" s="21">
        <v>3</v>
      </c>
      <c r="M175" s="21">
        <v>10</v>
      </c>
      <c r="O175" s="21">
        <v>1</v>
      </c>
    </row>
    <row r="176" spans="2:15" x14ac:dyDescent="0.15">
      <c r="B176" s="21">
        <v>48</v>
      </c>
      <c r="C176" s="21" t="s">
        <v>40</v>
      </c>
      <c r="D176" s="21">
        <v>27</v>
      </c>
      <c r="E176" s="21">
        <v>0</v>
      </c>
      <c r="F176" s="21">
        <v>3</v>
      </c>
      <c r="G176" s="21">
        <v>0</v>
      </c>
      <c r="H176" s="21">
        <v>5</v>
      </c>
      <c r="I176" s="21">
        <v>8</v>
      </c>
      <c r="J176" s="21">
        <v>2</v>
      </c>
      <c r="K176" s="21">
        <v>3</v>
      </c>
      <c r="L176" s="21">
        <v>5</v>
      </c>
      <c r="M176" s="21">
        <v>1</v>
      </c>
      <c r="O176" s="21">
        <v>0</v>
      </c>
    </row>
    <row r="177" spans="2:15" x14ac:dyDescent="0.15">
      <c r="B177" s="21">
        <v>49</v>
      </c>
      <c r="C177" s="21" t="s">
        <v>33</v>
      </c>
      <c r="D177" s="21">
        <v>49</v>
      </c>
      <c r="E177" s="21">
        <v>1</v>
      </c>
      <c r="F177" s="21">
        <v>0</v>
      </c>
      <c r="G177" s="21">
        <v>5</v>
      </c>
      <c r="H177" s="21">
        <v>6</v>
      </c>
      <c r="I177" s="21">
        <v>8</v>
      </c>
      <c r="J177" s="21">
        <v>5</v>
      </c>
      <c r="K177" s="21">
        <v>5</v>
      </c>
      <c r="L177" s="21">
        <v>8</v>
      </c>
      <c r="M177" s="21">
        <v>10</v>
      </c>
      <c r="O177" s="21">
        <v>1</v>
      </c>
    </row>
    <row r="178" spans="2:15" x14ac:dyDescent="0.15">
      <c r="B178" s="21">
        <v>50</v>
      </c>
      <c r="C178" s="21" t="s">
        <v>22</v>
      </c>
      <c r="D178" s="21">
        <v>79</v>
      </c>
      <c r="E178" s="21">
        <v>2</v>
      </c>
      <c r="F178" s="21">
        <v>4</v>
      </c>
      <c r="G178" s="21">
        <v>13</v>
      </c>
      <c r="H178" s="21">
        <v>12</v>
      </c>
      <c r="I178" s="21">
        <v>17</v>
      </c>
      <c r="J178" s="21">
        <v>11</v>
      </c>
      <c r="K178" s="21">
        <v>3</v>
      </c>
      <c r="L178" s="21">
        <v>9</v>
      </c>
      <c r="M178" s="21">
        <v>8</v>
      </c>
      <c r="O178" s="21">
        <v>0</v>
      </c>
    </row>
    <row r="179" spans="2:15" x14ac:dyDescent="0.15">
      <c r="B179" s="21">
        <v>51</v>
      </c>
      <c r="C179" s="21" t="s">
        <v>47</v>
      </c>
      <c r="D179" s="21">
        <v>37</v>
      </c>
      <c r="E179" s="21">
        <v>1</v>
      </c>
      <c r="F179" s="21">
        <v>2</v>
      </c>
      <c r="G179" s="21">
        <v>2</v>
      </c>
      <c r="H179" s="21">
        <v>4</v>
      </c>
      <c r="I179" s="21">
        <v>8</v>
      </c>
      <c r="J179" s="21">
        <v>2</v>
      </c>
      <c r="K179" s="21">
        <v>5</v>
      </c>
      <c r="L179" s="21">
        <v>6</v>
      </c>
      <c r="M179" s="21">
        <v>6</v>
      </c>
      <c r="O179" s="21">
        <v>1</v>
      </c>
    </row>
    <row r="180" spans="2:15" x14ac:dyDescent="0.15">
      <c r="B180" s="21">
        <v>52</v>
      </c>
      <c r="C180" s="21" t="s">
        <v>52</v>
      </c>
      <c r="D180" s="21">
        <v>15</v>
      </c>
      <c r="E180" s="21">
        <v>0</v>
      </c>
      <c r="F180" s="21">
        <v>1</v>
      </c>
      <c r="G180" s="21">
        <v>0</v>
      </c>
      <c r="H180" s="21">
        <v>1</v>
      </c>
      <c r="I180" s="21">
        <v>3</v>
      </c>
      <c r="J180" s="21">
        <v>0</v>
      </c>
      <c r="K180" s="21">
        <v>2</v>
      </c>
      <c r="L180" s="21">
        <v>3</v>
      </c>
      <c r="M180" s="21">
        <v>4</v>
      </c>
      <c r="O180" s="21">
        <v>1</v>
      </c>
    </row>
    <row r="181" spans="2:15" x14ac:dyDescent="0.15">
      <c r="B181" s="21">
        <v>53</v>
      </c>
      <c r="C181" s="21" t="s">
        <v>34</v>
      </c>
      <c r="D181" s="21">
        <v>78</v>
      </c>
      <c r="E181" s="21">
        <v>2</v>
      </c>
      <c r="F181" s="21">
        <v>5</v>
      </c>
      <c r="G181" s="21">
        <v>7</v>
      </c>
      <c r="H181" s="21">
        <v>8</v>
      </c>
      <c r="I181" s="21">
        <v>15</v>
      </c>
      <c r="J181" s="21">
        <v>10</v>
      </c>
      <c r="K181" s="21">
        <v>8</v>
      </c>
      <c r="L181" s="21">
        <v>8</v>
      </c>
      <c r="M181" s="21">
        <v>14</v>
      </c>
      <c r="O181" s="21">
        <v>1</v>
      </c>
    </row>
    <row r="182" spans="2:15" x14ac:dyDescent="0.15">
      <c r="B182" s="21">
        <v>54</v>
      </c>
      <c r="C182" s="21" t="s">
        <v>474</v>
      </c>
      <c r="D182" s="21">
        <v>169</v>
      </c>
      <c r="E182" s="21">
        <v>2</v>
      </c>
      <c r="F182" s="21">
        <v>5</v>
      </c>
      <c r="G182" s="21">
        <v>8</v>
      </c>
      <c r="H182" s="21">
        <v>10</v>
      </c>
      <c r="I182" s="21">
        <v>24</v>
      </c>
      <c r="J182" s="21">
        <v>21</v>
      </c>
      <c r="K182" s="21">
        <v>11</v>
      </c>
      <c r="L182" s="21">
        <v>30</v>
      </c>
      <c r="M182" s="21">
        <v>55</v>
      </c>
      <c r="O182" s="21">
        <v>3</v>
      </c>
    </row>
  </sheetData>
  <mergeCells count="54">
    <mergeCell ref="C15:C16"/>
    <mergeCell ref="C5:C6"/>
    <mergeCell ref="C7:C8"/>
    <mergeCell ref="C9:C10"/>
    <mergeCell ref="C11:C12"/>
    <mergeCell ref="C13:C14"/>
    <mergeCell ref="C39:C40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63:C64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87:C88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111:C112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</mergeCells>
  <phoneticPr fontId="3"/>
  <conditionalFormatting sqref="D7:O110">
    <cfRule type="cellIs" dxfId="3" priority="1" operator="equal">
      <formula>D$124</formula>
    </cfRule>
    <cfRule type="cellIs" dxfId="2" priority="2" operator="equal">
      <formula>D$123</formula>
    </cfRule>
    <cfRule type="cellIs" dxfId="1" priority="3" operator="equal">
      <formula>D$126</formula>
    </cfRule>
    <cfRule type="cellIs" dxfId="0" priority="4" operator="equal">
      <formula>D$125</formula>
    </cfRule>
  </conditionalFormatting>
  <pageMargins left="0.7" right="0.7" top="0.75" bottom="0.75" header="0.3" footer="0.3"/>
  <ignoredErrors>
    <ignoredError sqref="D8:M1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Z91"/>
  <sheetViews>
    <sheetView topLeftCell="C1" zoomScaleNormal="100" zoomScaleSheetLayoutView="100" workbookViewId="0">
      <selection activeCell="Z79" sqref="Z79"/>
    </sheetView>
  </sheetViews>
  <sheetFormatPr defaultColWidth="8.75" defaultRowHeight="19.899999999999999" customHeight="1" x14ac:dyDescent="0.15"/>
  <cols>
    <col min="1" max="2" width="1.75" style="2" customWidth="1"/>
    <col min="3" max="3" width="30.625" style="2" customWidth="1"/>
    <col min="4" max="13" width="8.625" style="2" customWidth="1"/>
    <col min="14" max="14" width="5.75" style="2" customWidth="1"/>
    <col min="15" max="15" width="1.75" style="2" customWidth="1"/>
    <col min="16" max="16" width="1.625" style="2" customWidth="1"/>
    <col min="17" max="17" width="4.5" style="2" customWidth="1"/>
    <col min="18" max="18" width="20.5" style="2" customWidth="1"/>
    <col min="19" max="19" width="9.875" style="2" customWidth="1"/>
    <col min="20" max="25" width="8.75" style="2"/>
    <col min="26" max="26" width="13.625" style="2" customWidth="1"/>
    <col min="27" max="16384" width="8.75" style="2"/>
  </cols>
  <sheetData>
    <row r="1" spans="3:26" ht="19.899999999999999" customHeight="1" x14ac:dyDescent="0.15">
      <c r="C1" s="11" t="s">
        <v>441</v>
      </c>
    </row>
    <row r="4" spans="3:26" ht="19.899999999999999" customHeight="1" x14ac:dyDescent="0.15">
      <c r="R4" s="2" t="s">
        <v>259</v>
      </c>
    </row>
    <row r="5" spans="3:26" ht="19.899999999999999" customHeight="1" x14ac:dyDescent="0.15">
      <c r="X5" s="5"/>
    </row>
    <row r="6" spans="3:26" ht="19.899999999999999" customHeight="1" x14ac:dyDescent="0.15">
      <c r="R6" s="9" t="s">
        <v>71</v>
      </c>
      <c r="S6" s="8">
        <v>1</v>
      </c>
      <c r="T6" s="8">
        <v>1</v>
      </c>
      <c r="U6" s="8">
        <v>1</v>
      </c>
      <c r="V6" s="8">
        <v>1</v>
      </c>
      <c r="W6" s="8">
        <v>1</v>
      </c>
      <c r="X6" s="5"/>
    </row>
    <row r="7" spans="3:26" ht="19.899999999999999" customHeight="1" x14ac:dyDescent="0.15">
      <c r="R7" s="7" t="s">
        <v>70</v>
      </c>
      <c r="S7" s="6" t="s">
        <v>328</v>
      </c>
      <c r="T7" s="6" t="s">
        <v>327</v>
      </c>
      <c r="U7" s="6" t="s">
        <v>443</v>
      </c>
      <c r="V7" s="6" t="s">
        <v>442</v>
      </c>
      <c r="W7" s="6" t="s">
        <v>10</v>
      </c>
      <c r="X7" s="11" t="s">
        <v>87</v>
      </c>
      <c r="Z7" s="178" t="s">
        <v>451</v>
      </c>
    </row>
    <row r="8" spans="3:26" ht="19.899999999999999" customHeight="1" x14ac:dyDescent="0.15">
      <c r="Q8" s="71">
        <v>1</v>
      </c>
      <c r="R8" s="4" t="s">
        <v>12</v>
      </c>
      <c r="S8" s="3">
        <v>26.277372262773724</v>
      </c>
      <c r="T8" s="3">
        <v>38.248175182481752</v>
      </c>
      <c r="U8" s="3">
        <v>25.76642335766423</v>
      </c>
      <c r="V8" s="3">
        <v>1.3868613138686132</v>
      </c>
      <c r="W8" s="3">
        <v>8.3211678832116789</v>
      </c>
      <c r="X8" s="10">
        <f>S8+T8</f>
        <v>64.525547445255484</v>
      </c>
      <c r="Y8" s="85"/>
      <c r="Z8" s="179">
        <f>U8+V8</f>
        <v>27.153284671532845</v>
      </c>
    </row>
    <row r="9" spans="3:26" ht="19.899999999999999" customHeight="1" x14ac:dyDescent="0.15">
      <c r="Q9" s="71">
        <v>4</v>
      </c>
      <c r="R9" s="4" t="s">
        <v>18</v>
      </c>
      <c r="S9" s="3">
        <v>23.430656934306569</v>
      </c>
      <c r="T9" s="3">
        <v>38.978102189781019</v>
      </c>
      <c r="U9" s="3">
        <v>28.102189781021895</v>
      </c>
      <c r="V9" s="3">
        <v>0.87591240875912413</v>
      </c>
      <c r="W9" s="3">
        <v>8.6131386861313874</v>
      </c>
      <c r="X9" s="10">
        <f t="shared" ref="X9:X70" si="0">S9+T9</f>
        <v>62.408759124087588</v>
      </c>
      <c r="Y9" s="85"/>
      <c r="Z9" s="179">
        <f t="shared" ref="Z9:Z33" si="1">U9+V9</f>
        <v>28.978102189781019</v>
      </c>
    </row>
    <row r="10" spans="3:26" ht="19.899999999999999" customHeight="1" x14ac:dyDescent="0.15">
      <c r="Q10" s="71">
        <v>2</v>
      </c>
      <c r="R10" s="4" t="s">
        <v>13</v>
      </c>
      <c r="S10" s="3">
        <v>24.89051094890511</v>
      </c>
      <c r="T10" s="3">
        <v>35.839416058394157</v>
      </c>
      <c r="U10" s="3">
        <v>29.635036496350363</v>
      </c>
      <c r="V10" s="3">
        <v>1.3138686131386861</v>
      </c>
      <c r="W10" s="3">
        <v>8.3211678832116789</v>
      </c>
      <c r="X10" s="10">
        <f t="shared" si="0"/>
        <v>60.729927007299267</v>
      </c>
      <c r="Y10" s="85"/>
      <c r="Z10" s="179">
        <f t="shared" si="1"/>
        <v>30.948905109489051</v>
      </c>
    </row>
    <row r="11" spans="3:26" ht="19.899999999999999" customHeight="1" x14ac:dyDescent="0.15">
      <c r="Q11" s="71">
        <v>36</v>
      </c>
      <c r="R11" s="4" t="s">
        <v>17</v>
      </c>
      <c r="S11" s="3">
        <v>17.372262773722628</v>
      </c>
      <c r="T11" s="3">
        <v>39.270072992700726</v>
      </c>
      <c r="U11" s="3">
        <v>32.846715328467155</v>
      </c>
      <c r="V11" s="3">
        <v>1.824817518248175</v>
      </c>
      <c r="W11" s="3">
        <v>8.6861313868613141</v>
      </c>
      <c r="X11" s="10">
        <f t="shared" si="0"/>
        <v>56.642335766423358</v>
      </c>
      <c r="Y11" s="85"/>
      <c r="Z11" s="179">
        <f t="shared" si="1"/>
        <v>34.67153284671533</v>
      </c>
    </row>
    <row r="12" spans="3:26" ht="19.899999999999999" customHeight="1" x14ac:dyDescent="0.15">
      <c r="Q12" s="71">
        <v>37</v>
      </c>
      <c r="R12" s="4" t="s">
        <v>21</v>
      </c>
      <c r="S12" s="3">
        <v>16.569343065693431</v>
      </c>
      <c r="T12" s="3">
        <v>39.489051094890506</v>
      </c>
      <c r="U12" s="3">
        <v>34.087591240875916</v>
      </c>
      <c r="V12" s="3">
        <v>1.0948905109489051</v>
      </c>
      <c r="W12" s="3">
        <v>8.7591240875912408</v>
      </c>
      <c r="X12" s="10">
        <f t="shared" si="0"/>
        <v>56.058394160583937</v>
      </c>
      <c r="Y12" s="85"/>
      <c r="Z12" s="179">
        <f t="shared" si="1"/>
        <v>35.182481751824824</v>
      </c>
    </row>
    <row r="13" spans="3:26" ht="19.899999999999999" customHeight="1" x14ac:dyDescent="0.15">
      <c r="Q13" s="73">
        <v>14</v>
      </c>
      <c r="R13" s="4" t="s">
        <v>16</v>
      </c>
      <c r="S13" s="3">
        <v>18.540145985401459</v>
      </c>
      <c r="T13" s="3">
        <v>34.306569343065696</v>
      </c>
      <c r="U13" s="3">
        <v>36.423357664233578</v>
      </c>
      <c r="V13" s="3">
        <v>1.0218978102189782</v>
      </c>
      <c r="W13" s="3">
        <v>9.7080291970802932</v>
      </c>
      <c r="X13" s="10">
        <f t="shared" si="0"/>
        <v>52.846715328467155</v>
      </c>
      <c r="Y13" s="85"/>
      <c r="Z13" s="179">
        <f t="shared" si="1"/>
        <v>37.445255474452559</v>
      </c>
    </row>
    <row r="14" spans="3:26" ht="19.899999999999999" customHeight="1" x14ac:dyDescent="0.15">
      <c r="Q14" s="71">
        <v>5</v>
      </c>
      <c r="R14" s="4" t="s">
        <v>15</v>
      </c>
      <c r="S14" s="3">
        <v>21.605839416058394</v>
      </c>
      <c r="T14" s="3">
        <v>30.875912408759127</v>
      </c>
      <c r="U14" s="3">
        <v>32.481751824817515</v>
      </c>
      <c r="V14" s="3">
        <v>2.1897810218978102</v>
      </c>
      <c r="W14" s="3">
        <v>12.846715328467154</v>
      </c>
      <c r="X14" s="10">
        <f t="shared" si="0"/>
        <v>52.481751824817522</v>
      </c>
      <c r="Y14" s="85"/>
      <c r="Z14" s="179">
        <f t="shared" si="1"/>
        <v>34.671532846715323</v>
      </c>
    </row>
    <row r="15" spans="3:26" ht="19.899999999999999" customHeight="1" x14ac:dyDescent="0.15">
      <c r="Q15" s="71">
        <v>3</v>
      </c>
      <c r="R15" s="4" t="s">
        <v>29</v>
      </c>
      <c r="S15" s="3">
        <v>16.131386861313867</v>
      </c>
      <c r="T15" s="3">
        <v>35.474452554744524</v>
      </c>
      <c r="U15" s="3">
        <v>38.759124087591239</v>
      </c>
      <c r="V15" s="3">
        <v>1.3868613138686132</v>
      </c>
      <c r="W15" s="3">
        <v>8.2481751824817504</v>
      </c>
      <c r="X15" s="10">
        <f t="shared" si="0"/>
        <v>51.605839416058387</v>
      </c>
      <c r="Y15" s="85"/>
      <c r="Z15" s="179">
        <f t="shared" si="1"/>
        <v>40.145985401459853</v>
      </c>
    </row>
    <row r="16" spans="3:26" ht="19.899999999999999" customHeight="1" x14ac:dyDescent="0.15">
      <c r="Q16" s="73">
        <v>7</v>
      </c>
      <c r="R16" s="4" t="s">
        <v>19</v>
      </c>
      <c r="S16" s="3">
        <v>19.635036496350363</v>
      </c>
      <c r="T16" s="3">
        <v>31.094890510948904</v>
      </c>
      <c r="U16" s="3">
        <v>35.036496350364963</v>
      </c>
      <c r="V16" s="3">
        <v>1.7518248175182483</v>
      </c>
      <c r="W16" s="3">
        <v>12.481751824817518</v>
      </c>
      <c r="X16" s="10">
        <f t="shared" si="0"/>
        <v>50.729927007299267</v>
      </c>
      <c r="Y16" s="85"/>
      <c r="Z16" s="179">
        <f t="shared" si="1"/>
        <v>36.788321167883211</v>
      </c>
    </row>
    <row r="17" spans="17:26" ht="19.899999999999999" customHeight="1" x14ac:dyDescent="0.15">
      <c r="Q17" s="71">
        <v>10</v>
      </c>
      <c r="R17" s="4" t="s">
        <v>14</v>
      </c>
      <c r="S17" s="3">
        <v>16.642335766423358</v>
      </c>
      <c r="T17" s="3">
        <v>32.773722627737229</v>
      </c>
      <c r="U17" s="3">
        <v>35.54744525547445</v>
      </c>
      <c r="V17" s="3">
        <v>4.5255474452554747</v>
      </c>
      <c r="W17" s="3">
        <v>10.510948905109489</v>
      </c>
      <c r="X17" s="10">
        <f t="shared" si="0"/>
        <v>49.416058394160586</v>
      </c>
      <c r="Y17" s="85"/>
      <c r="Z17" s="179">
        <f t="shared" si="1"/>
        <v>40.072992700729927</v>
      </c>
    </row>
    <row r="18" spans="17:26" ht="19.899999999999999" customHeight="1" x14ac:dyDescent="0.15">
      <c r="Q18" s="71">
        <v>35</v>
      </c>
      <c r="R18" s="4" t="s">
        <v>444</v>
      </c>
      <c r="S18" s="3">
        <v>13.430656934306571</v>
      </c>
      <c r="T18" s="3">
        <v>35.620437956204384</v>
      </c>
      <c r="U18" s="3">
        <v>40.145985401459853</v>
      </c>
      <c r="V18" s="3">
        <v>1.6058394160583942</v>
      </c>
      <c r="W18" s="3">
        <v>9.1970802919708028</v>
      </c>
      <c r="X18" s="10">
        <f t="shared" si="0"/>
        <v>49.051094890510953</v>
      </c>
      <c r="Y18" s="85"/>
      <c r="Z18" s="179">
        <f t="shared" si="1"/>
        <v>41.751824817518248</v>
      </c>
    </row>
    <row r="19" spans="17:26" ht="19.899999999999999" customHeight="1" x14ac:dyDescent="0.15">
      <c r="Q19" s="71">
        <v>9</v>
      </c>
      <c r="R19" s="4" t="s">
        <v>257</v>
      </c>
      <c r="S19" s="3">
        <v>13.211678832116789</v>
      </c>
      <c r="T19" s="3">
        <v>35.693430656934304</v>
      </c>
      <c r="U19" s="3">
        <v>35.693430656934304</v>
      </c>
      <c r="V19" s="3">
        <v>2.9927007299270074</v>
      </c>
      <c r="W19" s="3">
        <v>12.408759124087592</v>
      </c>
      <c r="X19" s="10">
        <f t="shared" si="0"/>
        <v>48.905109489051092</v>
      </c>
      <c r="Y19" s="85"/>
      <c r="Z19" s="179">
        <f t="shared" si="1"/>
        <v>38.686131386861312</v>
      </c>
    </row>
    <row r="20" spans="17:26" ht="19.899999999999999" customHeight="1" x14ac:dyDescent="0.15">
      <c r="Q20" s="73">
        <v>11</v>
      </c>
      <c r="R20" s="4" t="s">
        <v>27</v>
      </c>
      <c r="S20" s="3">
        <v>13.284671532846716</v>
      </c>
      <c r="T20" s="3">
        <v>34.160583941605836</v>
      </c>
      <c r="U20" s="3">
        <v>37.883211678832119</v>
      </c>
      <c r="V20" s="3">
        <v>3.1386861313868613</v>
      </c>
      <c r="W20" s="3">
        <v>11.532846715328466</v>
      </c>
      <c r="X20" s="10">
        <f t="shared" si="0"/>
        <v>47.445255474452551</v>
      </c>
      <c r="Y20" s="85"/>
      <c r="Z20" s="179">
        <f t="shared" si="1"/>
        <v>41.021897810218981</v>
      </c>
    </row>
    <row r="21" spans="17:26" ht="19.899999999999999" customHeight="1" x14ac:dyDescent="0.15">
      <c r="Q21" s="73">
        <v>6</v>
      </c>
      <c r="R21" s="4" t="s">
        <v>28</v>
      </c>
      <c r="S21" s="3">
        <v>13.722627737226279</v>
      </c>
      <c r="T21" s="3">
        <v>32.846715328467155</v>
      </c>
      <c r="U21" s="3">
        <v>37.372262773722625</v>
      </c>
      <c r="V21" s="3">
        <v>3.2116788321167884</v>
      </c>
      <c r="W21" s="3">
        <v>12.846715328467154</v>
      </c>
      <c r="X21" s="10">
        <f t="shared" si="0"/>
        <v>46.569343065693431</v>
      </c>
      <c r="Y21" s="85"/>
      <c r="Z21" s="179">
        <f t="shared" si="1"/>
        <v>40.583941605839414</v>
      </c>
    </row>
    <row r="22" spans="17:26" ht="19.899999999999999" customHeight="1" x14ac:dyDescent="0.15">
      <c r="Q22" s="73">
        <v>8</v>
      </c>
      <c r="R22" s="4" t="s">
        <v>39</v>
      </c>
      <c r="S22" s="3">
        <v>11.824817518248175</v>
      </c>
      <c r="T22" s="3">
        <v>33.576642335766422</v>
      </c>
      <c r="U22" s="3">
        <v>39.708029197080293</v>
      </c>
      <c r="V22" s="3">
        <v>2.335766423357664</v>
      </c>
      <c r="W22" s="3">
        <v>12.554744525547445</v>
      </c>
      <c r="X22" s="10">
        <f t="shared" si="0"/>
        <v>45.401459854014597</v>
      </c>
      <c r="Y22" s="85"/>
      <c r="Z22" s="179">
        <f t="shared" si="1"/>
        <v>42.043795620437955</v>
      </c>
    </row>
    <row r="23" spans="17:26" ht="19.899999999999999" customHeight="1" x14ac:dyDescent="0.15">
      <c r="Q23" s="71">
        <v>13</v>
      </c>
      <c r="R23" s="4" t="s">
        <v>32</v>
      </c>
      <c r="S23" s="3">
        <v>12.262773722627736</v>
      </c>
      <c r="T23" s="3">
        <v>29.56204379562044</v>
      </c>
      <c r="U23" s="3">
        <v>46.934306569343065</v>
      </c>
      <c r="V23" s="3">
        <v>1.3138686131386861</v>
      </c>
      <c r="W23" s="3">
        <v>9.9270072992700733</v>
      </c>
      <c r="X23" s="10">
        <f t="shared" si="0"/>
        <v>41.824817518248175</v>
      </c>
      <c r="Y23" s="85"/>
      <c r="Z23" s="179">
        <f t="shared" si="1"/>
        <v>48.248175182481752</v>
      </c>
    </row>
    <row r="24" spans="17:26" ht="19.899999999999999" customHeight="1" x14ac:dyDescent="0.15">
      <c r="Q24" s="71">
        <v>25</v>
      </c>
      <c r="R24" s="4" t="s">
        <v>30</v>
      </c>
      <c r="S24" s="3">
        <v>12.700729927007298</v>
      </c>
      <c r="T24" s="3">
        <v>28.248175182481749</v>
      </c>
      <c r="U24" s="3">
        <v>47.810218978102192</v>
      </c>
      <c r="V24" s="3">
        <v>2.0437956204379564</v>
      </c>
      <c r="W24" s="3">
        <v>9.1970802919708028</v>
      </c>
      <c r="X24" s="10">
        <f t="shared" si="0"/>
        <v>40.948905109489047</v>
      </c>
      <c r="Y24" s="85"/>
      <c r="Z24" s="179">
        <f t="shared" si="1"/>
        <v>49.854014598540147</v>
      </c>
    </row>
    <row r="25" spans="17:26" ht="19.899999999999999" customHeight="1" x14ac:dyDescent="0.15">
      <c r="Q25" s="73">
        <v>40</v>
      </c>
      <c r="R25" s="4" t="s">
        <v>23</v>
      </c>
      <c r="S25" s="3">
        <v>9.9270072992700733</v>
      </c>
      <c r="T25" s="3">
        <v>29.489051094890513</v>
      </c>
      <c r="U25" s="3">
        <v>48.394160583941606</v>
      </c>
      <c r="V25" s="3">
        <v>2.5547445255474455</v>
      </c>
      <c r="W25" s="3">
        <v>9.6350364963503647</v>
      </c>
      <c r="X25" s="10">
        <f t="shared" si="0"/>
        <v>39.416058394160586</v>
      </c>
      <c r="Y25" s="85"/>
      <c r="Z25" s="179">
        <f t="shared" si="1"/>
        <v>50.948905109489054</v>
      </c>
    </row>
    <row r="26" spans="17:26" ht="19.899999999999999" customHeight="1" x14ac:dyDescent="0.15">
      <c r="Q26" s="71">
        <v>33</v>
      </c>
      <c r="R26" s="4" t="s">
        <v>25</v>
      </c>
      <c r="S26" s="3">
        <v>10</v>
      </c>
      <c r="T26" s="3">
        <v>29.270072992700729</v>
      </c>
      <c r="U26" s="3">
        <v>49.270072992700733</v>
      </c>
      <c r="V26" s="3">
        <v>2.335766423357664</v>
      </c>
      <c r="W26" s="3">
        <v>9.1240875912408761</v>
      </c>
      <c r="X26" s="10">
        <f t="shared" si="0"/>
        <v>39.270072992700733</v>
      </c>
      <c r="Y26" s="85"/>
      <c r="Z26" s="179">
        <f t="shared" si="1"/>
        <v>51.605839416058394</v>
      </c>
    </row>
    <row r="27" spans="17:26" ht="19.899999999999999" customHeight="1" x14ac:dyDescent="0.15">
      <c r="Q27" s="71">
        <v>38</v>
      </c>
      <c r="R27" s="4" t="s">
        <v>271</v>
      </c>
      <c r="S27" s="3">
        <v>9.9270072992700733</v>
      </c>
      <c r="T27" s="3">
        <v>28.832116788321166</v>
      </c>
      <c r="U27" s="3">
        <v>49.270072992700733</v>
      </c>
      <c r="V27" s="3">
        <v>1.6788321167883213</v>
      </c>
      <c r="W27" s="3">
        <v>10.291970802919707</v>
      </c>
      <c r="X27" s="10">
        <f t="shared" si="0"/>
        <v>38.759124087591239</v>
      </c>
      <c r="Y27" s="85"/>
      <c r="Z27" s="179">
        <f t="shared" si="1"/>
        <v>50.948905109489054</v>
      </c>
    </row>
    <row r="28" spans="17:26" ht="19.899999999999999" customHeight="1" x14ac:dyDescent="0.15">
      <c r="Q28" s="71">
        <v>41</v>
      </c>
      <c r="R28" s="4" t="s">
        <v>324</v>
      </c>
      <c r="S28" s="3">
        <v>9.8540145985401466</v>
      </c>
      <c r="T28" s="3">
        <v>28.467153284671532</v>
      </c>
      <c r="U28" s="3">
        <v>51.532846715328461</v>
      </c>
      <c r="V28" s="3">
        <v>1.3138686131386861</v>
      </c>
      <c r="W28" s="3">
        <v>8.8321167883211675</v>
      </c>
      <c r="X28" s="10">
        <f t="shared" si="0"/>
        <v>38.321167883211679</v>
      </c>
      <c r="Y28" s="85"/>
      <c r="Z28" s="179">
        <f t="shared" si="1"/>
        <v>52.846715328467148</v>
      </c>
    </row>
    <row r="29" spans="17:26" ht="19.899999999999999" customHeight="1" x14ac:dyDescent="0.15">
      <c r="Q29" s="71">
        <v>49</v>
      </c>
      <c r="R29" s="4" t="s">
        <v>22</v>
      </c>
      <c r="S29" s="3">
        <v>9.9270072992700733</v>
      </c>
      <c r="T29" s="3">
        <v>27.810218978102192</v>
      </c>
      <c r="U29" s="3">
        <v>47.372262773722632</v>
      </c>
      <c r="V29" s="3">
        <v>3.1386861313868613</v>
      </c>
      <c r="W29" s="3">
        <v>11.751824817518248</v>
      </c>
      <c r="X29" s="10">
        <f t="shared" si="0"/>
        <v>37.737226277372265</v>
      </c>
      <c r="Y29" s="85"/>
      <c r="Z29" s="179">
        <f t="shared" si="1"/>
        <v>50.510948905109494</v>
      </c>
    </row>
    <row r="30" spans="17:26" ht="19.899999999999999" customHeight="1" x14ac:dyDescent="0.15">
      <c r="Q30" s="73">
        <v>34</v>
      </c>
      <c r="R30" s="4" t="s">
        <v>31</v>
      </c>
      <c r="S30" s="3">
        <v>9.1240875912408761</v>
      </c>
      <c r="T30" s="3">
        <v>28.175182481751825</v>
      </c>
      <c r="U30" s="3">
        <v>50.291970802919707</v>
      </c>
      <c r="V30" s="3">
        <v>3.5036496350364965</v>
      </c>
      <c r="W30" s="3">
        <v>8.905109489051096</v>
      </c>
      <c r="X30" s="10">
        <f t="shared" si="0"/>
        <v>37.299270072992698</v>
      </c>
      <c r="Y30" s="85"/>
      <c r="Z30" s="179">
        <f t="shared" si="1"/>
        <v>53.795620437956202</v>
      </c>
    </row>
    <row r="31" spans="17:26" ht="19.899999999999999" customHeight="1" x14ac:dyDescent="0.15">
      <c r="Q31" s="71">
        <v>52</v>
      </c>
      <c r="R31" s="4" t="s">
        <v>34</v>
      </c>
      <c r="S31" s="3">
        <v>8.7591240875912408</v>
      </c>
      <c r="T31" s="3">
        <v>28.540145985401459</v>
      </c>
      <c r="U31" s="3">
        <v>47.445255474452551</v>
      </c>
      <c r="V31" s="3">
        <v>2.1897810218978102</v>
      </c>
      <c r="W31" s="3">
        <v>13.065693430656935</v>
      </c>
      <c r="X31" s="10">
        <f t="shared" si="0"/>
        <v>37.299270072992698</v>
      </c>
      <c r="Y31" s="85"/>
      <c r="Z31" s="179">
        <f t="shared" si="1"/>
        <v>49.635036496350359</v>
      </c>
    </row>
    <row r="32" spans="17:26" ht="19.899999999999999" customHeight="1" x14ac:dyDescent="0.15">
      <c r="Q32" s="71">
        <v>26</v>
      </c>
      <c r="R32" s="4" t="s">
        <v>37</v>
      </c>
      <c r="S32" s="3">
        <v>7.4452554744525541</v>
      </c>
      <c r="T32" s="3">
        <v>28.686131386861312</v>
      </c>
      <c r="U32" s="3">
        <v>50.364963503649641</v>
      </c>
      <c r="V32" s="3">
        <v>2.0437956204379564</v>
      </c>
      <c r="W32" s="3">
        <v>11.459854014598541</v>
      </c>
      <c r="X32" s="10">
        <f t="shared" si="0"/>
        <v>36.131386861313864</v>
      </c>
      <c r="Y32" s="85"/>
      <c r="Z32" s="179">
        <f t="shared" si="1"/>
        <v>52.408759124087595</v>
      </c>
    </row>
    <row r="33" spans="17:26" ht="19.899999999999999" customHeight="1" x14ac:dyDescent="0.15">
      <c r="Q33" s="73">
        <v>12</v>
      </c>
      <c r="R33" s="4" t="s">
        <v>445</v>
      </c>
      <c r="S33" s="3">
        <v>6.4963503649635035</v>
      </c>
      <c r="T33" s="3">
        <v>29.124087591240876</v>
      </c>
      <c r="U33" s="3">
        <v>47.445255474452551</v>
      </c>
      <c r="V33" s="3">
        <v>4.1605839416058394</v>
      </c>
      <c r="W33" s="3">
        <v>12.773722627737227</v>
      </c>
      <c r="X33" s="10">
        <f t="shared" si="0"/>
        <v>35.620437956204377</v>
      </c>
      <c r="Y33" s="85"/>
      <c r="Z33" s="179">
        <f t="shared" si="1"/>
        <v>51.605839416058387</v>
      </c>
    </row>
    <row r="34" spans="17:26" ht="19.899999999999999" customHeight="1" x14ac:dyDescent="0.15">
      <c r="X34" s="10"/>
    </row>
    <row r="35" spans="17:26" ht="19.899999999999999" customHeight="1" x14ac:dyDescent="0.15">
      <c r="X35" s="10"/>
    </row>
    <row r="36" spans="17:26" ht="19.899999999999999" customHeight="1" x14ac:dyDescent="0.15">
      <c r="X36" s="10"/>
    </row>
    <row r="37" spans="17:26" ht="19.899999999999999" customHeight="1" x14ac:dyDescent="0.15">
      <c r="X37" s="10"/>
    </row>
    <row r="38" spans="17:26" ht="19.899999999999999" customHeight="1" x14ac:dyDescent="0.15">
      <c r="X38" s="10"/>
    </row>
    <row r="39" spans="17:26" ht="19.899999999999999" customHeight="1" x14ac:dyDescent="0.15">
      <c r="X39" s="10"/>
    </row>
    <row r="40" spans="17:26" ht="19.899999999999999" customHeight="1" x14ac:dyDescent="0.15">
      <c r="X40" s="10"/>
    </row>
    <row r="41" spans="17:26" ht="19.899999999999999" customHeight="1" x14ac:dyDescent="0.15">
      <c r="X41" s="10"/>
    </row>
    <row r="42" spans="17:26" ht="19.899999999999999" customHeight="1" x14ac:dyDescent="0.15">
      <c r="X42" s="10"/>
    </row>
    <row r="43" spans="17:26" ht="19.899999999999999" customHeight="1" x14ac:dyDescent="0.15">
      <c r="X43" s="10"/>
    </row>
    <row r="44" spans="17:26" ht="19.899999999999999" customHeight="1" x14ac:dyDescent="0.15">
      <c r="X44" s="10"/>
    </row>
    <row r="45" spans="17:26" ht="19.899999999999999" customHeight="1" x14ac:dyDescent="0.15">
      <c r="X45" s="10"/>
    </row>
    <row r="46" spans="17:26" ht="19.899999999999999" customHeight="1" x14ac:dyDescent="0.15">
      <c r="X46" s="10"/>
    </row>
    <row r="47" spans="17:26" ht="19.899999999999999" customHeight="1" x14ac:dyDescent="0.15">
      <c r="X47" s="10"/>
    </row>
    <row r="48" spans="17:26" ht="19.899999999999999" customHeight="1" x14ac:dyDescent="0.15">
      <c r="X48" s="10"/>
    </row>
    <row r="49" spans="18:24" ht="19.899999999999999" customHeight="1" x14ac:dyDescent="0.15">
      <c r="X49" s="10"/>
    </row>
    <row r="50" spans="18:24" ht="19.899999999999999" customHeight="1" x14ac:dyDescent="0.15">
      <c r="X50" s="10"/>
    </row>
    <row r="51" spans="18:24" ht="19.899999999999999" customHeight="1" x14ac:dyDescent="0.15">
      <c r="X51" s="10"/>
    </row>
    <row r="52" spans="18:24" ht="19.899999999999999" customHeight="1" x14ac:dyDescent="0.15">
      <c r="X52" s="10"/>
    </row>
    <row r="53" spans="18:24" ht="19.899999999999999" customHeight="1" x14ac:dyDescent="0.15">
      <c r="X53" s="10"/>
    </row>
    <row r="54" spans="18:24" ht="19.899999999999999" customHeight="1" x14ac:dyDescent="0.15">
      <c r="X54" s="10"/>
    </row>
    <row r="55" spans="18:24" ht="19.899999999999999" customHeight="1" x14ac:dyDescent="0.15">
      <c r="X55" s="10"/>
    </row>
    <row r="56" spans="18:24" ht="19.899999999999999" customHeight="1" x14ac:dyDescent="0.15">
      <c r="X56" s="10"/>
    </row>
    <row r="57" spans="18:24" ht="19.899999999999999" customHeight="1" x14ac:dyDescent="0.15">
      <c r="X57" s="10"/>
    </row>
    <row r="58" spans="18:24" ht="19.899999999999999" customHeight="1" x14ac:dyDescent="0.15">
      <c r="X58" s="10"/>
    </row>
    <row r="59" spans="18:24" ht="19.899999999999999" customHeight="1" x14ac:dyDescent="0.15">
      <c r="X59" s="10"/>
    </row>
    <row r="60" spans="18:24" ht="19.899999999999999" customHeight="1" x14ac:dyDescent="0.15">
      <c r="X60" s="10"/>
    </row>
    <row r="61" spans="18:24" ht="19.899999999999999" customHeight="1" x14ac:dyDescent="0.15">
      <c r="X61" s="10"/>
    </row>
    <row r="62" spans="18:24" ht="19.899999999999999" customHeight="1" x14ac:dyDescent="0.15">
      <c r="X62" s="10"/>
    </row>
    <row r="63" spans="18:24" ht="19.899999999999999" customHeight="1" x14ac:dyDescent="0.15">
      <c r="X63" s="10"/>
    </row>
    <row r="64" spans="18:24" ht="19.899999999999999" customHeight="1" x14ac:dyDescent="0.15">
      <c r="R64" s="9" t="s">
        <v>71</v>
      </c>
      <c r="S64" s="8">
        <v>1</v>
      </c>
      <c r="T64" s="8">
        <v>1</v>
      </c>
      <c r="U64" s="8">
        <v>1</v>
      </c>
      <c r="V64" s="8">
        <v>1</v>
      </c>
      <c r="W64" s="8">
        <v>1</v>
      </c>
      <c r="X64" s="10"/>
    </row>
    <row r="65" spans="17:26" ht="19.899999999999999" customHeight="1" x14ac:dyDescent="0.15">
      <c r="R65" s="7" t="s">
        <v>70</v>
      </c>
      <c r="S65" s="6" t="s">
        <v>328</v>
      </c>
      <c r="T65" s="6" t="s">
        <v>327</v>
      </c>
      <c r="U65" s="6" t="s">
        <v>443</v>
      </c>
      <c r="V65" s="6" t="s">
        <v>442</v>
      </c>
      <c r="W65" s="6" t="s">
        <v>10</v>
      </c>
      <c r="X65" s="10"/>
      <c r="Z65" s="178" t="s">
        <v>451</v>
      </c>
    </row>
    <row r="66" spans="17:26" ht="19.899999999999999" customHeight="1" x14ac:dyDescent="0.15">
      <c r="Q66" s="73">
        <v>27</v>
      </c>
      <c r="R66" s="4" t="s">
        <v>42</v>
      </c>
      <c r="S66" s="3">
        <v>6.2773722627737225</v>
      </c>
      <c r="T66" s="3">
        <v>28.540145985401459</v>
      </c>
      <c r="U66" s="3">
        <v>51.313868613138695</v>
      </c>
      <c r="V66" s="3">
        <v>2.0437956204379564</v>
      </c>
      <c r="W66" s="3">
        <v>11.824817518248175</v>
      </c>
      <c r="X66" s="10">
        <f t="shared" si="0"/>
        <v>34.817518248175183</v>
      </c>
      <c r="Y66" s="85"/>
      <c r="Z66" s="179">
        <f>U66+V66</f>
        <v>53.357664233576649</v>
      </c>
    </row>
    <row r="67" spans="17:26" ht="19.899999999999999" customHeight="1" x14ac:dyDescent="0.15">
      <c r="Q67" s="71">
        <v>42</v>
      </c>
      <c r="R67" s="4" t="s">
        <v>38</v>
      </c>
      <c r="S67" s="3">
        <v>8.1751824817518255</v>
      </c>
      <c r="T67" s="3">
        <v>25.839416058394161</v>
      </c>
      <c r="U67" s="3">
        <v>54.160583941605843</v>
      </c>
      <c r="V67" s="3">
        <v>2.1897810218978102</v>
      </c>
      <c r="W67" s="3">
        <v>9.6350364963503647</v>
      </c>
      <c r="X67" s="10">
        <f t="shared" si="0"/>
        <v>34.014598540145982</v>
      </c>
      <c r="Y67" s="85"/>
      <c r="Z67" s="179">
        <f t="shared" ref="Z67:Z91" si="2">U67+V67</f>
        <v>56.350364963503651</v>
      </c>
    </row>
    <row r="68" spans="17:26" ht="19.899999999999999" customHeight="1" x14ac:dyDescent="0.15">
      <c r="Q68" s="73">
        <v>39</v>
      </c>
      <c r="R68" s="4" t="s">
        <v>446</v>
      </c>
      <c r="S68" s="3">
        <v>6.0583941605839415</v>
      </c>
      <c r="T68" s="3">
        <v>26.934306569343065</v>
      </c>
      <c r="U68" s="3">
        <v>48.394160583941606</v>
      </c>
      <c r="V68" s="3">
        <v>6.9343065693430654</v>
      </c>
      <c r="W68" s="3">
        <v>11.678832116788321</v>
      </c>
      <c r="X68" s="10">
        <f t="shared" si="0"/>
        <v>32.992700729927009</v>
      </c>
      <c r="Y68" s="85"/>
      <c r="Z68" s="179">
        <f t="shared" si="2"/>
        <v>55.32846715328467</v>
      </c>
    </row>
    <row r="69" spans="17:26" ht="19.899999999999999" customHeight="1" x14ac:dyDescent="0.15">
      <c r="Q69" s="71">
        <v>50</v>
      </c>
      <c r="R69" s="4" t="s">
        <v>47</v>
      </c>
      <c r="S69" s="3">
        <v>4.8905109489051091</v>
      </c>
      <c r="T69" s="3">
        <v>27.664233576642332</v>
      </c>
      <c r="U69" s="3">
        <v>51.313868613138695</v>
      </c>
      <c r="V69" s="3">
        <v>2.6277372262773722</v>
      </c>
      <c r="W69" s="3">
        <v>13.503649635036496</v>
      </c>
      <c r="X69" s="10">
        <f t="shared" si="0"/>
        <v>32.554744525547441</v>
      </c>
      <c r="Y69" s="85"/>
      <c r="Z69" s="179">
        <f t="shared" si="2"/>
        <v>53.94160583941607</v>
      </c>
    </row>
    <row r="70" spans="17:26" ht="19.899999999999999" customHeight="1" x14ac:dyDescent="0.15">
      <c r="Q70" s="73">
        <v>51</v>
      </c>
      <c r="R70" s="4" t="s">
        <v>52</v>
      </c>
      <c r="S70" s="3">
        <v>5.5474452554744529</v>
      </c>
      <c r="T70" s="3">
        <v>26.861313868613141</v>
      </c>
      <c r="U70" s="3">
        <v>51.897810218978101</v>
      </c>
      <c r="V70" s="3">
        <v>2.4817518248175183</v>
      </c>
      <c r="W70" s="3">
        <v>13.211678832116789</v>
      </c>
      <c r="X70" s="10">
        <f t="shared" si="0"/>
        <v>32.408759124087595</v>
      </c>
      <c r="Y70" s="85"/>
      <c r="Z70" s="179">
        <f t="shared" si="2"/>
        <v>54.379562043795616</v>
      </c>
    </row>
    <row r="71" spans="17:26" ht="19.899999999999999" customHeight="1" x14ac:dyDescent="0.15">
      <c r="Q71" s="71">
        <v>28</v>
      </c>
      <c r="R71" s="4" t="s">
        <v>272</v>
      </c>
      <c r="S71" s="3">
        <v>8.8321167883211675</v>
      </c>
      <c r="T71" s="3">
        <v>22.846715328467155</v>
      </c>
      <c r="U71" s="3">
        <v>55.182481751824817</v>
      </c>
      <c r="V71" s="3">
        <v>2.9927007299270074</v>
      </c>
      <c r="W71" s="3">
        <v>10.145985401459855</v>
      </c>
      <c r="X71" s="10">
        <f t="shared" ref="X71:X91" si="3">S71+T71</f>
        <v>31.678832116788321</v>
      </c>
      <c r="Y71" s="85"/>
      <c r="Z71" s="179">
        <f t="shared" si="2"/>
        <v>58.175182481751825</v>
      </c>
    </row>
    <row r="72" spans="17:26" ht="19.899999999999999" customHeight="1" x14ac:dyDescent="0.15">
      <c r="Q72" s="71">
        <v>45</v>
      </c>
      <c r="R72" s="4" t="s">
        <v>36</v>
      </c>
      <c r="S72" s="3">
        <v>6.6423357664233578</v>
      </c>
      <c r="T72" s="3">
        <v>24.087591240875913</v>
      </c>
      <c r="U72" s="3">
        <v>53.211678832116796</v>
      </c>
      <c r="V72" s="3">
        <v>4.3065693430656937</v>
      </c>
      <c r="W72" s="3">
        <v>11.751824817518248</v>
      </c>
      <c r="X72" s="10">
        <f t="shared" si="3"/>
        <v>30.729927007299271</v>
      </c>
      <c r="Y72" s="85"/>
      <c r="Z72" s="179">
        <f t="shared" si="2"/>
        <v>57.518248175182492</v>
      </c>
    </row>
    <row r="73" spans="17:26" ht="19.899999999999999" customHeight="1" x14ac:dyDescent="0.15">
      <c r="Q73" s="71">
        <v>22</v>
      </c>
      <c r="R73" s="4" t="s">
        <v>41</v>
      </c>
      <c r="S73" s="3">
        <v>5.4014598540145986</v>
      </c>
      <c r="T73" s="3">
        <v>25.036496350364963</v>
      </c>
      <c r="U73" s="3">
        <v>52.335766423357668</v>
      </c>
      <c r="V73" s="3">
        <v>5.1094890510948909</v>
      </c>
      <c r="W73" s="3">
        <v>12.116788321167883</v>
      </c>
      <c r="X73" s="10">
        <f t="shared" si="3"/>
        <v>30.43795620437956</v>
      </c>
      <c r="Y73" s="85"/>
      <c r="Z73" s="179">
        <f t="shared" si="2"/>
        <v>57.445255474452559</v>
      </c>
    </row>
    <row r="74" spans="17:26" ht="19.899999999999999" customHeight="1" x14ac:dyDescent="0.15">
      <c r="Q74" s="73">
        <v>15</v>
      </c>
      <c r="R74" s="4" t="s">
        <v>238</v>
      </c>
      <c r="S74" s="3">
        <v>4.8175182481751824</v>
      </c>
      <c r="T74" s="3">
        <v>24.087591240875913</v>
      </c>
      <c r="U74" s="3">
        <v>51.459854014598541</v>
      </c>
      <c r="V74" s="3">
        <v>7.4452554744525541</v>
      </c>
      <c r="W74" s="3">
        <v>12.189781021897812</v>
      </c>
      <c r="X74" s="10">
        <f t="shared" si="3"/>
        <v>28.905109489051096</v>
      </c>
      <c r="Y74" s="85"/>
      <c r="Z74" s="179">
        <f t="shared" si="2"/>
        <v>58.905109489051092</v>
      </c>
    </row>
    <row r="75" spans="17:26" ht="19.899999999999999" customHeight="1" x14ac:dyDescent="0.15">
      <c r="Q75" s="71">
        <v>48</v>
      </c>
      <c r="R75" s="4" t="s">
        <v>33</v>
      </c>
      <c r="S75" s="3">
        <v>5.1824817518248176</v>
      </c>
      <c r="T75" s="3">
        <v>22.846715328467155</v>
      </c>
      <c r="U75" s="3">
        <v>56.496350364963497</v>
      </c>
      <c r="V75" s="3">
        <v>3.5036496350364965</v>
      </c>
      <c r="W75" s="3">
        <v>11.97080291970803</v>
      </c>
      <c r="X75" s="10">
        <f t="shared" si="3"/>
        <v>28.029197080291972</v>
      </c>
      <c r="Y75" s="85"/>
      <c r="Z75" s="179">
        <f t="shared" si="2"/>
        <v>59.999999999999993</v>
      </c>
    </row>
    <row r="76" spans="17:26" ht="19.899999999999999" customHeight="1" x14ac:dyDescent="0.15">
      <c r="Q76" s="73">
        <v>32</v>
      </c>
      <c r="R76" s="4" t="s">
        <v>53</v>
      </c>
      <c r="S76" s="3">
        <v>5.6934306569343063</v>
      </c>
      <c r="T76" s="3">
        <v>22.116788321167881</v>
      </c>
      <c r="U76" s="3">
        <v>59.270072992700726</v>
      </c>
      <c r="V76" s="3">
        <v>2.9197080291970803</v>
      </c>
      <c r="W76" s="3">
        <v>10</v>
      </c>
      <c r="X76" s="10">
        <f t="shared" si="3"/>
        <v>27.810218978102188</v>
      </c>
      <c r="Y76" s="85"/>
      <c r="Z76" s="179">
        <f t="shared" si="2"/>
        <v>62.189781021897808</v>
      </c>
    </row>
    <row r="77" spans="17:26" ht="19.899999999999999" customHeight="1" x14ac:dyDescent="0.15">
      <c r="Q77" s="73">
        <v>16</v>
      </c>
      <c r="R77" s="4" t="s">
        <v>35</v>
      </c>
      <c r="S77" s="3">
        <v>6.4963503649635035</v>
      </c>
      <c r="T77" s="3">
        <v>20.948905109489051</v>
      </c>
      <c r="U77" s="3">
        <v>59.854014598540154</v>
      </c>
      <c r="V77" s="3">
        <v>3.2116788321167884</v>
      </c>
      <c r="W77" s="3">
        <v>9.4890510948905096</v>
      </c>
      <c r="X77" s="10">
        <f t="shared" si="3"/>
        <v>27.445255474452555</v>
      </c>
      <c r="Y77" s="85"/>
      <c r="Z77" s="179">
        <f t="shared" si="2"/>
        <v>63.065693430656943</v>
      </c>
    </row>
    <row r="78" spans="17:26" ht="19.899999999999999" customHeight="1" x14ac:dyDescent="0.15">
      <c r="Q78" s="73">
        <v>23</v>
      </c>
      <c r="R78" s="4" t="s">
        <v>236</v>
      </c>
      <c r="S78" s="3">
        <v>4.3795620437956204</v>
      </c>
      <c r="T78" s="3">
        <v>21.897810218978105</v>
      </c>
      <c r="U78" s="3">
        <v>52.481751824817515</v>
      </c>
      <c r="V78" s="3">
        <v>9.4160583941605847</v>
      </c>
      <c r="W78" s="3">
        <v>11.824817518248175</v>
      </c>
      <c r="X78" s="10">
        <f t="shared" si="3"/>
        <v>26.277372262773724</v>
      </c>
      <c r="Y78" s="85"/>
      <c r="Z78" s="179">
        <f t="shared" si="2"/>
        <v>61.897810218978101</v>
      </c>
    </row>
    <row r="79" spans="17:26" ht="19.899999999999999" customHeight="1" x14ac:dyDescent="0.15">
      <c r="Q79" s="71">
        <v>24</v>
      </c>
      <c r="R79" s="4" t="s">
        <v>55</v>
      </c>
      <c r="S79" s="3">
        <v>5.0364963503649633</v>
      </c>
      <c r="T79" s="3">
        <v>21.240875912408761</v>
      </c>
      <c r="U79" s="3">
        <v>55.620437956204384</v>
      </c>
      <c r="V79" s="3">
        <v>6.2043795620437958</v>
      </c>
      <c r="W79" s="3">
        <v>11.897810218978103</v>
      </c>
      <c r="X79" s="10">
        <f t="shared" si="3"/>
        <v>26.277372262773724</v>
      </c>
      <c r="Y79" s="85"/>
      <c r="Z79" s="179">
        <f t="shared" si="2"/>
        <v>61.824817518248182</v>
      </c>
    </row>
    <row r="80" spans="17:26" ht="19.899999999999999" customHeight="1" x14ac:dyDescent="0.15">
      <c r="Q80" s="73">
        <v>46</v>
      </c>
      <c r="R80" s="4" t="s">
        <v>447</v>
      </c>
      <c r="S80" s="3">
        <v>3.4306569343065698</v>
      </c>
      <c r="T80" s="3">
        <v>21.751824817518248</v>
      </c>
      <c r="U80" s="3">
        <v>58.613138686131386</v>
      </c>
      <c r="V80" s="3">
        <v>3.5766423357664232</v>
      </c>
      <c r="W80" s="3">
        <v>12.627737226277372</v>
      </c>
      <c r="X80" s="10">
        <f t="shared" si="3"/>
        <v>25.182481751824817</v>
      </c>
      <c r="Y80" s="85"/>
      <c r="Z80" s="179">
        <f t="shared" si="2"/>
        <v>62.189781021897808</v>
      </c>
    </row>
    <row r="81" spans="17:26" ht="19.899999999999999" customHeight="1" x14ac:dyDescent="0.15">
      <c r="Q81" s="73">
        <v>30</v>
      </c>
      <c r="R81" s="4" t="s">
        <v>80</v>
      </c>
      <c r="S81" s="3">
        <v>6.2043795620437958</v>
      </c>
      <c r="T81" s="3">
        <v>18.832116788321169</v>
      </c>
      <c r="U81" s="3">
        <v>58.832116788321166</v>
      </c>
      <c r="V81" s="3">
        <v>5.9124087591240873</v>
      </c>
      <c r="W81" s="3">
        <v>10.218978102189782</v>
      </c>
      <c r="X81" s="10">
        <f t="shared" si="3"/>
        <v>25.036496350364963</v>
      </c>
      <c r="Y81" s="85"/>
      <c r="Z81" s="179">
        <f t="shared" si="2"/>
        <v>64.744525547445249</v>
      </c>
    </row>
    <row r="82" spans="17:26" ht="19.899999999999999" customHeight="1" x14ac:dyDescent="0.15">
      <c r="Q82" s="73">
        <v>31</v>
      </c>
      <c r="R82" s="4" t="s">
        <v>448</v>
      </c>
      <c r="S82" s="3">
        <v>4.7445255474452548</v>
      </c>
      <c r="T82" s="3">
        <v>19.635036496350363</v>
      </c>
      <c r="U82" s="3">
        <v>60.21897810218978</v>
      </c>
      <c r="V82" s="3">
        <v>5.2554744525547443</v>
      </c>
      <c r="W82" s="3">
        <v>10.145985401459855</v>
      </c>
      <c r="X82" s="10">
        <f t="shared" si="3"/>
        <v>24.379562043795616</v>
      </c>
      <c r="Y82" s="85"/>
      <c r="Z82" s="179">
        <f t="shared" si="2"/>
        <v>65.474452554744531</v>
      </c>
    </row>
    <row r="83" spans="17:26" ht="19.899999999999999" customHeight="1" x14ac:dyDescent="0.15">
      <c r="Q83" s="73">
        <v>21</v>
      </c>
      <c r="R83" s="4" t="s">
        <v>54</v>
      </c>
      <c r="S83" s="3">
        <v>4.3795620437956204</v>
      </c>
      <c r="T83" s="3">
        <v>19.854014598540147</v>
      </c>
      <c r="U83" s="3">
        <v>57.226277372262771</v>
      </c>
      <c r="V83" s="3">
        <v>6.4233576642335768</v>
      </c>
      <c r="W83" s="3">
        <v>12.116788321167883</v>
      </c>
      <c r="X83" s="10">
        <f t="shared" si="3"/>
        <v>24.233576642335766</v>
      </c>
      <c r="Y83" s="85"/>
      <c r="Z83" s="179">
        <f t="shared" si="2"/>
        <v>63.649635036496349</v>
      </c>
    </row>
    <row r="84" spans="17:26" ht="19.899999999999999" customHeight="1" x14ac:dyDescent="0.15">
      <c r="Q84" s="73">
        <v>29</v>
      </c>
      <c r="R84" s="4" t="s">
        <v>254</v>
      </c>
      <c r="S84" s="3">
        <v>7.3722627737226283</v>
      </c>
      <c r="T84" s="3">
        <v>16.350364963503651</v>
      </c>
      <c r="U84" s="3">
        <v>60.21897810218978</v>
      </c>
      <c r="V84" s="3">
        <v>6.8613138686131396</v>
      </c>
      <c r="W84" s="3">
        <v>9.1970802919708028</v>
      </c>
      <c r="X84" s="10">
        <f t="shared" si="3"/>
        <v>23.722627737226279</v>
      </c>
      <c r="Y84" s="85"/>
      <c r="Z84" s="179">
        <f t="shared" si="2"/>
        <v>67.080291970802918</v>
      </c>
    </row>
    <row r="85" spans="17:26" ht="19.899999999999999" customHeight="1" x14ac:dyDescent="0.15">
      <c r="Q85" s="73">
        <v>44</v>
      </c>
      <c r="R85" s="4" t="s">
        <v>449</v>
      </c>
      <c r="S85" s="3">
        <v>3.8686131386861313</v>
      </c>
      <c r="T85" s="3">
        <v>19.562043795620436</v>
      </c>
      <c r="U85" s="3">
        <v>60.583941605839421</v>
      </c>
      <c r="V85" s="3">
        <v>4.5255474452554747</v>
      </c>
      <c r="W85" s="3">
        <v>11.459854014598541</v>
      </c>
      <c r="X85" s="10">
        <f t="shared" si="3"/>
        <v>23.430656934306569</v>
      </c>
      <c r="Y85" s="85"/>
      <c r="Z85" s="179">
        <f t="shared" si="2"/>
        <v>65.109489051094897</v>
      </c>
    </row>
    <row r="86" spans="17:26" ht="19.899999999999999" customHeight="1" x14ac:dyDescent="0.15">
      <c r="Q86" s="73">
        <v>47</v>
      </c>
      <c r="R86" s="4" t="s">
        <v>40</v>
      </c>
      <c r="S86" s="3">
        <v>5.6204379562043796</v>
      </c>
      <c r="T86" s="3">
        <v>17.664233576642335</v>
      </c>
      <c r="U86" s="3">
        <v>62.554744525547449</v>
      </c>
      <c r="V86" s="3">
        <v>3.1386861313868613</v>
      </c>
      <c r="W86" s="3">
        <v>11.021897810218977</v>
      </c>
      <c r="X86" s="10">
        <f t="shared" si="3"/>
        <v>23.284671532846716</v>
      </c>
      <c r="Y86" s="85"/>
      <c r="Z86" s="179">
        <f t="shared" si="2"/>
        <v>65.693430656934311</v>
      </c>
    </row>
    <row r="87" spans="17:26" ht="19.899999999999999" customHeight="1" x14ac:dyDescent="0.15">
      <c r="Q87" s="73">
        <v>18</v>
      </c>
      <c r="R87" s="4" t="s">
        <v>56</v>
      </c>
      <c r="S87" s="3">
        <v>4.452554744525548</v>
      </c>
      <c r="T87" s="3">
        <v>17.810218978102192</v>
      </c>
      <c r="U87" s="3">
        <v>62.043795620437962</v>
      </c>
      <c r="V87" s="3">
        <v>5.3284671532846719</v>
      </c>
      <c r="W87" s="3">
        <v>10.364963503649635</v>
      </c>
      <c r="X87" s="10">
        <f t="shared" si="3"/>
        <v>22.262773722627742</v>
      </c>
      <c r="Y87" s="85"/>
      <c r="Z87" s="179">
        <f t="shared" si="2"/>
        <v>67.372262773722639</v>
      </c>
    </row>
    <row r="88" spans="17:26" ht="19.899999999999999" customHeight="1" x14ac:dyDescent="0.15">
      <c r="Q88" s="73">
        <v>17</v>
      </c>
      <c r="R88" s="4" t="s">
        <v>49</v>
      </c>
      <c r="S88" s="3">
        <v>3.722627737226277</v>
      </c>
      <c r="T88" s="3">
        <v>18.321167883211679</v>
      </c>
      <c r="U88" s="3">
        <v>62.554744525547449</v>
      </c>
      <c r="V88" s="3">
        <v>5.0364963503649633</v>
      </c>
      <c r="W88" s="3">
        <v>10.364963503649635</v>
      </c>
      <c r="X88" s="10">
        <f t="shared" si="3"/>
        <v>22.043795620437955</v>
      </c>
      <c r="Y88" s="85"/>
      <c r="Z88" s="179">
        <f t="shared" si="2"/>
        <v>67.591240875912405</v>
      </c>
    </row>
    <row r="89" spans="17:26" ht="19.899999999999999" customHeight="1" x14ac:dyDescent="0.15">
      <c r="Q89" s="73">
        <v>43</v>
      </c>
      <c r="R89" s="4" t="s">
        <v>58</v>
      </c>
      <c r="S89" s="3">
        <v>3.0656934306569341</v>
      </c>
      <c r="T89" s="3">
        <v>18.978102189781019</v>
      </c>
      <c r="U89" s="3">
        <v>61.386861313868614</v>
      </c>
      <c r="V89" s="3">
        <v>4.3065693430656937</v>
      </c>
      <c r="W89" s="3">
        <v>12.262773722627736</v>
      </c>
      <c r="X89" s="10">
        <f t="shared" si="3"/>
        <v>22.043795620437955</v>
      </c>
      <c r="Y89" s="85"/>
      <c r="Z89" s="179">
        <f t="shared" si="2"/>
        <v>65.693430656934311</v>
      </c>
    </row>
    <row r="90" spans="17:26" ht="19.899999999999999" customHeight="1" x14ac:dyDescent="0.15">
      <c r="Q90" s="71">
        <v>20</v>
      </c>
      <c r="R90" s="4" t="s">
        <v>450</v>
      </c>
      <c r="S90" s="3">
        <v>3.7956204379562042</v>
      </c>
      <c r="T90" s="3">
        <v>17.883211678832119</v>
      </c>
      <c r="U90" s="3">
        <v>60.948905109489047</v>
      </c>
      <c r="V90" s="3">
        <v>5.9124087591240873</v>
      </c>
      <c r="W90" s="3">
        <v>11.459854014598541</v>
      </c>
      <c r="X90" s="10">
        <f t="shared" si="3"/>
        <v>21.678832116788321</v>
      </c>
      <c r="Y90" s="85"/>
      <c r="Z90" s="179">
        <f t="shared" si="2"/>
        <v>66.861313868613138</v>
      </c>
    </row>
    <row r="91" spans="17:26" ht="19.899999999999999" customHeight="1" x14ac:dyDescent="0.15">
      <c r="Q91" s="73">
        <v>19</v>
      </c>
      <c r="R91" s="4" t="s">
        <v>60</v>
      </c>
      <c r="S91" s="3">
        <v>3.0656934306569341</v>
      </c>
      <c r="T91" s="3">
        <v>16.569343065693431</v>
      </c>
      <c r="U91" s="3">
        <v>63.795620437956202</v>
      </c>
      <c r="V91" s="3">
        <v>5.4014598540145986</v>
      </c>
      <c r="W91" s="3">
        <v>11.167883211678832</v>
      </c>
      <c r="X91" s="10">
        <f t="shared" si="3"/>
        <v>19.635036496350367</v>
      </c>
      <c r="Y91" s="85"/>
      <c r="Z91" s="179">
        <f t="shared" si="2"/>
        <v>69.197080291970806</v>
      </c>
    </row>
  </sheetData>
  <phoneticPr fontId="3"/>
  <pageMargins left="0" right="0" top="0.39370078740157483" bottom="0" header="0.31496062992125984" footer="0.31496062992125984"/>
  <pageSetup paperSize="9" orientation="portrait" r:id="rId1"/>
  <rowBreaks count="1" manualBreakCount="1">
    <brk id="59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57"/>
  <sheetViews>
    <sheetView topLeftCell="B1" zoomScaleNormal="100" zoomScaleSheetLayoutView="100" workbookViewId="0">
      <selection activeCell="F5" sqref="F5"/>
    </sheetView>
  </sheetViews>
  <sheetFormatPr defaultColWidth="9" defaultRowHeight="19.5" customHeight="1" x14ac:dyDescent="0.15"/>
  <cols>
    <col min="1" max="2" width="2.625" style="21" customWidth="1"/>
    <col min="3" max="3" width="3.625" style="21" customWidth="1"/>
    <col min="4" max="4" width="6.625" style="21" customWidth="1"/>
    <col min="5" max="5" width="56.125" style="21" customWidth="1"/>
    <col min="6" max="6" width="50.625" style="21" customWidth="1"/>
    <col min="7" max="7" width="5.125" style="21" bestFit="1" customWidth="1"/>
    <col min="8" max="9" width="2.625" style="1" customWidth="1"/>
    <col min="10" max="15" width="7.5" style="1" customWidth="1"/>
    <col min="16" max="16" width="22.25" style="1" customWidth="1"/>
    <col min="17" max="16384" width="9" style="1"/>
  </cols>
  <sheetData>
    <row r="2" spans="2:16" ht="29.25" customHeight="1" x14ac:dyDescent="0.15">
      <c r="C2" s="21" t="s">
        <v>99</v>
      </c>
      <c r="J2" s="185" t="s">
        <v>107</v>
      </c>
      <c r="K2" s="185" t="s">
        <v>69</v>
      </c>
      <c r="L2" s="185" t="s">
        <v>108</v>
      </c>
      <c r="M2" s="185" t="s">
        <v>109</v>
      </c>
      <c r="N2" s="185" t="s">
        <v>66</v>
      </c>
      <c r="O2" s="185" t="s">
        <v>110</v>
      </c>
    </row>
    <row r="3" spans="2:16" ht="19.5" customHeight="1" thickBot="1" x14ac:dyDescent="0.2">
      <c r="B3" s="110"/>
      <c r="C3" s="110"/>
      <c r="D3" s="110"/>
      <c r="E3" s="110"/>
      <c r="F3" s="110"/>
      <c r="G3" s="111" t="s">
        <v>98</v>
      </c>
      <c r="H3" s="65"/>
      <c r="J3" s="185"/>
      <c r="K3" s="185"/>
      <c r="L3" s="185"/>
      <c r="M3" s="185"/>
      <c r="N3" s="185"/>
      <c r="O3" s="185"/>
      <c r="P3" s="83" t="s">
        <v>102</v>
      </c>
    </row>
    <row r="4" spans="2:16" ht="15" customHeight="1" x14ac:dyDescent="0.15">
      <c r="B4" s="110"/>
      <c r="C4" s="189" t="s">
        <v>97</v>
      </c>
      <c r="D4" s="195" t="s">
        <v>96</v>
      </c>
      <c r="E4" s="86" t="s">
        <v>12</v>
      </c>
      <c r="F4" s="87">
        <f>(K4*2+L4-M4-N4*2)/(J4-O4)</f>
        <v>0.69259818731117828</v>
      </c>
      <c r="G4" s="88">
        <f>RANK(F4,$F$4:$F$55)</f>
        <v>34</v>
      </c>
      <c r="H4" s="65"/>
      <c r="J4" s="20">
        <v>1370</v>
      </c>
      <c r="K4" s="20">
        <v>140</v>
      </c>
      <c r="L4" s="20">
        <v>921</v>
      </c>
      <c r="M4" s="20">
        <v>242</v>
      </c>
      <c r="N4" s="20">
        <v>21</v>
      </c>
      <c r="O4" s="20">
        <v>46</v>
      </c>
      <c r="P4" s="13" t="s">
        <v>12</v>
      </c>
    </row>
    <row r="5" spans="2:16" ht="15" customHeight="1" x14ac:dyDescent="0.15">
      <c r="B5" s="110"/>
      <c r="C5" s="190"/>
      <c r="D5" s="196"/>
      <c r="E5" s="89" t="s">
        <v>13</v>
      </c>
      <c r="F5" s="90">
        <f t="shared" ref="F5:F55" si="0">(K5*2+L5-M5-N5*2)/(J5-O5)</f>
        <v>0.68229954614220878</v>
      </c>
      <c r="G5" s="91">
        <f t="shared" ref="G5:G55" si="1">RANK(F5,$F$4:$F$55)</f>
        <v>36</v>
      </c>
      <c r="H5" s="65"/>
      <c r="J5" s="20">
        <v>1370</v>
      </c>
      <c r="K5" s="20">
        <v>149</v>
      </c>
      <c r="L5" s="20">
        <v>904</v>
      </c>
      <c r="M5" s="20">
        <v>238</v>
      </c>
      <c r="N5" s="20">
        <v>31</v>
      </c>
      <c r="O5" s="20">
        <v>48</v>
      </c>
      <c r="P5" s="13" t="s">
        <v>13</v>
      </c>
    </row>
    <row r="6" spans="2:16" ht="15" customHeight="1" x14ac:dyDescent="0.15">
      <c r="B6" s="110"/>
      <c r="C6" s="190"/>
      <c r="D6" s="196"/>
      <c r="E6" s="89" t="s">
        <v>29</v>
      </c>
      <c r="F6" s="90">
        <f t="shared" si="0"/>
        <v>0.78879636638909911</v>
      </c>
      <c r="G6" s="91">
        <f t="shared" si="1"/>
        <v>23</v>
      </c>
      <c r="H6" s="65"/>
      <c r="J6" s="20">
        <v>1370</v>
      </c>
      <c r="K6" s="20">
        <v>158</v>
      </c>
      <c r="L6" s="20">
        <v>952</v>
      </c>
      <c r="M6" s="20">
        <v>196</v>
      </c>
      <c r="N6" s="20">
        <v>15</v>
      </c>
      <c r="O6" s="20">
        <v>49</v>
      </c>
      <c r="P6" s="13" t="s">
        <v>29</v>
      </c>
    </row>
    <row r="7" spans="2:16" ht="15" customHeight="1" x14ac:dyDescent="0.15">
      <c r="B7" s="110"/>
      <c r="C7" s="190"/>
      <c r="D7" s="196"/>
      <c r="E7" s="92" t="s">
        <v>18</v>
      </c>
      <c r="F7" s="93">
        <f t="shared" si="0"/>
        <v>0.63041825095057036</v>
      </c>
      <c r="G7" s="94">
        <f t="shared" si="1"/>
        <v>44</v>
      </c>
      <c r="H7" s="65"/>
      <c r="J7" s="20">
        <v>1370</v>
      </c>
      <c r="K7" s="20">
        <v>132</v>
      </c>
      <c r="L7" s="20">
        <v>889</v>
      </c>
      <c r="M7" s="20">
        <v>264</v>
      </c>
      <c r="N7" s="20">
        <v>30</v>
      </c>
      <c r="O7" s="20">
        <v>55</v>
      </c>
      <c r="P7" s="13" t="s">
        <v>18</v>
      </c>
    </row>
    <row r="8" spans="2:16" ht="15" customHeight="1" x14ac:dyDescent="0.15">
      <c r="B8" s="110"/>
      <c r="C8" s="190"/>
      <c r="D8" s="196" t="s">
        <v>95</v>
      </c>
      <c r="E8" s="95" t="s">
        <v>15</v>
      </c>
      <c r="F8" s="96">
        <f t="shared" si="0"/>
        <v>0.81574675324675328</v>
      </c>
      <c r="G8" s="97">
        <f t="shared" si="1"/>
        <v>17</v>
      </c>
      <c r="H8" s="65"/>
      <c r="J8" s="20">
        <v>1370</v>
      </c>
      <c r="K8" s="20">
        <v>179</v>
      </c>
      <c r="L8" s="20">
        <v>865</v>
      </c>
      <c r="M8" s="20">
        <v>158</v>
      </c>
      <c r="N8" s="20">
        <v>30</v>
      </c>
      <c r="O8" s="20">
        <v>138</v>
      </c>
      <c r="P8" s="13" t="s">
        <v>15</v>
      </c>
    </row>
    <row r="9" spans="2:16" ht="15" customHeight="1" x14ac:dyDescent="0.15">
      <c r="B9" s="110"/>
      <c r="C9" s="190"/>
      <c r="D9" s="196"/>
      <c r="E9" s="89" t="s">
        <v>28</v>
      </c>
      <c r="F9" s="90">
        <f t="shared" si="0"/>
        <v>0.73766447368421051</v>
      </c>
      <c r="G9" s="91">
        <f t="shared" si="1"/>
        <v>30</v>
      </c>
      <c r="H9" s="65"/>
      <c r="J9" s="20">
        <v>1370</v>
      </c>
      <c r="K9" s="20">
        <v>129</v>
      </c>
      <c r="L9" s="20">
        <v>876</v>
      </c>
      <c r="M9" s="20">
        <v>185</v>
      </c>
      <c r="N9" s="20">
        <v>26</v>
      </c>
      <c r="O9" s="20">
        <v>154</v>
      </c>
      <c r="P9" s="13" t="s">
        <v>28</v>
      </c>
    </row>
    <row r="10" spans="2:16" ht="15" customHeight="1" x14ac:dyDescent="0.15">
      <c r="B10" s="110"/>
      <c r="C10" s="190"/>
      <c r="D10" s="196"/>
      <c r="E10" s="89" t="s">
        <v>19</v>
      </c>
      <c r="F10" s="90">
        <f t="shared" si="0"/>
        <v>0.78356387306753461</v>
      </c>
      <c r="G10" s="91">
        <f t="shared" si="1"/>
        <v>24</v>
      </c>
      <c r="H10" s="65"/>
      <c r="J10" s="20">
        <v>1370</v>
      </c>
      <c r="K10" s="20">
        <v>157</v>
      </c>
      <c r="L10" s="20">
        <v>877</v>
      </c>
      <c r="M10" s="20">
        <v>162</v>
      </c>
      <c r="N10" s="20">
        <v>33</v>
      </c>
      <c r="O10" s="20">
        <v>141</v>
      </c>
      <c r="P10" s="13" t="s">
        <v>19</v>
      </c>
    </row>
    <row r="11" spans="2:16" ht="15" customHeight="1" x14ac:dyDescent="0.15">
      <c r="B11" s="110"/>
      <c r="C11" s="190"/>
      <c r="D11" s="196"/>
      <c r="E11" s="89" t="s">
        <v>39</v>
      </c>
      <c r="F11" s="90">
        <f t="shared" si="0"/>
        <v>0.7436527436527437</v>
      </c>
      <c r="G11" s="91">
        <f t="shared" si="1"/>
        <v>28</v>
      </c>
      <c r="H11" s="65"/>
      <c r="J11" s="20">
        <v>1370</v>
      </c>
      <c r="K11" s="20">
        <v>115</v>
      </c>
      <c r="L11" s="20">
        <v>906</v>
      </c>
      <c r="M11" s="20">
        <v>172</v>
      </c>
      <c r="N11" s="20">
        <v>28</v>
      </c>
      <c r="O11" s="20">
        <v>149</v>
      </c>
      <c r="P11" s="13" t="s">
        <v>39</v>
      </c>
    </row>
    <row r="12" spans="2:16" ht="15" customHeight="1" x14ac:dyDescent="0.15">
      <c r="B12" s="110"/>
      <c r="C12" s="190"/>
      <c r="D12" s="196"/>
      <c r="E12" s="92" t="s">
        <v>260</v>
      </c>
      <c r="F12" s="93">
        <f t="shared" si="0"/>
        <v>0.60720130932896887</v>
      </c>
      <c r="G12" s="94">
        <f t="shared" si="1"/>
        <v>45</v>
      </c>
      <c r="H12" s="65"/>
      <c r="J12" s="20">
        <v>1370</v>
      </c>
      <c r="K12" s="20">
        <v>106</v>
      </c>
      <c r="L12" s="20">
        <v>838</v>
      </c>
      <c r="M12" s="20">
        <v>248</v>
      </c>
      <c r="N12" s="20">
        <v>30</v>
      </c>
      <c r="O12" s="20">
        <v>148</v>
      </c>
      <c r="P12" s="13" t="s">
        <v>260</v>
      </c>
    </row>
    <row r="13" spans="2:16" ht="15" customHeight="1" x14ac:dyDescent="0.15">
      <c r="B13" s="110"/>
      <c r="C13" s="190"/>
      <c r="D13" s="186" t="s">
        <v>94</v>
      </c>
      <c r="E13" s="95" t="s">
        <v>14</v>
      </c>
      <c r="F13" s="96">
        <f t="shared" si="0"/>
        <v>0.640625</v>
      </c>
      <c r="G13" s="97">
        <f t="shared" si="1"/>
        <v>43</v>
      </c>
      <c r="H13" s="65"/>
      <c r="J13" s="20">
        <v>1370</v>
      </c>
      <c r="K13" s="20">
        <v>137</v>
      </c>
      <c r="L13" s="20">
        <v>861</v>
      </c>
      <c r="M13" s="20">
        <v>249</v>
      </c>
      <c r="N13" s="20">
        <v>33</v>
      </c>
      <c r="O13" s="20">
        <v>90</v>
      </c>
      <c r="P13" s="13" t="s">
        <v>14</v>
      </c>
    </row>
    <row r="14" spans="2:16" ht="15" customHeight="1" x14ac:dyDescent="0.15">
      <c r="B14" s="110"/>
      <c r="C14" s="190"/>
      <c r="D14" s="187"/>
      <c r="E14" s="89" t="s">
        <v>27</v>
      </c>
      <c r="F14" s="90">
        <f t="shared" si="0"/>
        <v>0.69102462271644161</v>
      </c>
      <c r="G14" s="91">
        <f t="shared" si="1"/>
        <v>35</v>
      </c>
      <c r="H14" s="65"/>
      <c r="J14" s="20">
        <v>1370</v>
      </c>
      <c r="K14" s="20">
        <v>137</v>
      </c>
      <c r="L14" s="20">
        <v>872</v>
      </c>
      <c r="M14" s="20">
        <v>224</v>
      </c>
      <c r="N14" s="20">
        <v>26</v>
      </c>
      <c r="O14" s="20">
        <v>111</v>
      </c>
      <c r="P14" s="13" t="s">
        <v>27</v>
      </c>
    </row>
    <row r="15" spans="2:16" ht="15" customHeight="1" x14ac:dyDescent="0.15">
      <c r="B15" s="110"/>
      <c r="C15" s="190"/>
      <c r="D15" s="187"/>
      <c r="E15" s="89" t="s">
        <v>48</v>
      </c>
      <c r="F15" s="90">
        <f t="shared" si="0"/>
        <v>0.65857605177993528</v>
      </c>
      <c r="G15" s="91">
        <f t="shared" si="1"/>
        <v>41</v>
      </c>
      <c r="H15" s="65"/>
      <c r="J15" s="20">
        <v>1370</v>
      </c>
      <c r="K15" s="20">
        <v>98</v>
      </c>
      <c r="L15" s="20">
        <v>887</v>
      </c>
      <c r="M15" s="20">
        <v>233</v>
      </c>
      <c r="N15" s="20">
        <v>18</v>
      </c>
      <c r="O15" s="20">
        <v>134</v>
      </c>
      <c r="P15" s="13" t="s">
        <v>48</v>
      </c>
    </row>
    <row r="16" spans="2:16" ht="15" customHeight="1" x14ac:dyDescent="0.15">
      <c r="B16" s="110"/>
      <c r="C16" s="190"/>
      <c r="D16" s="187"/>
      <c r="E16" s="89" t="s">
        <v>32</v>
      </c>
      <c r="F16" s="90">
        <f t="shared" si="0"/>
        <v>0.83526682134570762</v>
      </c>
      <c r="G16" s="91">
        <f t="shared" si="1"/>
        <v>15</v>
      </c>
      <c r="H16" s="65"/>
      <c r="J16" s="20">
        <v>1370</v>
      </c>
      <c r="K16" s="20">
        <v>238</v>
      </c>
      <c r="L16" s="20">
        <v>848</v>
      </c>
      <c r="M16" s="20">
        <v>170</v>
      </c>
      <c r="N16" s="20">
        <v>37</v>
      </c>
      <c r="O16" s="20">
        <v>77</v>
      </c>
      <c r="P16" s="13" t="s">
        <v>32</v>
      </c>
    </row>
    <row r="17" spans="2:16" ht="15" customHeight="1" x14ac:dyDescent="0.15">
      <c r="B17" s="110"/>
      <c r="C17" s="190"/>
      <c r="D17" s="187"/>
      <c r="E17" s="89" t="s">
        <v>16</v>
      </c>
      <c r="F17" s="90">
        <f t="shared" si="0"/>
        <v>0.70333075135553835</v>
      </c>
      <c r="G17" s="91">
        <f t="shared" si="1"/>
        <v>33</v>
      </c>
      <c r="H17" s="65"/>
      <c r="J17" s="20">
        <v>1370</v>
      </c>
      <c r="K17" s="20">
        <v>198</v>
      </c>
      <c r="L17" s="20">
        <v>819</v>
      </c>
      <c r="M17" s="20">
        <v>241</v>
      </c>
      <c r="N17" s="20">
        <v>33</v>
      </c>
      <c r="O17" s="20">
        <v>79</v>
      </c>
      <c r="P17" s="13" t="s">
        <v>16</v>
      </c>
    </row>
    <row r="18" spans="2:16" ht="15" customHeight="1" x14ac:dyDescent="0.15">
      <c r="B18" s="110"/>
      <c r="C18" s="190"/>
      <c r="D18" s="188"/>
      <c r="E18" s="92" t="s">
        <v>61</v>
      </c>
      <c r="F18" s="93">
        <f t="shared" si="0"/>
        <v>0.73857257417802724</v>
      </c>
      <c r="G18" s="94">
        <f t="shared" si="1"/>
        <v>29</v>
      </c>
      <c r="H18" s="65"/>
      <c r="J18" s="20">
        <v>1370</v>
      </c>
      <c r="K18" s="20">
        <v>120</v>
      </c>
      <c r="L18" s="20">
        <v>915</v>
      </c>
      <c r="M18" s="20">
        <v>190</v>
      </c>
      <c r="N18" s="20">
        <v>22</v>
      </c>
      <c r="O18" s="20">
        <v>123</v>
      </c>
      <c r="P18" s="13" t="s">
        <v>61</v>
      </c>
    </row>
    <row r="19" spans="2:16" ht="15" customHeight="1" x14ac:dyDescent="0.15">
      <c r="B19" s="110"/>
      <c r="C19" s="190"/>
      <c r="D19" s="186" t="s">
        <v>93</v>
      </c>
      <c r="E19" s="95" t="s">
        <v>35</v>
      </c>
      <c r="F19" s="96">
        <f t="shared" si="0"/>
        <v>1.007627765064836</v>
      </c>
      <c r="G19" s="97">
        <f t="shared" si="1"/>
        <v>5</v>
      </c>
      <c r="H19" s="65"/>
      <c r="J19" s="20">
        <v>1370</v>
      </c>
      <c r="K19" s="20">
        <v>377</v>
      </c>
      <c r="L19" s="20">
        <v>767</v>
      </c>
      <c r="M19" s="20">
        <v>134</v>
      </c>
      <c r="N19" s="20">
        <v>33</v>
      </c>
      <c r="O19" s="20">
        <v>59</v>
      </c>
      <c r="P19" s="13" t="s">
        <v>35</v>
      </c>
    </row>
    <row r="20" spans="2:16" ht="15" customHeight="1" x14ac:dyDescent="0.15">
      <c r="B20" s="110"/>
      <c r="C20" s="190"/>
      <c r="D20" s="187"/>
      <c r="E20" s="89" t="s">
        <v>49</v>
      </c>
      <c r="F20" s="90">
        <f t="shared" si="0"/>
        <v>0.90380139643134216</v>
      </c>
      <c r="G20" s="91">
        <f t="shared" si="1"/>
        <v>10</v>
      </c>
      <c r="H20" s="65"/>
      <c r="J20" s="20">
        <v>1370</v>
      </c>
      <c r="K20" s="20">
        <v>218</v>
      </c>
      <c r="L20" s="20">
        <v>904</v>
      </c>
      <c r="M20" s="20">
        <v>159</v>
      </c>
      <c r="N20" s="20">
        <v>8</v>
      </c>
      <c r="O20" s="20">
        <v>81</v>
      </c>
      <c r="P20" s="13" t="s">
        <v>49</v>
      </c>
    </row>
    <row r="21" spans="2:16" ht="15" customHeight="1" x14ac:dyDescent="0.15">
      <c r="B21" s="110"/>
      <c r="C21" s="190"/>
      <c r="D21" s="187"/>
      <c r="E21" s="89" t="s">
        <v>56</v>
      </c>
      <c r="F21" s="90">
        <f t="shared" si="0"/>
        <v>0.96960249415432576</v>
      </c>
      <c r="G21" s="91">
        <f t="shared" si="1"/>
        <v>7</v>
      </c>
      <c r="H21" s="65"/>
      <c r="J21" s="20">
        <v>1370</v>
      </c>
      <c r="K21" s="20">
        <v>241</v>
      </c>
      <c r="L21" s="20">
        <v>910</v>
      </c>
      <c r="M21" s="20">
        <v>116</v>
      </c>
      <c r="N21" s="20">
        <v>16</v>
      </c>
      <c r="O21" s="20">
        <v>87</v>
      </c>
      <c r="P21" s="13" t="s">
        <v>56</v>
      </c>
    </row>
    <row r="22" spans="2:16" ht="15" customHeight="1" x14ac:dyDescent="0.15">
      <c r="B22" s="110"/>
      <c r="C22" s="190"/>
      <c r="D22" s="188"/>
      <c r="E22" s="92" t="s">
        <v>60</v>
      </c>
      <c r="F22" s="93">
        <f t="shared" si="0"/>
        <v>0.80847723704866559</v>
      </c>
      <c r="G22" s="94">
        <f t="shared" si="1"/>
        <v>18</v>
      </c>
      <c r="H22" s="65"/>
      <c r="J22" s="20">
        <v>1370</v>
      </c>
      <c r="K22" s="20">
        <v>172</v>
      </c>
      <c r="L22" s="20">
        <v>903</v>
      </c>
      <c r="M22" s="20">
        <v>181</v>
      </c>
      <c r="N22" s="20">
        <v>18</v>
      </c>
      <c r="O22" s="20">
        <v>96</v>
      </c>
      <c r="P22" s="13" t="s">
        <v>60</v>
      </c>
    </row>
    <row r="23" spans="2:16" ht="15" customHeight="1" x14ac:dyDescent="0.15">
      <c r="B23" s="110"/>
      <c r="C23" s="190"/>
      <c r="D23" s="187" t="s">
        <v>92</v>
      </c>
      <c r="E23" s="89" t="s">
        <v>59</v>
      </c>
      <c r="F23" s="90">
        <f t="shared" si="0"/>
        <v>0.75870253164556967</v>
      </c>
      <c r="G23" s="91">
        <f t="shared" si="1"/>
        <v>26</v>
      </c>
      <c r="H23" s="65"/>
      <c r="J23" s="20">
        <v>1370</v>
      </c>
      <c r="K23" s="20">
        <v>129</v>
      </c>
      <c r="L23" s="20">
        <v>930</v>
      </c>
      <c r="M23" s="20">
        <v>181</v>
      </c>
      <c r="N23" s="20">
        <v>24</v>
      </c>
      <c r="O23" s="20">
        <v>106</v>
      </c>
      <c r="P23" s="13" t="s">
        <v>59</v>
      </c>
    </row>
    <row r="24" spans="2:16" ht="15" customHeight="1" x14ac:dyDescent="0.15">
      <c r="B24" s="110"/>
      <c r="C24" s="190"/>
      <c r="D24" s="187"/>
      <c r="E24" s="89" t="s">
        <v>54</v>
      </c>
      <c r="F24" s="90">
        <f t="shared" si="0"/>
        <v>0.79581993569131837</v>
      </c>
      <c r="G24" s="91">
        <f t="shared" si="1"/>
        <v>21</v>
      </c>
      <c r="H24" s="65"/>
      <c r="J24" s="20">
        <v>1370</v>
      </c>
      <c r="K24" s="20">
        <v>116</v>
      </c>
      <c r="L24" s="20">
        <v>952</v>
      </c>
      <c r="M24" s="20">
        <v>158</v>
      </c>
      <c r="N24" s="20">
        <v>18</v>
      </c>
      <c r="O24" s="20">
        <v>126</v>
      </c>
      <c r="P24" s="13" t="s">
        <v>54</v>
      </c>
    </row>
    <row r="25" spans="2:16" ht="15" customHeight="1" x14ac:dyDescent="0.15">
      <c r="B25" s="110"/>
      <c r="C25" s="190"/>
      <c r="D25" s="187"/>
      <c r="E25" s="89" t="s">
        <v>41</v>
      </c>
      <c r="F25" s="90">
        <f t="shared" si="0"/>
        <v>0.75964630225080387</v>
      </c>
      <c r="G25" s="91">
        <f t="shared" si="1"/>
        <v>25</v>
      </c>
      <c r="H25" s="65"/>
      <c r="J25" s="20">
        <v>1370</v>
      </c>
      <c r="K25" s="20">
        <v>116</v>
      </c>
      <c r="L25" s="20">
        <v>927</v>
      </c>
      <c r="M25" s="20">
        <v>188</v>
      </c>
      <c r="N25" s="20">
        <v>13</v>
      </c>
      <c r="O25" s="20">
        <v>126</v>
      </c>
      <c r="P25" s="13" t="s">
        <v>41</v>
      </c>
    </row>
    <row r="26" spans="2:16" ht="15" customHeight="1" x14ac:dyDescent="0.15">
      <c r="B26" s="110"/>
      <c r="C26" s="190"/>
      <c r="D26" s="187"/>
      <c r="E26" s="89" t="s">
        <v>45</v>
      </c>
      <c r="F26" s="90">
        <f t="shared" si="0"/>
        <v>0.73607748184019373</v>
      </c>
      <c r="G26" s="91">
        <f t="shared" si="1"/>
        <v>31</v>
      </c>
      <c r="H26" s="65"/>
      <c r="J26" s="20">
        <v>1370</v>
      </c>
      <c r="K26" s="20">
        <v>112</v>
      </c>
      <c r="L26" s="20">
        <v>916</v>
      </c>
      <c r="M26" s="20">
        <v>194</v>
      </c>
      <c r="N26" s="20">
        <v>17</v>
      </c>
      <c r="O26" s="20">
        <v>131</v>
      </c>
      <c r="P26" s="13" t="s">
        <v>45</v>
      </c>
    </row>
    <row r="27" spans="2:16" ht="15" customHeight="1" x14ac:dyDescent="0.15">
      <c r="B27" s="110"/>
      <c r="C27" s="190"/>
      <c r="D27" s="187"/>
      <c r="E27" s="89" t="s">
        <v>55</v>
      </c>
      <c r="F27" s="90">
        <f t="shared" si="0"/>
        <v>0.79903536977491962</v>
      </c>
      <c r="G27" s="91">
        <f t="shared" si="1"/>
        <v>20</v>
      </c>
      <c r="H27" s="65"/>
      <c r="J27" s="20">
        <v>1370</v>
      </c>
      <c r="K27" s="20">
        <v>118</v>
      </c>
      <c r="L27" s="20">
        <v>951</v>
      </c>
      <c r="M27" s="20">
        <v>157</v>
      </c>
      <c r="N27" s="20">
        <v>18</v>
      </c>
      <c r="O27" s="20">
        <v>126</v>
      </c>
      <c r="P27" s="13" t="s">
        <v>55</v>
      </c>
    </row>
    <row r="28" spans="2:16" ht="15" customHeight="1" x14ac:dyDescent="0.15">
      <c r="B28" s="110"/>
      <c r="C28" s="190"/>
      <c r="D28" s="186" t="s">
        <v>91</v>
      </c>
      <c r="E28" s="98" t="s">
        <v>30</v>
      </c>
      <c r="F28" s="99">
        <f t="shared" si="0"/>
        <v>1.0672645739910314</v>
      </c>
      <c r="G28" s="100">
        <f t="shared" si="1"/>
        <v>3</v>
      </c>
      <c r="H28" s="65"/>
      <c r="J28" s="20">
        <v>1370</v>
      </c>
      <c r="K28" s="20">
        <v>522</v>
      </c>
      <c r="L28" s="20">
        <v>619</v>
      </c>
      <c r="M28" s="20">
        <v>159</v>
      </c>
      <c r="N28" s="20">
        <v>38</v>
      </c>
      <c r="O28" s="20">
        <v>32</v>
      </c>
      <c r="P28" s="13" t="s">
        <v>30</v>
      </c>
    </row>
    <row r="29" spans="2:16" ht="15" customHeight="1" x14ac:dyDescent="0.15">
      <c r="B29" s="110"/>
      <c r="C29" s="190"/>
      <c r="D29" s="187"/>
      <c r="E29" s="89" t="s">
        <v>37</v>
      </c>
      <c r="F29" s="90">
        <f t="shared" si="0"/>
        <v>0.66981132075471694</v>
      </c>
      <c r="G29" s="91">
        <f t="shared" si="1"/>
        <v>39</v>
      </c>
      <c r="H29" s="65"/>
      <c r="J29" s="20">
        <v>1370</v>
      </c>
      <c r="K29" s="20">
        <v>157</v>
      </c>
      <c r="L29" s="20">
        <v>839</v>
      </c>
      <c r="M29" s="20">
        <v>251</v>
      </c>
      <c r="N29" s="20">
        <v>25</v>
      </c>
      <c r="O29" s="20">
        <v>98</v>
      </c>
      <c r="P29" s="13" t="s">
        <v>37</v>
      </c>
    </row>
    <row r="30" spans="2:16" ht="15" customHeight="1" x14ac:dyDescent="0.15">
      <c r="B30" s="110"/>
      <c r="C30" s="190"/>
      <c r="D30" s="187"/>
      <c r="E30" s="89" t="s">
        <v>42</v>
      </c>
      <c r="F30" s="90">
        <f t="shared" si="0"/>
        <v>0.65865384615384615</v>
      </c>
      <c r="G30" s="91">
        <f t="shared" si="1"/>
        <v>40</v>
      </c>
      <c r="H30" s="65"/>
      <c r="J30" s="20">
        <v>1370</v>
      </c>
      <c r="K30" s="20">
        <v>110</v>
      </c>
      <c r="L30" s="20">
        <v>883</v>
      </c>
      <c r="M30" s="20">
        <v>229</v>
      </c>
      <c r="N30" s="20">
        <v>26</v>
      </c>
      <c r="O30" s="20">
        <v>122</v>
      </c>
      <c r="P30" s="13" t="s">
        <v>42</v>
      </c>
    </row>
    <row r="31" spans="2:16" ht="15" customHeight="1" x14ac:dyDescent="0.15">
      <c r="B31" s="110"/>
      <c r="C31" s="190"/>
      <c r="D31" s="187"/>
      <c r="E31" s="101" t="s">
        <v>346</v>
      </c>
      <c r="F31" s="102">
        <f t="shared" si="0"/>
        <v>1.1007692307692307</v>
      </c>
      <c r="G31" s="103">
        <f t="shared" si="1"/>
        <v>2</v>
      </c>
      <c r="H31" s="65"/>
      <c r="J31" s="20">
        <v>1370</v>
      </c>
      <c r="K31" s="20">
        <v>364</v>
      </c>
      <c r="L31" s="20">
        <v>825</v>
      </c>
      <c r="M31" s="20">
        <v>100</v>
      </c>
      <c r="N31" s="20">
        <v>11</v>
      </c>
      <c r="O31" s="20">
        <v>70</v>
      </c>
      <c r="P31" s="13" t="s">
        <v>50</v>
      </c>
    </row>
    <row r="32" spans="2:16" ht="15" customHeight="1" x14ac:dyDescent="0.15">
      <c r="B32" s="110"/>
      <c r="C32" s="190"/>
      <c r="D32" s="187"/>
      <c r="E32" s="101" t="s">
        <v>254</v>
      </c>
      <c r="F32" s="102">
        <f t="shared" si="0"/>
        <v>1.1571428571428573</v>
      </c>
      <c r="G32" s="103">
        <f t="shared" si="1"/>
        <v>1</v>
      </c>
      <c r="H32" s="65"/>
      <c r="J32" s="20">
        <v>1370</v>
      </c>
      <c r="K32" s="20">
        <v>532</v>
      </c>
      <c r="L32" s="20">
        <v>656</v>
      </c>
      <c r="M32" s="20">
        <v>103</v>
      </c>
      <c r="N32" s="20">
        <v>39</v>
      </c>
      <c r="O32" s="20">
        <v>40</v>
      </c>
      <c r="P32" s="13" t="s">
        <v>254</v>
      </c>
    </row>
    <row r="33" spans="2:16" ht="15" customHeight="1" x14ac:dyDescent="0.15">
      <c r="B33" s="110"/>
      <c r="C33" s="190"/>
      <c r="D33" s="187"/>
      <c r="E33" s="89" t="s">
        <v>90</v>
      </c>
      <c r="F33" s="177">
        <f t="shared" si="0"/>
        <v>1.0362374710871241</v>
      </c>
      <c r="G33" s="91">
        <f t="shared" si="1"/>
        <v>4</v>
      </c>
      <c r="H33" s="65"/>
      <c r="J33" s="20">
        <v>1370</v>
      </c>
      <c r="K33" s="20">
        <v>335</v>
      </c>
      <c r="L33" s="20">
        <v>828</v>
      </c>
      <c r="M33" s="20">
        <v>114</v>
      </c>
      <c r="N33" s="20">
        <v>20</v>
      </c>
      <c r="O33" s="20">
        <v>73</v>
      </c>
      <c r="P33" s="13" t="s">
        <v>57</v>
      </c>
    </row>
    <row r="34" spans="2:16" ht="15" customHeight="1" x14ac:dyDescent="0.15">
      <c r="B34" s="110"/>
      <c r="C34" s="190"/>
      <c r="D34" s="187"/>
      <c r="E34" s="89" t="s">
        <v>330</v>
      </c>
      <c r="F34" s="90">
        <f t="shared" si="0"/>
        <v>0.95131375579598143</v>
      </c>
      <c r="G34" s="91">
        <f t="shared" si="1"/>
        <v>8</v>
      </c>
      <c r="H34" s="65"/>
      <c r="J34" s="20">
        <v>1370</v>
      </c>
      <c r="K34" s="20">
        <v>281</v>
      </c>
      <c r="L34" s="20">
        <v>851</v>
      </c>
      <c r="M34" s="20">
        <v>142</v>
      </c>
      <c r="N34" s="20">
        <v>20</v>
      </c>
      <c r="O34" s="20">
        <v>76</v>
      </c>
      <c r="P34" s="13" t="s">
        <v>51</v>
      </c>
    </row>
    <row r="35" spans="2:16" ht="15" customHeight="1" x14ac:dyDescent="0.15">
      <c r="B35" s="110"/>
      <c r="C35" s="190"/>
      <c r="D35" s="188"/>
      <c r="E35" s="92" t="s">
        <v>53</v>
      </c>
      <c r="F35" s="93">
        <f t="shared" si="0"/>
        <v>1.0069713400464757</v>
      </c>
      <c r="G35" s="94">
        <f t="shared" si="1"/>
        <v>6</v>
      </c>
      <c r="H35" s="65"/>
      <c r="J35" s="20">
        <v>1370</v>
      </c>
      <c r="K35" s="20">
        <v>256</v>
      </c>
      <c r="L35" s="20">
        <v>918</v>
      </c>
      <c r="M35" s="20">
        <v>104</v>
      </c>
      <c r="N35" s="20">
        <v>13</v>
      </c>
      <c r="O35" s="20">
        <v>79</v>
      </c>
      <c r="P35" s="13" t="s">
        <v>53</v>
      </c>
    </row>
    <row r="36" spans="2:16" ht="15" customHeight="1" x14ac:dyDescent="0.15">
      <c r="B36" s="110"/>
      <c r="C36" s="190"/>
      <c r="D36" s="186" t="s">
        <v>89</v>
      </c>
      <c r="E36" s="95" t="s">
        <v>25</v>
      </c>
      <c r="F36" s="96">
        <f t="shared" si="0"/>
        <v>0.89924242424242429</v>
      </c>
      <c r="G36" s="97">
        <f t="shared" si="1"/>
        <v>11</v>
      </c>
      <c r="H36" s="65"/>
      <c r="J36" s="20">
        <v>1370</v>
      </c>
      <c r="K36" s="20">
        <v>306</v>
      </c>
      <c r="L36" s="20">
        <v>805</v>
      </c>
      <c r="M36" s="20">
        <v>188</v>
      </c>
      <c r="N36" s="20">
        <v>21</v>
      </c>
      <c r="O36" s="20">
        <v>50</v>
      </c>
      <c r="P36" s="13" t="s">
        <v>25</v>
      </c>
    </row>
    <row r="37" spans="2:16" ht="15" customHeight="1" x14ac:dyDescent="0.15">
      <c r="B37" s="110"/>
      <c r="C37" s="190"/>
      <c r="D37" s="187"/>
      <c r="E37" s="89" t="s">
        <v>31</v>
      </c>
      <c r="F37" s="90">
        <f t="shared" si="0"/>
        <v>0.86989409984871402</v>
      </c>
      <c r="G37" s="91">
        <f t="shared" si="1"/>
        <v>13</v>
      </c>
      <c r="H37" s="65"/>
      <c r="J37" s="20">
        <v>1370</v>
      </c>
      <c r="K37" s="20">
        <v>304</v>
      </c>
      <c r="L37" s="20">
        <v>794</v>
      </c>
      <c r="M37" s="20">
        <v>196</v>
      </c>
      <c r="N37" s="20">
        <v>28</v>
      </c>
      <c r="O37" s="20">
        <v>48</v>
      </c>
      <c r="P37" s="13" t="s">
        <v>31</v>
      </c>
    </row>
    <row r="38" spans="2:16" ht="15" customHeight="1" x14ac:dyDescent="0.15">
      <c r="B38" s="110"/>
      <c r="C38" s="190"/>
      <c r="D38" s="187"/>
      <c r="E38" s="101" t="s">
        <v>100</v>
      </c>
      <c r="F38" s="102">
        <f t="shared" si="0"/>
        <v>0.43422053231939162</v>
      </c>
      <c r="G38" s="103">
        <f t="shared" si="1"/>
        <v>50</v>
      </c>
      <c r="H38" s="65"/>
      <c r="J38" s="20">
        <v>1370</v>
      </c>
      <c r="K38" s="20">
        <v>157</v>
      </c>
      <c r="L38" s="20">
        <v>738</v>
      </c>
      <c r="M38" s="20">
        <v>359</v>
      </c>
      <c r="N38" s="20">
        <v>61</v>
      </c>
      <c r="O38" s="20">
        <v>55</v>
      </c>
      <c r="P38" s="13" t="s">
        <v>26</v>
      </c>
    </row>
    <row r="39" spans="2:16" ht="15" customHeight="1" x14ac:dyDescent="0.15">
      <c r="B39" s="110"/>
      <c r="C39" s="190"/>
      <c r="D39" s="187"/>
      <c r="E39" s="101" t="s">
        <v>17</v>
      </c>
      <c r="F39" s="102">
        <f t="shared" si="0"/>
        <v>0.15142428785607195</v>
      </c>
      <c r="G39" s="103">
        <f t="shared" si="1"/>
        <v>52</v>
      </c>
      <c r="H39" s="65"/>
      <c r="J39" s="20">
        <v>1370</v>
      </c>
      <c r="K39" s="20">
        <v>121</v>
      </c>
      <c r="L39" s="20">
        <v>648</v>
      </c>
      <c r="M39" s="20">
        <v>442</v>
      </c>
      <c r="N39" s="20">
        <v>123</v>
      </c>
      <c r="O39" s="20">
        <v>36</v>
      </c>
      <c r="P39" s="13" t="s">
        <v>17</v>
      </c>
    </row>
    <row r="40" spans="2:16" ht="15" customHeight="1" x14ac:dyDescent="0.15">
      <c r="B40" s="110"/>
      <c r="C40" s="190"/>
      <c r="D40" s="188"/>
      <c r="E40" s="104" t="s">
        <v>21</v>
      </c>
      <c r="F40" s="105">
        <f t="shared" si="0"/>
        <v>0.2901281085154484</v>
      </c>
      <c r="G40" s="106">
        <f t="shared" si="1"/>
        <v>51</v>
      </c>
      <c r="H40" s="65"/>
      <c r="J40" s="20">
        <v>1370</v>
      </c>
      <c r="K40" s="20">
        <v>135</v>
      </c>
      <c r="L40" s="20">
        <v>701</v>
      </c>
      <c r="M40" s="20">
        <v>396</v>
      </c>
      <c r="N40" s="20">
        <v>95</v>
      </c>
      <c r="O40" s="20">
        <v>43</v>
      </c>
      <c r="P40" s="13" t="s">
        <v>21</v>
      </c>
    </row>
    <row r="41" spans="2:16" ht="15" customHeight="1" x14ac:dyDescent="0.15">
      <c r="B41" s="110"/>
      <c r="C41" s="190"/>
      <c r="D41" s="186" t="s">
        <v>88</v>
      </c>
      <c r="E41" s="95" t="s">
        <v>336</v>
      </c>
      <c r="F41" s="96">
        <f t="shared" si="0"/>
        <v>0.8523335883703137</v>
      </c>
      <c r="G41" s="97">
        <f t="shared" si="1"/>
        <v>14</v>
      </c>
      <c r="H41" s="65"/>
      <c r="J41" s="20">
        <v>1370</v>
      </c>
      <c r="K41" s="20">
        <v>200</v>
      </c>
      <c r="L41" s="20">
        <v>922</v>
      </c>
      <c r="M41" s="20">
        <v>162</v>
      </c>
      <c r="N41" s="20">
        <v>23</v>
      </c>
      <c r="O41" s="20">
        <v>63</v>
      </c>
      <c r="P41" s="13" t="s">
        <v>20</v>
      </c>
    </row>
    <row r="42" spans="2:16" ht="15" customHeight="1" x14ac:dyDescent="0.15">
      <c r="B42" s="110"/>
      <c r="C42" s="190"/>
      <c r="D42" s="187"/>
      <c r="E42" s="89" t="s">
        <v>44</v>
      </c>
      <c r="F42" s="90">
        <f t="shared" si="0"/>
        <v>0.68102073365231264</v>
      </c>
      <c r="G42" s="91">
        <f t="shared" si="1"/>
        <v>38</v>
      </c>
      <c r="H42" s="65"/>
      <c r="J42" s="20">
        <v>1370</v>
      </c>
      <c r="K42" s="20">
        <v>109</v>
      </c>
      <c r="L42" s="20">
        <v>904</v>
      </c>
      <c r="M42" s="20">
        <v>214</v>
      </c>
      <c r="N42" s="20">
        <v>27</v>
      </c>
      <c r="O42" s="20">
        <v>116</v>
      </c>
      <c r="P42" s="13" t="s">
        <v>44</v>
      </c>
    </row>
    <row r="43" spans="2:16" ht="15" customHeight="1" x14ac:dyDescent="0.15">
      <c r="B43" s="110"/>
      <c r="C43" s="190"/>
      <c r="D43" s="187"/>
      <c r="E43" s="89" t="s">
        <v>23</v>
      </c>
      <c r="F43" s="90">
        <f t="shared" si="0"/>
        <v>0.57995409334353476</v>
      </c>
      <c r="G43" s="91">
        <f t="shared" si="1"/>
        <v>47</v>
      </c>
      <c r="H43" s="65"/>
      <c r="J43" s="20">
        <v>1370</v>
      </c>
      <c r="K43" s="20">
        <v>168</v>
      </c>
      <c r="L43" s="20">
        <v>815</v>
      </c>
      <c r="M43" s="20">
        <v>255</v>
      </c>
      <c r="N43" s="20">
        <v>69</v>
      </c>
      <c r="O43" s="20">
        <v>63</v>
      </c>
      <c r="P43" s="13" t="s">
        <v>23</v>
      </c>
    </row>
    <row r="44" spans="2:16" ht="15" customHeight="1" x14ac:dyDescent="0.15">
      <c r="B44" s="110"/>
      <c r="C44" s="190"/>
      <c r="D44" s="187"/>
      <c r="E44" s="89" t="s">
        <v>339</v>
      </c>
      <c r="F44" s="90">
        <f t="shared" si="0"/>
        <v>0.89207547169811319</v>
      </c>
      <c r="G44" s="91">
        <f t="shared" si="1"/>
        <v>12</v>
      </c>
      <c r="H44" s="65"/>
      <c r="J44" s="20">
        <v>1370</v>
      </c>
      <c r="K44" s="20">
        <v>244</v>
      </c>
      <c r="L44" s="20">
        <v>902</v>
      </c>
      <c r="M44" s="20">
        <v>150</v>
      </c>
      <c r="N44" s="20">
        <v>29</v>
      </c>
      <c r="O44" s="20">
        <v>45</v>
      </c>
      <c r="P44" s="13" t="s">
        <v>24</v>
      </c>
    </row>
    <row r="45" spans="2:16" ht="15" customHeight="1" x14ac:dyDescent="0.15">
      <c r="B45" s="110"/>
      <c r="C45" s="190"/>
      <c r="D45" s="188"/>
      <c r="E45" s="92" t="s">
        <v>38</v>
      </c>
      <c r="F45" s="93">
        <f t="shared" si="0"/>
        <v>0.82090699461952343</v>
      </c>
      <c r="G45" s="94">
        <f t="shared" si="1"/>
        <v>16</v>
      </c>
      <c r="H45" s="65"/>
      <c r="J45" s="20">
        <v>1370</v>
      </c>
      <c r="K45" s="20">
        <v>202</v>
      </c>
      <c r="L45" s="20">
        <v>900</v>
      </c>
      <c r="M45" s="20">
        <v>162</v>
      </c>
      <c r="N45" s="20">
        <v>37</v>
      </c>
      <c r="O45" s="20">
        <v>69</v>
      </c>
      <c r="P45" s="13" t="s">
        <v>38</v>
      </c>
    </row>
    <row r="46" spans="2:16" ht="15" customHeight="1" x14ac:dyDescent="0.15">
      <c r="B46" s="110"/>
      <c r="C46" s="191" t="s">
        <v>370</v>
      </c>
      <c r="D46" s="192"/>
      <c r="E46" s="95" t="s">
        <v>58</v>
      </c>
      <c r="F46" s="96">
        <f t="shared" si="0"/>
        <v>0.79543666404405977</v>
      </c>
      <c r="G46" s="97">
        <f t="shared" si="1"/>
        <v>22</v>
      </c>
      <c r="H46" s="65"/>
      <c r="J46" s="20">
        <v>1370</v>
      </c>
      <c r="K46" s="20">
        <v>122</v>
      </c>
      <c r="L46" s="20">
        <v>966</v>
      </c>
      <c r="M46" s="20">
        <v>167</v>
      </c>
      <c r="N46" s="20">
        <v>16</v>
      </c>
      <c r="O46" s="20">
        <v>99</v>
      </c>
      <c r="P46" s="13" t="s">
        <v>58</v>
      </c>
    </row>
    <row r="47" spans="2:16" ht="15" customHeight="1" x14ac:dyDescent="0.15">
      <c r="B47" s="110"/>
      <c r="C47" s="191"/>
      <c r="D47" s="192"/>
      <c r="E47" s="89" t="s">
        <v>101</v>
      </c>
      <c r="F47" s="90">
        <f t="shared" si="0"/>
        <v>0.80187940485512921</v>
      </c>
      <c r="G47" s="91">
        <f t="shared" si="1"/>
        <v>19</v>
      </c>
      <c r="H47" s="65"/>
      <c r="J47" s="20">
        <v>1370</v>
      </c>
      <c r="K47" s="20">
        <v>147</v>
      </c>
      <c r="L47" s="20">
        <v>943</v>
      </c>
      <c r="M47" s="20">
        <v>161</v>
      </c>
      <c r="N47" s="20">
        <v>26</v>
      </c>
      <c r="O47" s="20">
        <v>93</v>
      </c>
      <c r="P47" s="13" t="s">
        <v>43</v>
      </c>
    </row>
    <row r="48" spans="2:16" ht="15" customHeight="1" x14ac:dyDescent="0.15">
      <c r="B48" s="110"/>
      <c r="C48" s="191"/>
      <c r="D48" s="192"/>
      <c r="E48" s="89" t="s">
        <v>36</v>
      </c>
      <c r="F48" s="90">
        <f t="shared" si="0"/>
        <v>0.5538098978790259</v>
      </c>
      <c r="G48" s="91">
        <f t="shared" si="1"/>
        <v>49</v>
      </c>
      <c r="H48" s="65"/>
      <c r="J48" s="20">
        <v>1370</v>
      </c>
      <c r="K48" s="20">
        <v>115</v>
      </c>
      <c r="L48" s="20">
        <v>843</v>
      </c>
      <c r="M48" s="20">
        <v>262</v>
      </c>
      <c r="N48" s="20">
        <v>53</v>
      </c>
      <c r="O48" s="20">
        <v>97</v>
      </c>
      <c r="P48" s="13" t="s">
        <v>36</v>
      </c>
    </row>
    <row r="49" spans="2:16" ht="15" customHeight="1" x14ac:dyDescent="0.15">
      <c r="B49" s="110"/>
      <c r="C49" s="191"/>
      <c r="D49" s="192"/>
      <c r="E49" s="182" t="s">
        <v>46</v>
      </c>
      <c r="F49" s="90">
        <f t="shared" si="0"/>
        <v>0.74980079681274903</v>
      </c>
      <c r="G49" s="91">
        <f t="shared" si="1"/>
        <v>27</v>
      </c>
      <c r="H49" s="65"/>
      <c r="J49" s="20">
        <v>1370</v>
      </c>
      <c r="K49" s="20">
        <v>105</v>
      </c>
      <c r="L49" s="20">
        <v>951</v>
      </c>
      <c r="M49" s="20">
        <v>178</v>
      </c>
      <c r="N49" s="20">
        <v>21</v>
      </c>
      <c r="O49" s="20">
        <v>115</v>
      </c>
      <c r="P49" s="13" t="s">
        <v>46</v>
      </c>
    </row>
    <row r="50" spans="2:16" ht="15" customHeight="1" x14ac:dyDescent="0.15">
      <c r="B50" s="110"/>
      <c r="C50" s="191"/>
      <c r="D50" s="192"/>
      <c r="E50" s="89" t="s">
        <v>40</v>
      </c>
      <c r="F50" s="90">
        <f t="shared" si="0"/>
        <v>0.9402756508422665</v>
      </c>
      <c r="G50" s="91">
        <f t="shared" si="1"/>
        <v>9</v>
      </c>
      <c r="H50" s="65"/>
      <c r="J50" s="20">
        <v>1370</v>
      </c>
      <c r="K50" s="20">
        <v>232</v>
      </c>
      <c r="L50" s="20">
        <v>933</v>
      </c>
      <c r="M50" s="20">
        <v>113</v>
      </c>
      <c r="N50" s="20">
        <v>28</v>
      </c>
      <c r="O50" s="20">
        <v>64</v>
      </c>
      <c r="P50" s="13" t="s">
        <v>40</v>
      </c>
    </row>
    <row r="51" spans="2:16" ht="15" customHeight="1" x14ac:dyDescent="0.15">
      <c r="B51" s="110"/>
      <c r="C51" s="191"/>
      <c r="D51" s="192"/>
      <c r="E51" s="89" t="s">
        <v>33</v>
      </c>
      <c r="F51" s="90">
        <f t="shared" si="0"/>
        <v>0.71530531324345759</v>
      </c>
      <c r="G51" s="91">
        <f t="shared" si="1"/>
        <v>32</v>
      </c>
      <c r="H51" s="65"/>
      <c r="J51" s="20">
        <v>1370</v>
      </c>
      <c r="K51" s="20">
        <v>114</v>
      </c>
      <c r="L51" s="20">
        <v>932</v>
      </c>
      <c r="M51" s="20">
        <v>172</v>
      </c>
      <c r="N51" s="20">
        <v>43</v>
      </c>
      <c r="O51" s="20">
        <v>109</v>
      </c>
      <c r="P51" s="13" t="s">
        <v>33</v>
      </c>
    </row>
    <row r="52" spans="2:16" ht="15" customHeight="1" x14ac:dyDescent="0.15">
      <c r="B52" s="110"/>
      <c r="C52" s="191"/>
      <c r="D52" s="192"/>
      <c r="E52" s="89" t="s">
        <v>22</v>
      </c>
      <c r="F52" s="90">
        <f t="shared" si="0"/>
        <v>0.59952606635071093</v>
      </c>
      <c r="G52" s="91">
        <f t="shared" si="1"/>
        <v>46</v>
      </c>
      <c r="H52" s="65"/>
      <c r="J52" s="20">
        <v>1370</v>
      </c>
      <c r="K52" s="20">
        <v>117</v>
      </c>
      <c r="L52" s="20">
        <v>865</v>
      </c>
      <c r="M52" s="20">
        <v>228</v>
      </c>
      <c r="N52" s="20">
        <v>56</v>
      </c>
      <c r="O52" s="20">
        <v>104</v>
      </c>
      <c r="P52" s="13" t="s">
        <v>22</v>
      </c>
    </row>
    <row r="53" spans="2:16" ht="15" customHeight="1" x14ac:dyDescent="0.15">
      <c r="B53" s="110"/>
      <c r="C53" s="191"/>
      <c r="D53" s="192"/>
      <c r="E53" s="89" t="s">
        <v>47</v>
      </c>
      <c r="F53" s="90">
        <f t="shared" si="0"/>
        <v>0.68222043443282376</v>
      </c>
      <c r="G53" s="91">
        <f t="shared" si="1"/>
        <v>37</v>
      </c>
      <c r="H53" s="65"/>
      <c r="J53" s="20">
        <v>1370</v>
      </c>
      <c r="K53" s="20">
        <v>103</v>
      </c>
      <c r="L53" s="20">
        <v>903</v>
      </c>
      <c r="M53" s="20">
        <v>213</v>
      </c>
      <c r="N53" s="20">
        <v>24</v>
      </c>
      <c r="O53" s="20">
        <v>127</v>
      </c>
      <c r="P53" s="13" t="s">
        <v>47</v>
      </c>
    </row>
    <row r="54" spans="2:16" ht="15" customHeight="1" x14ac:dyDescent="0.15">
      <c r="B54" s="110"/>
      <c r="C54" s="191"/>
      <c r="D54" s="192"/>
      <c r="E54" s="89" t="s">
        <v>52</v>
      </c>
      <c r="F54" s="90">
        <f t="shared" si="0"/>
        <v>0.65325824617860018</v>
      </c>
      <c r="G54" s="91">
        <f t="shared" si="1"/>
        <v>42</v>
      </c>
      <c r="H54" s="65"/>
      <c r="J54" s="20">
        <v>1370</v>
      </c>
      <c r="K54" s="20">
        <v>102</v>
      </c>
      <c r="L54" s="20">
        <v>893</v>
      </c>
      <c r="M54" s="20">
        <v>211</v>
      </c>
      <c r="N54" s="20">
        <v>37</v>
      </c>
      <c r="O54" s="20">
        <v>127</v>
      </c>
      <c r="P54" s="13" t="s">
        <v>52</v>
      </c>
    </row>
    <row r="55" spans="2:16" ht="15" customHeight="1" thickBot="1" x14ac:dyDescent="0.2">
      <c r="B55" s="110"/>
      <c r="C55" s="193"/>
      <c r="D55" s="194"/>
      <c r="E55" s="107" t="s">
        <v>34</v>
      </c>
      <c r="F55" s="108">
        <f t="shared" si="0"/>
        <v>0.5569823434991974</v>
      </c>
      <c r="G55" s="109">
        <f t="shared" si="1"/>
        <v>48</v>
      </c>
      <c r="H55" s="65"/>
      <c r="J55" s="20">
        <v>1370</v>
      </c>
      <c r="K55" s="20">
        <v>91</v>
      </c>
      <c r="L55" s="20">
        <v>856</v>
      </c>
      <c r="M55" s="20">
        <v>254</v>
      </c>
      <c r="N55" s="20">
        <v>45</v>
      </c>
      <c r="O55" s="20">
        <v>124</v>
      </c>
      <c r="P55" s="13" t="s">
        <v>34</v>
      </c>
    </row>
    <row r="56" spans="2:16" ht="19.5" customHeight="1" x14ac:dyDescent="0.15">
      <c r="B56" s="110"/>
      <c r="C56" s="110"/>
      <c r="D56" s="110"/>
      <c r="E56" s="110"/>
      <c r="F56" s="110"/>
      <c r="G56" s="110"/>
      <c r="H56" s="65"/>
    </row>
    <row r="57" spans="2:16" ht="19.5" customHeight="1" x14ac:dyDescent="0.15">
      <c r="C57" s="33"/>
    </row>
  </sheetData>
  <mergeCells count="16">
    <mergeCell ref="C4:C45"/>
    <mergeCell ref="J2:J3"/>
    <mergeCell ref="K2:K3"/>
    <mergeCell ref="L2:L3"/>
    <mergeCell ref="C46:D55"/>
    <mergeCell ref="D4:D7"/>
    <mergeCell ref="D8:D12"/>
    <mergeCell ref="D23:D27"/>
    <mergeCell ref="D28:D35"/>
    <mergeCell ref="D36:D40"/>
    <mergeCell ref="D41:D45"/>
    <mergeCell ref="M2:M3"/>
    <mergeCell ref="N2:N3"/>
    <mergeCell ref="O2:O3"/>
    <mergeCell ref="D19:D22"/>
    <mergeCell ref="D13:D18"/>
  </mergeCells>
  <phoneticPr fontId="3"/>
  <conditionalFormatting sqref="F4:F55">
    <cfRule type="dataBar" priority="1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{2077E10C-9A6D-4774-B70E-B70D5046786A}</x14:id>
        </ext>
      </extLst>
    </cfRule>
  </conditionalFormatting>
  <pageMargins left="0.7" right="0.7" top="0.75" bottom="0.75" header="0.3" footer="0.3"/>
  <pageSetup paperSize="9" scale="57" orientation="portrait" r:id="rId1"/>
  <colBreaks count="1" manualBreakCount="1">
    <brk id="8" min="2" max="5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077E10C-9A6D-4774-B70E-B70D504678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F4:F55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65"/>
  <sheetViews>
    <sheetView showGridLines="0" zoomScaleNormal="100" zoomScaleSheetLayoutView="100" workbookViewId="0">
      <selection activeCell="K17" sqref="K17"/>
    </sheetView>
  </sheetViews>
  <sheetFormatPr defaultColWidth="9.75" defaultRowHeight="19.5" x14ac:dyDescent="0.15"/>
  <cols>
    <col min="1" max="2" width="2.875" style="112" customWidth="1"/>
    <col min="3" max="3" width="3.625" style="112" customWidth="1"/>
    <col min="4" max="4" width="6.625" style="112" customWidth="1"/>
    <col min="5" max="5" width="56.125" style="112" customWidth="1"/>
    <col min="6" max="6" width="50.625" style="112" customWidth="1"/>
    <col min="7" max="7" width="4.75" style="112" bestFit="1" customWidth="1"/>
    <col min="8" max="8" width="2.875" style="112" customWidth="1"/>
    <col min="9" max="9" width="2.875" style="80" customWidth="1"/>
    <col min="10" max="15" width="8.125" style="80" customWidth="1"/>
    <col min="16" max="16384" width="9.75" style="80"/>
  </cols>
  <sheetData>
    <row r="2" spans="2:16" ht="29.25" customHeight="1" x14ac:dyDescent="0.15">
      <c r="C2" s="112" t="s">
        <v>105</v>
      </c>
      <c r="J2" s="197" t="s">
        <v>1</v>
      </c>
      <c r="K2" s="197" t="s">
        <v>72</v>
      </c>
      <c r="L2" s="197" t="s">
        <v>73</v>
      </c>
      <c r="M2" s="197" t="s">
        <v>74</v>
      </c>
      <c r="N2" s="197" t="s">
        <v>75</v>
      </c>
      <c r="O2" s="197" t="s">
        <v>110</v>
      </c>
    </row>
    <row r="3" spans="2:16" ht="20.25" thickBot="1" x14ac:dyDescent="0.2">
      <c r="B3" s="130"/>
      <c r="C3" s="130"/>
      <c r="D3" s="130"/>
      <c r="E3" s="130"/>
      <c r="F3" s="130"/>
      <c r="G3" s="131" t="s">
        <v>106</v>
      </c>
      <c r="H3" s="130"/>
      <c r="J3" s="197"/>
      <c r="K3" s="197"/>
      <c r="L3" s="197"/>
      <c r="M3" s="197"/>
      <c r="N3" s="197"/>
      <c r="O3" s="197"/>
      <c r="P3" s="83"/>
    </row>
    <row r="4" spans="2:16" ht="15" customHeight="1" x14ac:dyDescent="0.15">
      <c r="B4" s="130"/>
      <c r="C4" s="189" t="s">
        <v>97</v>
      </c>
      <c r="D4" s="195" t="s">
        <v>96</v>
      </c>
      <c r="E4" s="113" t="s">
        <v>12</v>
      </c>
      <c r="F4" s="114">
        <f>(K4*2+L4-M4-N4*2)/(J4-O4)</f>
        <v>0.67914012738853502</v>
      </c>
      <c r="G4" s="129">
        <f>RANK(F4,$F$4:$F$55)</f>
        <v>1</v>
      </c>
      <c r="H4" s="130"/>
      <c r="J4" s="81">
        <v>1370</v>
      </c>
      <c r="K4" s="81">
        <v>360</v>
      </c>
      <c r="L4" s="81">
        <v>524</v>
      </c>
      <c r="M4" s="81">
        <v>353</v>
      </c>
      <c r="N4" s="81">
        <v>19</v>
      </c>
      <c r="O4" s="81">
        <v>114</v>
      </c>
      <c r="P4" s="13"/>
    </row>
    <row r="5" spans="2:16" ht="15" customHeight="1" x14ac:dyDescent="0.15">
      <c r="B5" s="130"/>
      <c r="C5" s="190"/>
      <c r="D5" s="196"/>
      <c r="E5" s="101" t="s">
        <v>13</v>
      </c>
      <c r="F5" s="115">
        <f t="shared" ref="F5:F55" si="0">(K5*2+L5-M5-N5*2)/(J5-O5)</f>
        <v>0.58200636942675155</v>
      </c>
      <c r="G5" s="116">
        <f t="shared" ref="G5:G55" si="1">RANK(F5,$F$4:$F$55)</f>
        <v>3</v>
      </c>
      <c r="H5" s="130"/>
      <c r="J5" s="81">
        <v>1370</v>
      </c>
      <c r="K5" s="81">
        <v>341</v>
      </c>
      <c r="L5" s="81">
        <v>491</v>
      </c>
      <c r="M5" s="81">
        <v>406</v>
      </c>
      <c r="N5" s="81">
        <v>18</v>
      </c>
      <c r="O5" s="81">
        <v>114</v>
      </c>
      <c r="P5" s="13"/>
    </row>
    <row r="6" spans="2:16" ht="15" customHeight="1" x14ac:dyDescent="0.15">
      <c r="B6" s="130"/>
      <c r="C6" s="190"/>
      <c r="D6" s="196"/>
      <c r="E6" s="89" t="s">
        <v>29</v>
      </c>
      <c r="F6" s="117">
        <f t="shared" si="0"/>
        <v>0.28560063643595862</v>
      </c>
      <c r="G6" s="118">
        <f>RANK(F6,$F$4:$F$55)</f>
        <v>9</v>
      </c>
      <c r="H6" s="130"/>
      <c r="J6" s="81">
        <v>1370</v>
      </c>
      <c r="K6" s="81">
        <v>221</v>
      </c>
      <c r="L6" s="81">
        <v>486</v>
      </c>
      <c r="M6" s="81">
        <v>531</v>
      </c>
      <c r="N6" s="81">
        <v>19</v>
      </c>
      <c r="O6" s="81">
        <v>113</v>
      </c>
      <c r="P6" s="13"/>
    </row>
    <row r="7" spans="2:16" ht="15" customHeight="1" x14ac:dyDescent="0.15">
      <c r="B7" s="130"/>
      <c r="C7" s="190"/>
      <c r="D7" s="196"/>
      <c r="E7" s="104" t="s">
        <v>18</v>
      </c>
      <c r="F7" s="123">
        <f t="shared" si="0"/>
        <v>0.61261980830670926</v>
      </c>
      <c r="G7" s="124">
        <f t="shared" si="1"/>
        <v>2</v>
      </c>
      <c r="H7" s="130"/>
      <c r="J7" s="81">
        <v>1370</v>
      </c>
      <c r="K7" s="81">
        <v>321</v>
      </c>
      <c r="L7" s="81">
        <v>534</v>
      </c>
      <c r="M7" s="81">
        <v>385</v>
      </c>
      <c r="N7" s="81">
        <v>12</v>
      </c>
      <c r="O7" s="81">
        <v>118</v>
      </c>
      <c r="P7" s="13"/>
    </row>
    <row r="8" spans="2:16" ht="15" customHeight="1" x14ac:dyDescent="0.15">
      <c r="B8" s="130"/>
      <c r="C8" s="190"/>
      <c r="D8" s="196" t="s">
        <v>95</v>
      </c>
      <c r="E8" s="95" t="s">
        <v>15</v>
      </c>
      <c r="F8" s="121">
        <f t="shared" si="0"/>
        <v>0.42713567839195982</v>
      </c>
      <c r="G8" s="122">
        <f t="shared" si="1"/>
        <v>4</v>
      </c>
      <c r="H8" s="130"/>
      <c r="J8" s="81">
        <v>1370</v>
      </c>
      <c r="K8" s="81">
        <v>296</v>
      </c>
      <c r="L8" s="81">
        <v>423</v>
      </c>
      <c r="M8" s="81">
        <v>445</v>
      </c>
      <c r="N8" s="81">
        <v>30</v>
      </c>
      <c r="O8" s="81">
        <v>176</v>
      </c>
      <c r="P8" s="13"/>
    </row>
    <row r="9" spans="2:16" ht="15" customHeight="1" x14ac:dyDescent="0.15">
      <c r="B9" s="130"/>
      <c r="C9" s="190"/>
      <c r="D9" s="196"/>
      <c r="E9" s="89" t="s">
        <v>28</v>
      </c>
      <c r="F9" s="117">
        <f t="shared" si="0"/>
        <v>0.18927973199329984</v>
      </c>
      <c r="G9" s="118">
        <f t="shared" si="1"/>
        <v>13</v>
      </c>
      <c r="H9" s="130"/>
      <c r="J9" s="81">
        <v>1370</v>
      </c>
      <c r="K9" s="81">
        <v>188</v>
      </c>
      <c r="L9" s="81">
        <v>450</v>
      </c>
      <c r="M9" s="81">
        <v>512</v>
      </c>
      <c r="N9" s="81">
        <v>44</v>
      </c>
      <c r="O9" s="81">
        <v>176</v>
      </c>
      <c r="P9" s="13"/>
    </row>
    <row r="10" spans="2:16" ht="15" customHeight="1" x14ac:dyDescent="0.15">
      <c r="B10" s="130"/>
      <c r="C10" s="190"/>
      <c r="D10" s="196"/>
      <c r="E10" s="89" t="s">
        <v>19</v>
      </c>
      <c r="F10" s="117">
        <f t="shared" si="0"/>
        <v>0.36363636363636365</v>
      </c>
      <c r="G10" s="118">
        <f t="shared" si="1"/>
        <v>8</v>
      </c>
      <c r="H10" s="130"/>
      <c r="J10" s="81">
        <v>1370</v>
      </c>
      <c r="K10" s="81">
        <v>269</v>
      </c>
      <c r="L10" s="81">
        <v>426</v>
      </c>
      <c r="M10" s="81">
        <v>480</v>
      </c>
      <c r="N10" s="81">
        <v>24</v>
      </c>
      <c r="O10" s="81">
        <v>171</v>
      </c>
      <c r="P10" s="13"/>
    </row>
    <row r="11" spans="2:16" ht="15" customHeight="1" x14ac:dyDescent="0.15">
      <c r="B11" s="130"/>
      <c r="C11" s="190"/>
      <c r="D11" s="196"/>
      <c r="E11" s="89" t="s">
        <v>39</v>
      </c>
      <c r="F11" s="117">
        <f t="shared" si="0"/>
        <v>0.14691151919866444</v>
      </c>
      <c r="G11" s="118">
        <f t="shared" si="1"/>
        <v>15</v>
      </c>
      <c r="H11" s="130"/>
      <c r="J11" s="81">
        <v>1370</v>
      </c>
      <c r="K11" s="81">
        <v>162</v>
      </c>
      <c r="L11" s="81">
        <v>460</v>
      </c>
      <c r="M11" s="81">
        <v>544</v>
      </c>
      <c r="N11" s="81">
        <v>32</v>
      </c>
      <c r="O11" s="81">
        <v>172</v>
      </c>
      <c r="P11" s="13"/>
    </row>
    <row r="12" spans="2:16" ht="15" customHeight="1" x14ac:dyDescent="0.15">
      <c r="B12" s="130"/>
      <c r="C12" s="190"/>
      <c r="D12" s="196"/>
      <c r="E12" s="92" t="s">
        <v>260</v>
      </c>
      <c r="F12" s="119">
        <f t="shared" si="0"/>
        <v>0.23333333333333334</v>
      </c>
      <c r="G12" s="120">
        <f t="shared" si="1"/>
        <v>11</v>
      </c>
      <c r="H12" s="130"/>
      <c r="J12" s="81">
        <v>1370</v>
      </c>
      <c r="K12" s="81">
        <v>181</v>
      </c>
      <c r="L12" s="81">
        <v>489</v>
      </c>
      <c r="M12" s="81">
        <v>489</v>
      </c>
      <c r="N12" s="81">
        <v>41</v>
      </c>
      <c r="O12" s="81">
        <v>170</v>
      </c>
      <c r="P12" s="13"/>
    </row>
    <row r="13" spans="2:16" ht="15" customHeight="1" x14ac:dyDescent="0.15">
      <c r="B13" s="130"/>
      <c r="C13" s="190"/>
      <c r="D13" s="196" t="s">
        <v>94</v>
      </c>
      <c r="E13" s="95" t="s">
        <v>14</v>
      </c>
      <c r="F13" s="121">
        <f t="shared" si="0"/>
        <v>0.23980424143556281</v>
      </c>
      <c r="G13" s="122">
        <f t="shared" si="1"/>
        <v>10</v>
      </c>
      <c r="H13" s="130"/>
      <c r="J13" s="81">
        <v>1370</v>
      </c>
      <c r="K13" s="81">
        <v>228</v>
      </c>
      <c r="L13" s="81">
        <v>449</v>
      </c>
      <c r="M13" s="81">
        <v>487</v>
      </c>
      <c r="N13" s="81">
        <v>62</v>
      </c>
      <c r="O13" s="81">
        <v>144</v>
      </c>
      <c r="P13" s="13"/>
    </row>
    <row r="14" spans="2:16" ht="15" customHeight="1" x14ac:dyDescent="0.15">
      <c r="B14" s="130"/>
      <c r="C14" s="190"/>
      <c r="D14" s="196"/>
      <c r="E14" s="89" t="s">
        <v>27</v>
      </c>
      <c r="F14" s="117">
        <f t="shared" si="0"/>
        <v>0.18729372937293728</v>
      </c>
      <c r="G14" s="118">
        <f t="shared" si="1"/>
        <v>14</v>
      </c>
      <c r="H14" s="130"/>
      <c r="J14" s="81">
        <v>1370</v>
      </c>
      <c r="K14" s="81">
        <v>182</v>
      </c>
      <c r="L14" s="81">
        <v>468</v>
      </c>
      <c r="M14" s="81">
        <v>519</v>
      </c>
      <c r="N14" s="81">
        <v>43</v>
      </c>
      <c r="O14" s="81">
        <v>158</v>
      </c>
      <c r="P14" s="13"/>
    </row>
    <row r="15" spans="2:16" ht="15" customHeight="1" x14ac:dyDescent="0.15">
      <c r="B15" s="130"/>
      <c r="C15" s="190"/>
      <c r="D15" s="196"/>
      <c r="E15" s="89" t="s">
        <v>48</v>
      </c>
      <c r="F15" s="117">
        <f t="shared" si="0"/>
        <v>-0.15648535564853555</v>
      </c>
      <c r="G15" s="118">
        <f t="shared" si="1"/>
        <v>26</v>
      </c>
      <c r="H15" s="130"/>
      <c r="J15" s="81">
        <v>1370</v>
      </c>
      <c r="K15" s="81">
        <v>89</v>
      </c>
      <c r="L15" s="81">
        <v>399</v>
      </c>
      <c r="M15" s="81">
        <v>650</v>
      </c>
      <c r="N15" s="81">
        <v>57</v>
      </c>
      <c r="O15" s="81">
        <v>175</v>
      </c>
      <c r="P15" s="13"/>
    </row>
    <row r="16" spans="2:16" ht="15" customHeight="1" x14ac:dyDescent="0.15">
      <c r="B16" s="130"/>
      <c r="C16" s="190"/>
      <c r="D16" s="196"/>
      <c r="E16" s="89" t="s">
        <v>32</v>
      </c>
      <c r="F16" s="117">
        <f t="shared" si="0"/>
        <v>5.0243111831442464E-2</v>
      </c>
      <c r="G16" s="118">
        <f t="shared" si="1"/>
        <v>16</v>
      </c>
      <c r="H16" s="130"/>
      <c r="J16" s="81">
        <v>1370</v>
      </c>
      <c r="K16" s="81">
        <v>168</v>
      </c>
      <c r="L16" s="81">
        <v>405</v>
      </c>
      <c r="M16" s="81">
        <v>643</v>
      </c>
      <c r="N16" s="81">
        <v>18</v>
      </c>
      <c r="O16" s="81">
        <v>136</v>
      </c>
      <c r="P16" s="13"/>
    </row>
    <row r="17" spans="2:16" ht="15" customHeight="1" x14ac:dyDescent="0.15">
      <c r="B17" s="130"/>
      <c r="C17" s="190"/>
      <c r="D17" s="196"/>
      <c r="E17" s="89" t="s">
        <v>16</v>
      </c>
      <c r="F17" s="117">
        <f t="shared" si="0"/>
        <v>0.36459175424413903</v>
      </c>
      <c r="G17" s="118">
        <f t="shared" si="1"/>
        <v>7</v>
      </c>
      <c r="H17" s="130"/>
      <c r="J17" s="81">
        <v>1370</v>
      </c>
      <c r="K17" s="81">
        <v>254</v>
      </c>
      <c r="L17" s="81">
        <v>470</v>
      </c>
      <c r="M17" s="81">
        <v>499</v>
      </c>
      <c r="N17" s="81">
        <v>14</v>
      </c>
      <c r="O17" s="81">
        <v>133</v>
      </c>
      <c r="P17" s="13"/>
    </row>
    <row r="18" spans="2:16" ht="15" customHeight="1" x14ac:dyDescent="0.15">
      <c r="B18" s="130"/>
      <c r="C18" s="190"/>
      <c r="D18" s="186"/>
      <c r="E18" s="89" t="s">
        <v>61</v>
      </c>
      <c r="F18" s="117">
        <f t="shared" si="0"/>
        <v>-0.371571072319202</v>
      </c>
      <c r="G18" s="118">
        <f t="shared" si="1"/>
        <v>38</v>
      </c>
      <c r="H18" s="130"/>
      <c r="J18" s="81">
        <v>1370</v>
      </c>
      <c r="K18" s="81">
        <v>66</v>
      </c>
      <c r="L18" s="81">
        <v>330</v>
      </c>
      <c r="M18" s="81">
        <v>705</v>
      </c>
      <c r="N18" s="81">
        <v>102</v>
      </c>
      <c r="O18" s="81">
        <v>167</v>
      </c>
      <c r="P18" s="13"/>
    </row>
    <row r="19" spans="2:16" ht="15" customHeight="1" x14ac:dyDescent="0.15">
      <c r="B19" s="130"/>
      <c r="C19" s="190"/>
      <c r="D19" s="186" t="s">
        <v>93</v>
      </c>
      <c r="E19" s="95" t="s">
        <v>35</v>
      </c>
      <c r="F19" s="121">
        <f t="shared" si="0"/>
        <v>-0.35725806451612901</v>
      </c>
      <c r="G19" s="122">
        <f t="shared" si="1"/>
        <v>37</v>
      </c>
      <c r="H19" s="130"/>
      <c r="J19" s="81">
        <v>1370</v>
      </c>
      <c r="K19" s="81">
        <v>89</v>
      </c>
      <c r="L19" s="81">
        <v>287</v>
      </c>
      <c r="M19" s="81">
        <v>820</v>
      </c>
      <c r="N19" s="81">
        <v>44</v>
      </c>
      <c r="O19" s="81">
        <v>130</v>
      </c>
      <c r="P19" s="13"/>
    </row>
    <row r="20" spans="2:16" ht="15" customHeight="1" x14ac:dyDescent="0.15">
      <c r="B20" s="130"/>
      <c r="C20" s="190"/>
      <c r="D20" s="187"/>
      <c r="E20" s="101" t="s">
        <v>49</v>
      </c>
      <c r="F20" s="115">
        <f t="shared" si="0"/>
        <v>-0.5228013029315961</v>
      </c>
      <c r="G20" s="116">
        <f t="shared" si="1"/>
        <v>50</v>
      </c>
      <c r="H20" s="130"/>
      <c r="J20" s="81">
        <v>1370</v>
      </c>
      <c r="K20" s="81">
        <v>51</v>
      </c>
      <c r="L20" s="81">
        <v>251</v>
      </c>
      <c r="M20" s="81">
        <v>857</v>
      </c>
      <c r="N20" s="81">
        <v>69</v>
      </c>
      <c r="O20" s="81">
        <v>142</v>
      </c>
      <c r="P20" s="13"/>
    </row>
    <row r="21" spans="2:16" ht="15" customHeight="1" x14ac:dyDescent="0.15">
      <c r="B21" s="130"/>
      <c r="C21" s="190"/>
      <c r="D21" s="187"/>
      <c r="E21" s="89" t="s">
        <v>56</v>
      </c>
      <c r="F21" s="117">
        <f t="shared" si="0"/>
        <v>-0.51302931596091206</v>
      </c>
      <c r="G21" s="118">
        <f t="shared" si="1"/>
        <v>49</v>
      </c>
      <c r="H21" s="130"/>
      <c r="J21" s="81">
        <v>1370</v>
      </c>
      <c r="K21" s="81">
        <v>61</v>
      </c>
      <c r="L21" s="81">
        <v>244</v>
      </c>
      <c r="M21" s="81">
        <v>850</v>
      </c>
      <c r="N21" s="81">
        <v>73</v>
      </c>
      <c r="O21" s="81">
        <v>142</v>
      </c>
      <c r="P21" s="13"/>
    </row>
    <row r="22" spans="2:16" ht="15" customHeight="1" x14ac:dyDescent="0.15">
      <c r="B22" s="130"/>
      <c r="C22" s="190"/>
      <c r="D22" s="188"/>
      <c r="E22" s="104" t="s">
        <v>60</v>
      </c>
      <c r="F22" s="123">
        <f t="shared" si="0"/>
        <v>-0.58422350041084636</v>
      </c>
      <c r="G22" s="124">
        <f t="shared" si="1"/>
        <v>52</v>
      </c>
      <c r="H22" s="130"/>
      <c r="J22" s="81">
        <v>1370</v>
      </c>
      <c r="K22" s="81">
        <v>42</v>
      </c>
      <c r="L22" s="81">
        <v>227</v>
      </c>
      <c r="M22" s="81">
        <v>874</v>
      </c>
      <c r="N22" s="81">
        <v>74</v>
      </c>
      <c r="O22" s="81">
        <v>153</v>
      </c>
      <c r="P22" s="13"/>
    </row>
    <row r="23" spans="2:16" ht="15" customHeight="1" x14ac:dyDescent="0.15">
      <c r="B23" s="130"/>
      <c r="C23" s="190"/>
      <c r="D23" s="187" t="s">
        <v>92</v>
      </c>
      <c r="E23" s="101" t="s">
        <v>59</v>
      </c>
      <c r="F23" s="115">
        <f t="shared" si="0"/>
        <v>-0.5342126957955482</v>
      </c>
      <c r="G23" s="116">
        <f t="shared" si="1"/>
        <v>51</v>
      </c>
      <c r="H23" s="130"/>
      <c r="J23" s="81">
        <v>1370</v>
      </c>
      <c r="K23" s="81">
        <v>52</v>
      </c>
      <c r="L23" s="81">
        <v>245</v>
      </c>
      <c r="M23" s="81">
        <v>835</v>
      </c>
      <c r="N23" s="81">
        <v>81</v>
      </c>
      <c r="O23" s="81">
        <v>157</v>
      </c>
      <c r="P23" s="13"/>
    </row>
    <row r="24" spans="2:16" ht="15" customHeight="1" x14ac:dyDescent="0.15">
      <c r="B24" s="130"/>
      <c r="C24" s="190"/>
      <c r="D24" s="187"/>
      <c r="E24" s="89" t="s">
        <v>54</v>
      </c>
      <c r="F24" s="117">
        <f t="shared" si="0"/>
        <v>-0.47176079734219267</v>
      </c>
      <c r="G24" s="118">
        <f t="shared" si="1"/>
        <v>45</v>
      </c>
      <c r="H24" s="130"/>
      <c r="J24" s="81">
        <v>1370</v>
      </c>
      <c r="K24" s="81">
        <v>60</v>
      </c>
      <c r="L24" s="81">
        <v>272</v>
      </c>
      <c r="M24" s="81">
        <v>784</v>
      </c>
      <c r="N24" s="81">
        <v>88</v>
      </c>
      <c r="O24" s="81">
        <v>166</v>
      </c>
      <c r="P24" s="13"/>
    </row>
    <row r="25" spans="2:16" ht="15" customHeight="1" x14ac:dyDescent="0.15">
      <c r="B25" s="130"/>
      <c r="C25" s="190"/>
      <c r="D25" s="187"/>
      <c r="E25" s="89" t="s">
        <v>41</v>
      </c>
      <c r="F25" s="117">
        <f t="shared" si="0"/>
        <v>-0.30398671096345514</v>
      </c>
      <c r="G25" s="118">
        <f t="shared" si="1"/>
        <v>34</v>
      </c>
      <c r="H25" s="130"/>
      <c r="J25" s="81">
        <v>1370</v>
      </c>
      <c r="K25" s="81">
        <v>74</v>
      </c>
      <c r="L25" s="81">
        <v>343</v>
      </c>
      <c r="M25" s="81">
        <v>717</v>
      </c>
      <c r="N25" s="81">
        <v>70</v>
      </c>
      <c r="O25" s="81">
        <v>166</v>
      </c>
      <c r="P25" s="13"/>
    </row>
    <row r="26" spans="2:16" ht="15" customHeight="1" x14ac:dyDescent="0.15">
      <c r="B26" s="130"/>
      <c r="C26" s="190"/>
      <c r="D26" s="187"/>
      <c r="E26" s="89" t="s">
        <v>45</v>
      </c>
      <c r="F26" s="117">
        <f t="shared" si="0"/>
        <v>-0.46109271523178808</v>
      </c>
      <c r="G26" s="118">
        <f t="shared" si="1"/>
        <v>43</v>
      </c>
      <c r="H26" s="130"/>
      <c r="J26" s="81">
        <v>1370</v>
      </c>
      <c r="K26" s="81">
        <v>60</v>
      </c>
      <c r="L26" s="81">
        <v>300</v>
      </c>
      <c r="M26" s="81">
        <v>719</v>
      </c>
      <c r="N26" s="81">
        <v>129</v>
      </c>
      <c r="O26" s="81">
        <v>162</v>
      </c>
      <c r="P26" s="13"/>
    </row>
    <row r="27" spans="2:16" ht="15" customHeight="1" x14ac:dyDescent="0.15">
      <c r="B27" s="130"/>
      <c r="C27" s="190"/>
      <c r="D27" s="187"/>
      <c r="E27" s="89" t="s">
        <v>55</v>
      </c>
      <c r="F27" s="117">
        <f t="shared" si="0"/>
        <v>-0.41673570836785417</v>
      </c>
      <c r="G27" s="118">
        <f t="shared" si="1"/>
        <v>39</v>
      </c>
      <c r="H27" s="130"/>
      <c r="J27" s="81">
        <v>1370</v>
      </c>
      <c r="K27" s="81">
        <v>69</v>
      </c>
      <c r="L27" s="81">
        <v>291</v>
      </c>
      <c r="M27" s="81">
        <v>762</v>
      </c>
      <c r="N27" s="81">
        <v>85</v>
      </c>
      <c r="O27" s="81">
        <v>163</v>
      </c>
      <c r="P27" s="13"/>
    </row>
    <row r="28" spans="2:16" ht="15" customHeight="1" x14ac:dyDescent="0.15">
      <c r="B28" s="130"/>
      <c r="C28" s="190"/>
      <c r="D28" s="186" t="s">
        <v>91</v>
      </c>
      <c r="E28" s="95" t="s">
        <v>30</v>
      </c>
      <c r="F28" s="121">
        <f t="shared" si="0"/>
        <v>1.9292604501607719E-2</v>
      </c>
      <c r="G28" s="122">
        <f t="shared" si="1"/>
        <v>17</v>
      </c>
      <c r="H28" s="130"/>
      <c r="J28" s="81">
        <v>1370</v>
      </c>
      <c r="K28" s="81">
        <v>174</v>
      </c>
      <c r="L28" s="81">
        <v>387</v>
      </c>
      <c r="M28" s="81">
        <v>655</v>
      </c>
      <c r="N28" s="81">
        <v>28</v>
      </c>
      <c r="O28" s="81">
        <v>126</v>
      </c>
      <c r="P28" s="13"/>
    </row>
    <row r="29" spans="2:16" ht="15" customHeight="1" x14ac:dyDescent="0.15">
      <c r="B29" s="130"/>
      <c r="C29" s="190"/>
      <c r="D29" s="187"/>
      <c r="E29" s="89" t="s">
        <v>37</v>
      </c>
      <c r="F29" s="117">
        <f t="shared" si="0"/>
        <v>-0.12283594394064304</v>
      </c>
      <c r="G29" s="118">
        <f t="shared" si="1"/>
        <v>25</v>
      </c>
      <c r="H29" s="130"/>
      <c r="J29" s="81">
        <v>1370</v>
      </c>
      <c r="K29" s="81">
        <v>102</v>
      </c>
      <c r="L29" s="81">
        <v>393</v>
      </c>
      <c r="M29" s="81">
        <v>690</v>
      </c>
      <c r="N29" s="81">
        <v>28</v>
      </c>
      <c r="O29" s="81">
        <v>157</v>
      </c>
      <c r="P29" s="13"/>
    </row>
    <row r="30" spans="2:16" ht="15" customHeight="1" x14ac:dyDescent="0.15">
      <c r="B30" s="130"/>
      <c r="C30" s="190"/>
      <c r="D30" s="187"/>
      <c r="E30" s="89" t="s">
        <v>42</v>
      </c>
      <c r="F30" s="117">
        <f t="shared" si="0"/>
        <v>-0.16225165562913907</v>
      </c>
      <c r="G30" s="118">
        <f t="shared" si="1"/>
        <v>27</v>
      </c>
      <c r="H30" s="130"/>
      <c r="J30" s="81">
        <v>1370</v>
      </c>
      <c r="K30" s="81">
        <v>86</v>
      </c>
      <c r="L30" s="81">
        <v>391</v>
      </c>
      <c r="M30" s="81">
        <v>703</v>
      </c>
      <c r="N30" s="81">
        <v>28</v>
      </c>
      <c r="O30" s="81">
        <v>162</v>
      </c>
      <c r="P30" s="13"/>
    </row>
    <row r="31" spans="2:16" ht="15" customHeight="1" x14ac:dyDescent="0.15">
      <c r="B31" s="130"/>
      <c r="C31" s="190"/>
      <c r="D31" s="187"/>
      <c r="E31" s="89" t="s">
        <v>272</v>
      </c>
      <c r="F31" s="117">
        <f t="shared" si="0"/>
        <v>-0.22989439480097482</v>
      </c>
      <c r="G31" s="118">
        <f t="shared" si="1"/>
        <v>31</v>
      </c>
      <c r="H31" s="130"/>
      <c r="J31" s="81">
        <v>1370</v>
      </c>
      <c r="K31" s="81">
        <v>121</v>
      </c>
      <c r="L31" s="81">
        <v>313</v>
      </c>
      <c r="M31" s="81">
        <v>756</v>
      </c>
      <c r="N31" s="81">
        <v>41</v>
      </c>
      <c r="O31" s="81">
        <v>139</v>
      </c>
      <c r="P31" s="13"/>
    </row>
    <row r="32" spans="2:16" ht="15" customHeight="1" x14ac:dyDescent="0.15">
      <c r="B32" s="130"/>
      <c r="C32" s="190"/>
      <c r="D32" s="187"/>
      <c r="E32" s="89" t="s">
        <v>254</v>
      </c>
      <c r="F32" s="117">
        <f t="shared" si="0"/>
        <v>-0.47186495176848875</v>
      </c>
      <c r="G32" s="118">
        <f t="shared" si="1"/>
        <v>46</v>
      </c>
      <c r="H32" s="130"/>
      <c r="J32" s="81">
        <v>1370</v>
      </c>
      <c r="K32" s="81">
        <v>101</v>
      </c>
      <c r="L32" s="81">
        <v>224</v>
      </c>
      <c r="M32" s="81">
        <v>825</v>
      </c>
      <c r="N32" s="81">
        <v>94</v>
      </c>
      <c r="O32" s="81">
        <v>126</v>
      </c>
      <c r="P32" s="13"/>
    </row>
    <row r="33" spans="2:16" ht="15" customHeight="1" x14ac:dyDescent="0.15">
      <c r="B33" s="130"/>
      <c r="C33" s="190"/>
      <c r="D33" s="187"/>
      <c r="E33" s="89" t="s">
        <v>90</v>
      </c>
      <c r="F33" s="117">
        <f t="shared" si="0"/>
        <v>-0.43902439024390244</v>
      </c>
      <c r="G33" s="118">
        <f t="shared" si="1"/>
        <v>41</v>
      </c>
      <c r="H33" s="130"/>
      <c r="J33" s="81">
        <v>1370</v>
      </c>
      <c r="K33" s="81">
        <v>85</v>
      </c>
      <c r="L33" s="81">
        <v>258</v>
      </c>
      <c r="M33" s="81">
        <v>806</v>
      </c>
      <c r="N33" s="81">
        <v>81</v>
      </c>
      <c r="O33" s="81">
        <v>140</v>
      </c>
      <c r="P33" s="13"/>
    </row>
    <row r="34" spans="2:16" ht="15" customHeight="1" x14ac:dyDescent="0.15">
      <c r="B34" s="130"/>
      <c r="C34" s="190"/>
      <c r="D34" s="187"/>
      <c r="E34" s="89" t="s">
        <v>376</v>
      </c>
      <c r="F34" s="117">
        <f t="shared" si="0"/>
        <v>-0.46303818034118605</v>
      </c>
      <c r="G34" s="118">
        <f t="shared" si="1"/>
        <v>44</v>
      </c>
      <c r="H34" s="130"/>
      <c r="J34" s="81">
        <v>1370</v>
      </c>
      <c r="K34" s="81">
        <v>65</v>
      </c>
      <c r="L34" s="81">
        <v>269</v>
      </c>
      <c r="M34" s="81">
        <v>825</v>
      </c>
      <c r="N34" s="81">
        <v>72</v>
      </c>
      <c r="O34" s="81">
        <v>139</v>
      </c>
      <c r="P34" s="13"/>
    </row>
    <row r="35" spans="2:16" ht="15" customHeight="1" x14ac:dyDescent="0.15">
      <c r="B35" s="130"/>
      <c r="C35" s="190"/>
      <c r="D35" s="188"/>
      <c r="E35" s="92" t="s">
        <v>53</v>
      </c>
      <c r="F35" s="119">
        <f t="shared" si="0"/>
        <v>-0.35117599351175993</v>
      </c>
      <c r="G35" s="120">
        <f t="shared" si="1"/>
        <v>36</v>
      </c>
      <c r="H35" s="130"/>
      <c r="J35" s="81">
        <v>1370</v>
      </c>
      <c r="K35" s="81">
        <v>78</v>
      </c>
      <c r="L35" s="81">
        <v>303</v>
      </c>
      <c r="M35" s="81">
        <v>812</v>
      </c>
      <c r="N35" s="81">
        <v>40</v>
      </c>
      <c r="O35" s="81">
        <v>137</v>
      </c>
      <c r="P35" s="13"/>
    </row>
    <row r="36" spans="2:16" ht="15" customHeight="1" x14ac:dyDescent="0.15">
      <c r="B36" s="130"/>
      <c r="C36" s="190"/>
      <c r="D36" s="186" t="s">
        <v>89</v>
      </c>
      <c r="E36" s="95" t="s">
        <v>25</v>
      </c>
      <c r="F36" s="121">
        <f t="shared" si="0"/>
        <v>-5.1405622489959842E-2</v>
      </c>
      <c r="G36" s="122">
        <f t="shared" si="1"/>
        <v>20</v>
      </c>
      <c r="H36" s="130"/>
      <c r="J36" s="81">
        <v>1370</v>
      </c>
      <c r="K36" s="81">
        <v>137</v>
      </c>
      <c r="L36" s="81">
        <v>401</v>
      </c>
      <c r="M36" s="81">
        <v>675</v>
      </c>
      <c r="N36" s="81">
        <v>32</v>
      </c>
      <c r="O36" s="81">
        <v>125</v>
      </c>
      <c r="P36" s="13"/>
    </row>
    <row r="37" spans="2:16" ht="15" customHeight="1" x14ac:dyDescent="0.15">
      <c r="B37" s="130"/>
      <c r="C37" s="190"/>
      <c r="D37" s="187"/>
      <c r="E37" s="89" t="s">
        <v>31</v>
      </c>
      <c r="F37" s="117">
        <f t="shared" si="0"/>
        <v>-0.11939102564102565</v>
      </c>
      <c r="G37" s="118">
        <f t="shared" si="1"/>
        <v>24</v>
      </c>
      <c r="H37" s="130"/>
      <c r="J37" s="81">
        <v>1370</v>
      </c>
      <c r="K37" s="81">
        <v>125</v>
      </c>
      <c r="L37" s="81">
        <v>386</v>
      </c>
      <c r="M37" s="81">
        <v>689</v>
      </c>
      <c r="N37" s="81">
        <v>48</v>
      </c>
      <c r="O37" s="81">
        <v>122</v>
      </c>
      <c r="P37" s="13"/>
    </row>
    <row r="38" spans="2:16" ht="15" customHeight="1" x14ac:dyDescent="0.15">
      <c r="B38" s="130"/>
      <c r="C38" s="190"/>
      <c r="D38" s="187"/>
      <c r="E38" s="89" t="s">
        <v>100</v>
      </c>
      <c r="F38" s="117">
        <f t="shared" si="0"/>
        <v>0.21061093247588425</v>
      </c>
      <c r="G38" s="118">
        <f t="shared" si="1"/>
        <v>12</v>
      </c>
      <c r="H38" s="130"/>
      <c r="J38" s="81">
        <v>1370</v>
      </c>
      <c r="K38" s="81">
        <v>184</v>
      </c>
      <c r="L38" s="81">
        <v>488</v>
      </c>
      <c r="M38" s="81">
        <v>550</v>
      </c>
      <c r="N38" s="81">
        <v>22</v>
      </c>
      <c r="O38" s="81">
        <v>126</v>
      </c>
      <c r="P38" s="13"/>
    </row>
    <row r="39" spans="2:16" ht="15" customHeight="1" x14ac:dyDescent="0.15">
      <c r="B39" s="130"/>
      <c r="C39" s="190"/>
      <c r="D39" s="187"/>
      <c r="E39" s="89" t="s">
        <v>17</v>
      </c>
      <c r="F39" s="117">
        <f t="shared" si="0"/>
        <v>0.41087130295763391</v>
      </c>
      <c r="G39" s="118">
        <f t="shared" si="1"/>
        <v>5</v>
      </c>
      <c r="H39" s="130"/>
      <c r="J39" s="81">
        <v>1370</v>
      </c>
      <c r="K39" s="81">
        <v>238</v>
      </c>
      <c r="L39" s="81">
        <v>538</v>
      </c>
      <c r="M39" s="81">
        <v>450</v>
      </c>
      <c r="N39" s="81">
        <v>25</v>
      </c>
      <c r="O39" s="81">
        <v>119</v>
      </c>
      <c r="P39" s="13"/>
    </row>
    <row r="40" spans="2:16" ht="15" customHeight="1" x14ac:dyDescent="0.15">
      <c r="B40" s="130"/>
      <c r="C40" s="190"/>
      <c r="D40" s="188"/>
      <c r="E40" s="92" t="s">
        <v>21</v>
      </c>
      <c r="F40" s="119">
        <f t="shared" si="0"/>
        <v>0.39839999999999998</v>
      </c>
      <c r="G40" s="120">
        <f t="shared" si="1"/>
        <v>6</v>
      </c>
      <c r="H40" s="130"/>
      <c r="J40" s="81">
        <v>1370</v>
      </c>
      <c r="K40" s="81">
        <v>227</v>
      </c>
      <c r="L40" s="81">
        <v>541</v>
      </c>
      <c r="M40" s="81">
        <v>467</v>
      </c>
      <c r="N40" s="81">
        <v>15</v>
      </c>
      <c r="O40" s="81">
        <v>120</v>
      </c>
      <c r="P40" s="13"/>
    </row>
    <row r="41" spans="2:16" ht="15" customHeight="1" x14ac:dyDescent="0.15">
      <c r="B41" s="130"/>
      <c r="C41" s="190"/>
      <c r="D41" s="186" t="s">
        <v>88</v>
      </c>
      <c r="E41" s="95" t="s">
        <v>271</v>
      </c>
      <c r="F41" s="121">
        <f t="shared" si="0"/>
        <v>-4.3938161106590726E-2</v>
      </c>
      <c r="G41" s="122">
        <f t="shared" si="1"/>
        <v>18</v>
      </c>
      <c r="H41" s="130"/>
      <c r="J41" s="81">
        <v>1370</v>
      </c>
      <c r="K41" s="81">
        <v>136</v>
      </c>
      <c r="L41" s="81">
        <v>395</v>
      </c>
      <c r="M41" s="81">
        <v>675</v>
      </c>
      <c r="N41" s="81">
        <v>23</v>
      </c>
      <c r="O41" s="81">
        <v>141</v>
      </c>
      <c r="P41" s="13"/>
    </row>
    <row r="42" spans="2:16" ht="15" customHeight="1" x14ac:dyDescent="0.15">
      <c r="B42" s="130"/>
      <c r="C42" s="190"/>
      <c r="D42" s="187"/>
      <c r="E42" s="89" t="s">
        <v>44</v>
      </c>
      <c r="F42" s="117">
        <f t="shared" si="0"/>
        <v>-0.2628099173553719</v>
      </c>
      <c r="G42" s="118">
        <f t="shared" si="1"/>
        <v>32</v>
      </c>
      <c r="H42" s="130"/>
      <c r="J42" s="81">
        <v>1370</v>
      </c>
      <c r="K42" s="81">
        <v>83</v>
      </c>
      <c r="L42" s="81">
        <v>369</v>
      </c>
      <c r="M42" s="81">
        <v>663</v>
      </c>
      <c r="N42" s="81">
        <v>95</v>
      </c>
      <c r="O42" s="81">
        <v>160</v>
      </c>
      <c r="P42" s="13"/>
    </row>
    <row r="43" spans="2:16" ht="15" customHeight="1" x14ac:dyDescent="0.15">
      <c r="B43" s="130"/>
      <c r="C43" s="190"/>
      <c r="D43" s="187"/>
      <c r="E43" s="89" t="s">
        <v>23</v>
      </c>
      <c r="F43" s="117">
        <f t="shared" si="0"/>
        <v>-4.6042003231017772E-2</v>
      </c>
      <c r="G43" s="118">
        <f t="shared" si="1"/>
        <v>19</v>
      </c>
      <c r="H43" s="130"/>
      <c r="J43" s="81">
        <v>1370</v>
      </c>
      <c r="K43" s="81">
        <v>136</v>
      </c>
      <c r="L43" s="81">
        <v>404</v>
      </c>
      <c r="M43" s="81">
        <v>663</v>
      </c>
      <c r="N43" s="81">
        <v>35</v>
      </c>
      <c r="O43" s="81">
        <v>132</v>
      </c>
      <c r="P43" s="13"/>
    </row>
    <row r="44" spans="2:16" ht="15" customHeight="1" x14ac:dyDescent="0.15">
      <c r="B44" s="130"/>
      <c r="C44" s="190"/>
      <c r="D44" s="187"/>
      <c r="E44" s="89" t="s">
        <v>339</v>
      </c>
      <c r="F44" s="117">
        <f t="shared" si="0"/>
        <v>-6.5652522017614096E-2</v>
      </c>
      <c r="G44" s="118">
        <f t="shared" si="1"/>
        <v>21</v>
      </c>
      <c r="H44" s="130"/>
      <c r="J44" s="81">
        <v>1370</v>
      </c>
      <c r="K44" s="81">
        <v>135</v>
      </c>
      <c r="L44" s="81">
        <v>390</v>
      </c>
      <c r="M44" s="81">
        <v>706</v>
      </c>
      <c r="N44" s="81">
        <v>18</v>
      </c>
      <c r="O44" s="81">
        <v>121</v>
      </c>
      <c r="P44" s="13"/>
    </row>
    <row r="45" spans="2:16" ht="15" customHeight="1" x14ac:dyDescent="0.15">
      <c r="B45" s="130"/>
      <c r="C45" s="190"/>
      <c r="D45" s="188"/>
      <c r="E45" s="92" t="s">
        <v>38</v>
      </c>
      <c r="F45" s="119">
        <f t="shared" si="0"/>
        <v>-0.18093699515347333</v>
      </c>
      <c r="G45" s="120">
        <f t="shared" si="1"/>
        <v>28</v>
      </c>
      <c r="H45" s="130"/>
      <c r="J45" s="81">
        <v>1370</v>
      </c>
      <c r="K45" s="81">
        <v>112</v>
      </c>
      <c r="L45" s="81">
        <v>354</v>
      </c>
      <c r="M45" s="81">
        <v>742</v>
      </c>
      <c r="N45" s="81">
        <v>30</v>
      </c>
      <c r="O45" s="81">
        <v>132</v>
      </c>
      <c r="P45" s="13"/>
    </row>
    <row r="46" spans="2:16" ht="15" customHeight="1" x14ac:dyDescent="0.15">
      <c r="B46" s="130"/>
      <c r="C46" s="191" t="s">
        <v>370</v>
      </c>
      <c r="D46" s="192"/>
      <c r="E46" s="95" t="s">
        <v>58</v>
      </c>
      <c r="F46" s="121">
        <f t="shared" si="0"/>
        <v>-0.51164725457570714</v>
      </c>
      <c r="G46" s="122">
        <f t="shared" si="1"/>
        <v>48</v>
      </c>
      <c r="H46" s="130"/>
      <c r="J46" s="81">
        <v>1370</v>
      </c>
      <c r="K46" s="81">
        <v>42</v>
      </c>
      <c r="L46" s="81">
        <v>260</v>
      </c>
      <c r="M46" s="81">
        <v>841</v>
      </c>
      <c r="N46" s="81">
        <v>59</v>
      </c>
      <c r="O46" s="81">
        <v>168</v>
      </c>
      <c r="P46" s="13"/>
    </row>
    <row r="47" spans="2:16" ht="15" customHeight="1" x14ac:dyDescent="0.15">
      <c r="B47" s="130"/>
      <c r="C47" s="191"/>
      <c r="D47" s="192"/>
      <c r="E47" s="89" t="s">
        <v>101</v>
      </c>
      <c r="F47" s="117">
        <f t="shared" si="0"/>
        <v>-0.47815333882934874</v>
      </c>
      <c r="G47" s="118">
        <f t="shared" si="1"/>
        <v>47</v>
      </c>
      <c r="H47" s="130"/>
      <c r="J47" s="81">
        <v>1370</v>
      </c>
      <c r="K47" s="81">
        <v>53</v>
      </c>
      <c r="L47" s="81">
        <v>268</v>
      </c>
      <c r="M47" s="81">
        <v>830</v>
      </c>
      <c r="N47" s="81">
        <v>62</v>
      </c>
      <c r="O47" s="81">
        <v>157</v>
      </c>
      <c r="P47" s="13"/>
    </row>
    <row r="48" spans="2:16" ht="15" customHeight="1" x14ac:dyDescent="0.15">
      <c r="B48" s="130"/>
      <c r="C48" s="191"/>
      <c r="D48" s="192"/>
      <c r="E48" s="89" t="s">
        <v>36</v>
      </c>
      <c r="F48" s="117">
        <f t="shared" si="0"/>
        <v>-0.27708850289495451</v>
      </c>
      <c r="G48" s="118">
        <f t="shared" si="1"/>
        <v>33</v>
      </c>
      <c r="H48" s="130"/>
      <c r="J48" s="81">
        <v>1370</v>
      </c>
      <c r="K48" s="81">
        <v>91</v>
      </c>
      <c r="L48" s="81">
        <v>330</v>
      </c>
      <c r="M48" s="81">
        <v>729</v>
      </c>
      <c r="N48" s="81">
        <v>59</v>
      </c>
      <c r="O48" s="81">
        <v>161</v>
      </c>
      <c r="P48" s="13"/>
    </row>
    <row r="49" spans="2:16" ht="15" customHeight="1" x14ac:dyDescent="0.15">
      <c r="B49" s="130"/>
      <c r="C49" s="191"/>
      <c r="D49" s="192"/>
      <c r="E49" s="182" t="s">
        <v>46</v>
      </c>
      <c r="F49" s="117">
        <f t="shared" si="0"/>
        <v>-0.42522974101921468</v>
      </c>
      <c r="G49" s="118">
        <f t="shared" si="1"/>
        <v>40</v>
      </c>
      <c r="H49" s="130"/>
      <c r="J49" s="81">
        <v>1370</v>
      </c>
      <c r="K49" s="81">
        <v>47</v>
      </c>
      <c r="L49" s="81">
        <v>298</v>
      </c>
      <c r="M49" s="81">
        <v>803</v>
      </c>
      <c r="N49" s="81">
        <v>49</v>
      </c>
      <c r="O49" s="81">
        <v>173</v>
      </c>
      <c r="P49" s="13"/>
    </row>
    <row r="50" spans="2:16" ht="15" customHeight="1" x14ac:dyDescent="0.15">
      <c r="B50" s="130"/>
      <c r="C50" s="191"/>
      <c r="D50" s="192"/>
      <c r="E50" s="89" t="s">
        <v>40</v>
      </c>
      <c r="F50" s="117">
        <f t="shared" si="0"/>
        <v>-0.44872846595570137</v>
      </c>
      <c r="G50" s="118">
        <f t="shared" si="1"/>
        <v>42</v>
      </c>
      <c r="H50" s="130"/>
      <c r="J50" s="81">
        <v>1370</v>
      </c>
      <c r="K50" s="81">
        <v>77</v>
      </c>
      <c r="L50" s="81">
        <v>242</v>
      </c>
      <c r="M50" s="81">
        <v>857</v>
      </c>
      <c r="N50" s="81">
        <v>43</v>
      </c>
      <c r="O50" s="81">
        <v>151</v>
      </c>
      <c r="P50" s="13"/>
    </row>
    <row r="51" spans="2:16" ht="15" customHeight="1" x14ac:dyDescent="0.15">
      <c r="B51" s="130"/>
      <c r="C51" s="191"/>
      <c r="D51" s="192"/>
      <c r="E51" s="89" t="s">
        <v>33</v>
      </c>
      <c r="F51" s="117">
        <f t="shared" si="0"/>
        <v>-0.3441127694859038</v>
      </c>
      <c r="G51" s="118">
        <f t="shared" si="1"/>
        <v>35</v>
      </c>
      <c r="H51" s="130"/>
      <c r="J51" s="81">
        <v>1370</v>
      </c>
      <c r="K51" s="81">
        <v>71</v>
      </c>
      <c r="L51" s="81">
        <v>313</v>
      </c>
      <c r="M51" s="81">
        <v>774</v>
      </c>
      <c r="N51" s="81">
        <v>48</v>
      </c>
      <c r="O51" s="81">
        <v>164</v>
      </c>
      <c r="P51" s="13"/>
    </row>
    <row r="52" spans="2:16" ht="15" customHeight="1" x14ac:dyDescent="0.15">
      <c r="B52" s="130"/>
      <c r="C52" s="191"/>
      <c r="D52" s="192"/>
      <c r="E52" s="89" t="s">
        <v>22</v>
      </c>
      <c r="F52" s="117">
        <f t="shared" si="0"/>
        <v>-6.7824648469809762E-2</v>
      </c>
      <c r="G52" s="118">
        <f t="shared" si="1"/>
        <v>23</v>
      </c>
      <c r="H52" s="130"/>
      <c r="J52" s="81">
        <v>1370</v>
      </c>
      <c r="K52" s="81">
        <v>136</v>
      </c>
      <c r="L52" s="81">
        <v>381</v>
      </c>
      <c r="M52" s="81">
        <v>649</v>
      </c>
      <c r="N52" s="81">
        <v>43</v>
      </c>
      <c r="O52" s="81">
        <v>161</v>
      </c>
      <c r="P52" s="13"/>
    </row>
    <row r="53" spans="2:16" ht="15" customHeight="1" x14ac:dyDescent="0.15">
      <c r="B53" s="130"/>
      <c r="C53" s="191"/>
      <c r="D53" s="192"/>
      <c r="E53" s="89" t="s">
        <v>47</v>
      </c>
      <c r="F53" s="117">
        <f t="shared" si="0"/>
        <v>-0.22109704641350211</v>
      </c>
      <c r="G53" s="118">
        <f t="shared" si="1"/>
        <v>30</v>
      </c>
      <c r="H53" s="130"/>
      <c r="J53" s="81">
        <v>1370</v>
      </c>
      <c r="K53" s="81">
        <v>67</v>
      </c>
      <c r="L53" s="81">
        <v>379</v>
      </c>
      <c r="M53" s="81">
        <v>703</v>
      </c>
      <c r="N53" s="81">
        <v>36</v>
      </c>
      <c r="O53" s="81">
        <v>185</v>
      </c>
      <c r="P53" s="13"/>
    </row>
    <row r="54" spans="2:16" ht="15" customHeight="1" x14ac:dyDescent="0.15">
      <c r="B54" s="130"/>
      <c r="C54" s="191"/>
      <c r="D54" s="192"/>
      <c r="E54" s="89" t="s">
        <v>52</v>
      </c>
      <c r="F54" s="117">
        <f t="shared" si="0"/>
        <v>-0.21783010933557612</v>
      </c>
      <c r="G54" s="118">
        <f t="shared" si="1"/>
        <v>29</v>
      </c>
      <c r="H54" s="130"/>
      <c r="J54" s="81">
        <v>1370</v>
      </c>
      <c r="K54" s="81">
        <v>76</v>
      </c>
      <c r="L54" s="81">
        <v>368</v>
      </c>
      <c r="M54" s="81">
        <v>711</v>
      </c>
      <c r="N54" s="81">
        <v>34</v>
      </c>
      <c r="O54" s="81">
        <v>181</v>
      </c>
      <c r="P54" s="13"/>
    </row>
    <row r="55" spans="2:16" ht="15" customHeight="1" thickBot="1" x14ac:dyDescent="0.2">
      <c r="B55" s="130"/>
      <c r="C55" s="193"/>
      <c r="D55" s="194"/>
      <c r="E55" s="107" t="s">
        <v>34</v>
      </c>
      <c r="F55" s="125">
        <f t="shared" si="0"/>
        <v>-6.633081444164568E-2</v>
      </c>
      <c r="G55" s="126">
        <f t="shared" si="1"/>
        <v>22</v>
      </c>
      <c r="H55" s="130"/>
      <c r="J55" s="81">
        <v>1370</v>
      </c>
      <c r="K55" s="81">
        <v>120</v>
      </c>
      <c r="L55" s="81">
        <v>391</v>
      </c>
      <c r="M55" s="81">
        <v>650</v>
      </c>
      <c r="N55" s="81">
        <v>30</v>
      </c>
      <c r="O55" s="81">
        <v>179</v>
      </c>
      <c r="P55" s="13"/>
    </row>
    <row r="56" spans="2:16" ht="15" customHeight="1" x14ac:dyDescent="0.15">
      <c r="B56" s="130"/>
      <c r="C56" s="130"/>
      <c r="D56" s="130"/>
      <c r="E56" s="130"/>
      <c r="F56" s="130"/>
      <c r="G56" s="130"/>
      <c r="H56" s="130"/>
    </row>
    <row r="57" spans="2:16" x14ac:dyDescent="0.15">
      <c r="C57" s="82" t="s">
        <v>248</v>
      </c>
    </row>
    <row r="58" spans="2:16" x14ac:dyDescent="0.15">
      <c r="C58" s="127"/>
    </row>
    <row r="65" spans="4:4" x14ac:dyDescent="0.15">
      <c r="D65" s="128"/>
    </row>
  </sheetData>
  <mergeCells count="16">
    <mergeCell ref="C46:D55"/>
    <mergeCell ref="C4:C45"/>
    <mergeCell ref="D4:D7"/>
    <mergeCell ref="D8:D12"/>
    <mergeCell ref="D13:D18"/>
    <mergeCell ref="D19:D22"/>
    <mergeCell ref="D23:D27"/>
    <mergeCell ref="D28:D35"/>
    <mergeCell ref="D36:D40"/>
    <mergeCell ref="D41:D45"/>
    <mergeCell ref="O2:O3"/>
    <mergeCell ref="J2:J3"/>
    <mergeCell ref="K2:K3"/>
    <mergeCell ref="L2:L3"/>
    <mergeCell ref="M2:M3"/>
    <mergeCell ref="N2:N3"/>
  </mergeCells>
  <phoneticPr fontId="3"/>
  <conditionalFormatting sqref="F4:F55">
    <cfRule type="dataBar" priority="1">
      <dataBar>
        <cfvo type="num" val="-1"/>
        <cfvo type="num" val="1"/>
        <color rgb="FFFF0000"/>
      </dataBar>
      <extLst>
        <ext xmlns:x14="http://schemas.microsoft.com/office/spreadsheetml/2009/9/main" uri="{B025F937-C7B1-47D3-B67F-A62EFF666E3E}">
          <x14:id>{E8C6C746-3A40-4FAE-A366-5A40176CAC4F}</x14:id>
        </ext>
      </extLst>
    </cfRule>
  </conditionalFormatting>
  <pageMargins left="0.7" right="0.7" top="0.75" bottom="0.75" header="0.3" footer="0.3"/>
  <pageSetup paperSize="9" scale="53" orientation="portrait" r:id="rId1"/>
  <rowBreaks count="1" manualBreakCount="1">
    <brk id="1" min="2" max="1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C6C746-3A40-4FAE-A366-5A40176CAC4F}">
            <x14:dataBar minLength="0" maxLength="100" gradient="0">
              <x14:cfvo type="num">
                <xm:f>-1</xm:f>
              </x14:cfvo>
              <x14:cfvo type="num">
                <xm:f>1</xm:f>
              </x14:cfvo>
              <x14:negativeFillColor theme="0" tint="-0.249977111117893"/>
              <x14:axisColor rgb="FF000000"/>
            </x14:dataBar>
          </x14:cfRule>
          <xm:sqref>F4:F55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Z71"/>
  <sheetViews>
    <sheetView zoomScaleNormal="100" zoomScaleSheetLayoutView="100" workbookViewId="0">
      <selection activeCell="B2" sqref="B2"/>
    </sheetView>
  </sheetViews>
  <sheetFormatPr defaultColWidth="9" defaultRowHeight="14.25" x14ac:dyDescent="0.15"/>
  <cols>
    <col min="1" max="2" width="1.625" style="21" customWidth="1"/>
    <col min="3" max="17" width="10.125" style="21" customWidth="1"/>
    <col min="18" max="19" width="1.625" style="21" customWidth="1"/>
    <col min="20" max="20" width="37.875" style="21" bestFit="1" customWidth="1"/>
    <col min="21" max="23" width="9" style="21"/>
    <col min="24" max="24" width="60.125" style="21" bestFit="1" customWidth="1"/>
    <col min="25" max="16384" width="9" style="21"/>
  </cols>
  <sheetData>
    <row r="1" spans="3:26" x14ac:dyDescent="0.15">
      <c r="C1" s="33" t="s">
        <v>242</v>
      </c>
    </row>
    <row r="2" spans="3:26" ht="14.1" customHeight="1" x14ac:dyDescent="0.15">
      <c r="T2" s="27"/>
      <c r="U2" s="28" t="s">
        <v>111</v>
      </c>
      <c r="V2" s="28" t="s">
        <v>112</v>
      </c>
      <c r="W2" s="28" t="s">
        <v>245</v>
      </c>
      <c r="X2" s="33" t="s">
        <v>102</v>
      </c>
    </row>
    <row r="3" spans="3:26" ht="14.1" customHeight="1" x14ac:dyDescent="0.15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9" t="s">
        <v>132</v>
      </c>
      <c r="U3" s="24">
        <v>0.69259818731117828</v>
      </c>
      <c r="V3" s="24">
        <v>0.67914012738853502</v>
      </c>
      <c r="W3" s="77">
        <f>IF(U3&gt;=$U$55,2,1)*10+IF(V3&gt;=$V$55,2,1)</f>
        <v>12</v>
      </c>
      <c r="X3" s="33" t="s">
        <v>12</v>
      </c>
    </row>
    <row r="4" spans="3:26" ht="14.1" customHeight="1" x14ac:dyDescent="0.15"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9" t="s">
        <v>133</v>
      </c>
      <c r="U4" s="24">
        <v>0.68229954614220878</v>
      </c>
      <c r="V4" s="24">
        <v>0.58200636942675155</v>
      </c>
      <c r="W4" s="77">
        <f t="shared" ref="W4:W54" si="0">IF(U4&gt;=$U$55,2,1)*10+IF(V4&gt;=$V$55,2,1)</f>
        <v>12</v>
      </c>
      <c r="X4" s="33" t="s">
        <v>13</v>
      </c>
    </row>
    <row r="5" spans="3:26" ht="14.1" customHeight="1" x14ac:dyDescent="0.15"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9" t="s">
        <v>134</v>
      </c>
      <c r="U5" s="24">
        <v>0.78879636638909911</v>
      </c>
      <c r="V5" s="24">
        <v>0.28560063643595862</v>
      </c>
      <c r="W5" s="77">
        <f t="shared" si="0"/>
        <v>22</v>
      </c>
      <c r="X5" s="33" t="s">
        <v>29</v>
      </c>
    </row>
    <row r="6" spans="3:26" ht="14.1" customHeight="1" x14ac:dyDescent="0.15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9" t="s">
        <v>113</v>
      </c>
      <c r="U6" s="24">
        <v>0.63041825095057036</v>
      </c>
      <c r="V6" s="24">
        <v>0.61261980830670926</v>
      </c>
      <c r="W6" s="77">
        <f t="shared" si="0"/>
        <v>12</v>
      </c>
      <c r="X6" s="33" t="s">
        <v>18</v>
      </c>
    </row>
    <row r="7" spans="3:26" ht="14.1" customHeight="1" x14ac:dyDescent="0.15"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9" t="s">
        <v>114</v>
      </c>
      <c r="U7" s="24">
        <v>0.81574675324675328</v>
      </c>
      <c r="V7" s="24">
        <v>0.42713567839195982</v>
      </c>
      <c r="W7" s="77">
        <f t="shared" si="0"/>
        <v>22</v>
      </c>
      <c r="X7" s="33" t="s">
        <v>15</v>
      </c>
    </row>
    <row r="8" spans="3:26" ht="14.1" customHeight="1" x14ac:dyDescent="0.15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9" t="s">
        <v>135</v>
      </c>
      <c r="U8" s="24">
        <v>0.73766447368421051</v>
      </c>
      <c r="V8" s="24">
        <v>0.18927973199329984</v>
      </c>
      <c r="W8" s="77">
        <f t="shared" si="0"/>
        <v>12</v>
      </c>
      <c r="X8" s="33" t="s">
        <v>28</v>
      </c>
    </row>
    <row r="9" spans="3:26" ht="14.1" customHeight="1" x14ac:dyDescent="0.15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9" t="s">
        <v>115</v>
      </c>
      <c r="U9" s="24">
        <v>0.78356387306753461</v>
      </c>
      <c r="V9" s="24">
        <v>0.36363636363636365</v>
      </c>
      <c r="W9" s="77">
        <f t="shared" si="0"/>
        <v>22</v>
      </c>
      <c r="X9" s="33" t="s">
        <v>19</v>
      </c>
    </row>
    <row r="10" spans="3:26" ht="14.1" customHeight="1" x14ac:dyDescent="0.15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9" t="s">
        <v>116</v>
      </c>
      <c r="U10" s="24">
        <v>0.7436527436527437</v>
      </c>
      <c r="V10" s="24">
        <v>0.14691151919866444</v>
      </c>
      <c r="W10" s="77">
        <f t="shared" si="0"/>
        <v>12</v>
      </c>
      <c r="X10" s="33" t="s">
        <v>39</v>
      </c>
    </row>
    <row r="11" spans="3:26" ht="14.1" customHeight="1" x14ac:dyDescent="0.15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9" t="s">
        <v>273</v>
      </c>
      <c r="U11" s="24">
        <v>0.60720130932896887</v>
      </c>
      <c r="V11" s="24">
        <v>0.23333333333333334</v>
      </c>
      <c r="W11" s="77">
        <f t="shared" si="0"/>
        <v>12</v>
      </c>
      <c r="X11" s="33" t="s">
        <v>252</v>
      </c>
    </row>
    <row r="12" spans="3:26" ht="14.1" customHeight="1" x14ac:dyDescent="0.15"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9" t="s">
        <v>127</v>
      </c>
      <c r="U12" s="24">
        <v>0.640625</v>
      </c>
      <c r="V12" s="24">
        <v>0.23980424143556281</v>
      </c>
      <c r="W12" s="77">
        <f t="shared" si="0"/>
        <v>12</v>
      </c>
      <c r="X12" s="33" t="s">
        <v>14</v>
      </c>
    </row>
    <row r="13" spans="3:26" ht="14.1" customHeight="1" x14ac:dyDescent="0.15"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9" t="s">
        <v>128</v>
      </c>
      <c r="U13" s="24">
        <v>0.69102462271644161</v>
      </c>
      <c r="V13" s="24">
        <v>0.18729372937293728</v>
      </c>
      <c r="W13" s="77">
        <f t="shared" si="0"/>
        <v>12</v>
      </c>
      <c r="X13" s="33" t="s">
        <v>27</v>
      </c>
    </row>
    <row r="14" spans="3:26" ht="14.1" customHeight="1" x14ac:dyDescent="0.15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9" t="s">
        <v>117</v>
      </c>
      <c r="U14" s="24">
        <v>0.65857605177993528</v>
      </c>
      <c r="V14" s="24">
        <v>-0.15648535564853555</v>
      </c>
      <c r="W14" s="77">
        <f t="shared" si="0"/>
        <v>11</v>
      </c>
      <c r="X14" s="33" t="s">
        <v>48</v>
      </c>
    </row>
    <row r="15" spans="3:26" ht="14.1" customHeight="1" x14ac:dyDescent="0.15"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9" t="s">
        <v>136</v>
      </c>
      <c r="U15" s="24">
        <v>0.83526682134570762</v>
      </c>
      <c r="V15" s="24">
        <v>5.0243111831442464E-2</v>
      </c>
      <c r="W15" s="77">
        <f t="shared" si="0"/>
        <v>22</v>
      </c>
      <c r="X15" s="33" t="s">
        <v>32</v>
      </c>
      <c r="Z15" s="176"/>
    </row>
    <row r="16" spans="3:26" ht="14.1" customHeight="1" x14ac:dyDescent="0.15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9" t="s">
        <v>190</v>
      </c>
      <c r="U16" s="24">
        <v>0.70333075135553835</v>
      </c>
      <c r="V16" s="24">
        <v>0.36459175424413903</v>
      </c>
      <c r="W16" s="77">
        <f t="shared" si="0"/>
        <v>12</v>
      </c>
      <c r="X16" s="33" t="s">
        <v>16</v>
      </c>
    </row>
    <row r="17" spans="3:26" ht="14.1" customHeight="1" x14ac:dyDescent="0.15"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9" t="s">
        <v>192</v>
      </c>
      <c r="U17" s="24">
        <v>0.73857257417802724</v>
      </c>
      <c r="V17" s="24">
        <v>-0.371571072319202</v>
      </c>
      <c r="W17" s="77">
        <f t="shared" si="0"/>
        <v>11</v>
      </c>
      <c r="X17" s="33" t="s">
        <v>61</v>
      </c>
    </row>
    <row r="18" spans="3:26" ht="14.1" customHeight="1" x14ac:dyDescent="0.15"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9" t="s">
        <v>118</v>
      </c>
      <c r="U18" s="24">
        <v>1.007627765064836</v>
      </c>
      <c r="V18" s="24">
        <v>-0.35725806451612901</v>
      </c>
      <c r="W18" s="77">
        <f t="shared" si="0"/>
        <v>21</v>
      </c>
      <c r="X18" s="33" t="s">
        <v>35</v>
      </c>
    </row>
    <row r="19" spans="3:26" ht="14.1" customHeight="1" x14ac:dyDescent="0.15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9" t="s">
        <v>137</v>
      </c>
      <c r="U19" s="24">
        <v>0.90380139643134216</v>
      </c>
      <c r="V19" s="24">
        <v>-0.5228013029315961</v>
      </c>
      <c r="W19" s="77">
        <f t="shared" si="0"/>
        <v>21</v>
      </c>
      <c r="X19" s="33" t="s">
        <v>49</v>
      </c>
    </row>
    <row r="20" spans="3:26" ht="14.1" customHeight="1" x14ac:dyDescent="0.15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9" t="s">
        <v>129</v>
      </c>
      <c r="U20" s="24">
        <v>0.96960249415432576</v>
      </c>
      <c r="V20" s="24">
        <v>-0.51302931596091206</v>
      </c>
      <c r="W20" s="77">
        <f t="shared" si="0"/>
        <v>21</v>
      </c>
      <c r="X20" s="33" t="s">
        <v>56</v>
      </c>
    </row>
    <row r="21" spans="3:26" ht="14.1" customHeight="1" x14ac:dyDescent="0.15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9" t="s">
        <v>130</v>
      </c>
      <c r="U21" s="24">
        <v>0.80847723704866559</v>
      </c>
      <c r="V21" s="24">
        <v>-0.58422350041084636</v>
      </c>
      <c r="W21" s="77">
        <f t="shared" si="0"/>
        <v>21</v>
      </c>
      <c r="X21" s="33" t="s">
        <v>60</v>
      </c>
    </row>
    <row r="22" spans="3:26" ht="14.1" customHeight="1" x14ac:dyDescent="0.15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9" t="s">
        <v>138</v>
      </c>
      <c r="U22" s="24">
        <v>0.75870253164556967</v>
      </c>
      <c r="V22" s="24">
        <v>-0.5342126957955482</v>
      </c>
      <c r="W22" s="77">
        <f t="shared" si="0"/>
        <v>11</v>
      </c>
      <c r="X22" s="84" t="s">
        <v>59</v>
      </c>
    </row>
    <row r="23" spans="3:26" ht="14.1" customHeight="1" x14ac:dyDescent="0.15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9" t="s">
        <v>274</v>
      </c>
      <c r="U23" s="24">
        <v>0.79581993569131837</v>
      </c>
      <c r="V23" s="24">
        <v>-0.47176079734219267</v>
      </c>
      <c r="W23" s="77">
        <f t="shared" si="0"/>
        <v>21</v>
      </c>
      <c r="X23" s="33" t="s">
        <v>54</v>
      </c>
    </row>
    <row r="24" spans="3:26" ht="14.1" customHeight="1" x14ac:dyDescent="0.15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9" t="s">
        <v>275</v>
      </c>
      <c r="U24" s="24">
        <v>0.75964630225080387</v>
      </c>
      <c r="V24" s="24">
        <v>-0.30398671096345514</v>
      </c>
      <c r="W24" s="77">
        <f t="shared" si="0"/>
        <v>11</v>
      </c>
      <c r="X24" s="33" t="s">
        <v>41</v>
      </c>
    </row>
    <row r="25" spans="3:26" ht="14.1" customHeight="1" x14ac:dyDescent="0.15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9" t="s">
        <v>276</v>
      </c>
      <c r="U25" s="24">
        <v>0.73607748184019373</v>
      </c>
      <c r="V25" s="24">
        <v>-0.46109271523178808</v>
      </c>
      <c r="W25" s="77">
        <f t="shared" si="0"/>
        <v>11</v>
      </c>
      <c r="X25" s="33" t="s">
        <v>45</v>
      </c>
    </row>
    <row r="26" spans="3:26" ht="14.1" customHeight="1" x14ac:dyDescent="0.15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9" t="s">
        <v>277</v>
      </c>
      <c r="U26" s="24">
        <v>0.79903536977491962</v>
      </c>
      <c r="V26" s="24">
        <v>-0.41673570836785417</v>
      </c>
      <c r="W26" s="77">
        <f t="shared" si="0"/>
        <v>21</v>
      </c>
      <c r="X26" s="33" t="s">
        <v>55</v>
      </c>
    </row>
    <row r="27" spans="3:26" ht="14.1" customHeight="1" x14ac:dyDescent="0.15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9" t="s">
        <v>278</v>
      </c>
      <c r="U27" s="24">
        <v>1.0672645739910314</v>
      </c>
      <c r="V27" s="24">
        <v>1.9292604501607719E-2</v>
      </c>
      <c r="W27" s="77">
        <f t="shared" si="0"/>
        <v>22</v>
      </c>
      <c r="X27" s="33" t="s">
        <v>30</v>
      </c>
    </row>
    <row r="28" spans="3:26" ht="14.1" customHeight="1" x14ac:dyDescent="0.15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9" t="s">
        <v>279</v>
      </c>
      <c r="U28" s="24">
        <v>0.66981132075471694</v>
      </c>
      <c r="V28" s="24">
        <v>-0.12283594394064304</v>
      </c>
      <c r="W28" s="77">
        <f t="shared" si="0"/>
        <v>11</v>
      </c>
      <c r="X28" s="33" t="s">
        <v>37</v>
      </c>
      <c r="Z28" s="176"/>
    </row>
    <row r="29" spans="3:26" ht="14.1" customHeight="1" x14ac:dyDescent="0.1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9" t="s">
        <v>280</v>
      </c>
      <c r="U29" s="24">
        <v>0.65865384615384615</v>
      </c>
      <c r="V29" s="24">
        <v>-0.16225165562913907</v>
      </c>
      <c r="W29" s="77">
        <f t="shared" si="0"/>
        <v>11</v>
      </c>
      <c r="X29" s="33" t="s">
        <v>42</v>
      </c>
    </row>
    <row r="30" spans="3:26" ht="14.1" customHeight="1" x14ac:dyDescent="0.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9" t="s">
        <v>281</v>
      </c>
      <c r="U30" s="24">
        <v>1.1007692307692307</v>
      </c>
      <c r="V30" s="24">
        <v>-0.22989439480097482</v>
      </c>
      <c r="W30" s="77">
        <f t="shared" si="0"/>
        <v>21</v>
      </c>
      <c r="X30" s="33" t="s">
        <v>50</v>
      </c>
    </row>
    <row r="31" spans="3:26" ht="14.1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9" t="s">
        <v>282</v>
      </c>
      <c r="U31" s="24">
        <v>1.1571428571428573</v>
      </c>
      <c r="V31" s="24">
        <v>-0.47186495176848875</v>
      </c>
      <c r="W31" s="77">
        <f t="shared" si="0"/>
        <v>21</v>
      </c>
      <c r="X31" s="33" t="s">
        <v>254</v>
      </c>
    </row>
    <row r="32" spans="3:26" ht="14.1" customHeight="1" x14ac:dyDescent="0.1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9" t="s">
        <v>283</v>
      </c>
      <c r="U32" s="24">
        <v>1.0362374710871241</v>
      </c>
      <c r="V32" s="24">
        <v>-0.43902439024390244</v>
      </c>
      <c r="W32" s="77">
        <f t="shared" si="0"/>
        <v>21</v>
      </c>
      <c r="X32" s="33" t="s">
        <v>57</v>
      </c>
    </row>
    <row r="33" spans="3:26" ht="14.1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9" t="s">
        <v>377</v>
      </c>
      <c r="U33" s="24">
        <v>0.95131375579598143</v>
      </c>
      <c r="V33" s="24">
        <v>-0.46303818034118605</v>
      </c>
      <c r="W33" s="77">
        <f t="shared" si="0"/>
        <v>21</v>
      </c>
      <c r="X33" s="33" t="s">
        <v>51</v>
      </c>
    </row>
    <row r="34" spans="3:26" ht="14.1" customHeight="1" x14ac:dyDescent="0.15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9" t="s">
        <v>284</v>
      </c>
      <c r="U34" s="24">
        <v>1.0069713400464757</v>
      </c>
      <c r="V34" s="24">
        <v>-0.35117599351175993</v>
      </c>
      <c r="W34" s="77">
        <f t="shared" si="0"/>
        <v>21</v>
      </c>
      <c r="X34" s="33" t="s">
        <v>53</v>
      </c>
    </row>
    <row r="35" spans="3:26" ht="14.1" customHeight="1" x14ac:dyDescent="0.1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9" t="s">
        <v>285</v>
      </c>
      <c r="U35" s="24">
        <v>0.89924242424242429</v>
      </c>
      <c r="V35" s="24">
        <v>-5.1405622489959842E-2</v>
      </c>
      <c r="W35" s="77">
        <f t="shared" si="0"/>
        <v>22</v>
      </c>
      <c r="X35" s="33" t="s">
        <v>25</v>
      </c>
    </row>
    <row r="36" spans="3:26" ht="14.1" customHeight="1" x14ac:dyDescent="0.15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9" t="s">
        <v>311</v>
      </c>
      <c r="U36" s="24">
        <v>0.86989409984871402</v>
      </c>
      <c r="V36" s="24">
        <v>-0.11939102564102565</v>
      </c>
      <c r="W36" s="77">
        <f t="shared" si="0"/>
        <v>21</v>
      </c>
      <c r="X36" s="33" t="s">
        <v>31</v>
      </c>
    </row>
    <row r="37" spans="3:26" ht="14.1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9" t="s">
        <v>286</v>
      </c>
      <c r="U37" s="24">
        <v>0.43422053231939162</v>
      </c>
      <c r="V37" s="24">
        <v>0.21061093247588425</v>
      </c>
      <c r="W37" s="77">
        <f t="shared" si="0"/>
        <v>12</v>
      </c>
      <c r="X37" s="33" t="s">
        <v>26</v>
      </c>
    </row>
    <row r="38" spans="3:26" ht="14.1" customHeight="1" x14ac:dyDescent="0.15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9" t="s">
        <v>287</v>
      </c>
      <c r="U38" s="24">
        <v>0.15142428785607195</v>
      </c>
      <c r="V38" s="24">
        <v>0.41087130295763391</v>
      </c>
      <c r="W38" s="77">
        <f t="shared" si="0"/>
        <v>12</v>
      </c>
      <c r="X38" s="33" t="s">
        <v>17</v>
      </c>
      <c r="Y38" s="176"/>
    </row>
    <row r="39" spans="3:26" ht="14.1" customHeight="1" x14ac:dyDescent="0.15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9" t="s">
        <v>288</v>
      </c>
      <c r="U39" s="24">
        <v>0.2901281085154484</v>
      </c>
      <c r="V39" s="24">
        <v>0.39839999999999998</v>
      </c>
      <c r="W39" s="77">
        <f t="shared" si="0"/>
        <v>12</v>
      </c>
      <c r="X39" s="33" t="s">
        <v>21</v>
      </c>
    </row>
    <row r="40" spans="3:26" ht="14.1" customHeight="1" x14ac:dyDescent="0.15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9" t="s">
        <v>289</v>
      </c>
      <c r="U40" s="24">
        <v>0.8523335883703137</v>
      </c>
      <c r="V40" s="24">
        <v>-4.3938161106590726E-2</v>
      </c>
      <c r="W40" s="77">
        <f t="shared" si="0"/>
        <v>22</v>
      </c>
      <c r="X40" s="33" t="s">
        <v>20</v>
      </c>
      <c r="Z40" s="176"/>
    </row>
    <row r="41" spans="3:26" ht="14.1" customHeight="1" x14ac:dyDescent="0.15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9" t="s">
        <v>290</v>
      </c>
      <c r="U41" s="24">
        <v>0.68102073365231264</v>
      </c>
      <c r="V41" s="24">
        <v>-0.2628099173553719</v>
      </c>
      <c r="W41" s="77">
        <f t="shared" si="0"/>
        <v>11</v>
      </c>
      <c r="X41" s="33" t="s">
        <v>44</v>
      </c>
    </row>
    <row r="42" spans="3:26" ht="14.1" customHeight="1" x14ac:dyDescent="0.1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9" t="s">
        <v>291</v>
      </c>
      <c r="U42" s="24">
        <v>0.57995409334353476</v>
      </c>
      <c r="V42" s="24">
        <v>-4.6042003231017772E-2</v>
      </c>
      <c r="W42" s="77">
        <f t="shared" si="0"/>
        <v>12</v>
      </c>
      <c r="X42" s="33" t="s">
        <v>23</v>
      </c>
      <c r="Z42" s="176"/>
    </row>
    <row r="43" spans="3:26" ht="14.1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9" t="s">
        <v>292</v>
      </c>
      <c r="U43" s="24">
        <v>0.89207547169811319</v>
      </c>
      <c r="V43" s="24">
        <v>-6.5652522017614096E-2</v>
      </c>
      <c r="W43" s="77">
        <f t="shared" si="0"/>
        <v>22</v>
      </c>
      <c r="X43" s="33" t="s">
        <v>24</v>
      </c>
    </row>
    <row r="44" spans="3:26" ht="14.1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9" t="s">
        <v>293</v>
      </c>
      <c r="U44" s="24">
        <v>0.82090699461952343</v>
      </c>
      <c r="V44" s="24">
        <v>-0.18093699515347333</v>
      </c>
      <c r="W44" s="77">
        <f t="shared" si="0"/>
        <v>21</v>
      </c>
      <c r="X44" s="33" t="s">
        <v>38</v>
      </c>
    </row>
    <row r="45" spans="3:26" ht="14.1" customHeight="1" x14ac:dyDescent="0.15"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9" t="s">
        <v>139</v>
      </c>
      <c r="U45" s="24">
        <v>0.79543666404405977</v>
      </c>
      <c r="V45" s="24">
        <v>-0.51164725457570714</v>
      </c>
      <c r="W45" s="77">
        <f t="shared" si="0"/>
        <v>21</v>
      </c>
      <c r="X45" s="33" t="s">
        <v>58</v>
      </c>
    </row>
    <row r="46" spans="3:26" ht="14.1" customHeight="1" x14ac:dyDescent="0.15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9" t="s">
        <v>140</v>
      </c>
      <c r="U46" s="24">
        <v>0.80187940485512921</v>
      </c>
      <c r="V46" s="24">
        <v>-0.47815333882934874</v>
      </c>
      <c r="W46" s="77">
        <f t="shared" si="0"/>
        <v>21</v>
      </c>
      <c r="X46" s="33" t="s">
        <v>43</v>
      </c>
    </row>
    <row r="47" spans="3:26" ht="14.1" customHeight="1" x14ac:dyDescent="0.15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9" t="s">
        <v>131</v>
      </c>
      <c r="U47" s="24">
        <v>0.5538098978790259</v>
      </c>
      <c r="V47" s="24">
        <v>-0.27708850289495451</v>
      </c>
      <c r="W47" s="77">
        <f t="shared" si="0"/>
        <v>11</v>
      </c>
      <c r="X47" s="33" t="s">
        <v>36</v>
      </c>
    </row>
    <row r="48" spans="3:26" ht="14.1" customHeight="1" x14ac:dyDescent="0.15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9" t="s">
        <v>141</v>
      </c>
      <c r="U48" s="24">
        <v>0.74980079681274903</v>
      </c>
      <c r="V48" s="24">
        <v>-0.42522974101921468</v>
      </c>
      <c r="W48" s="77">
        <f t="shared" si="0"/>
        <v>11</v>
      </c>
      <c r="X48" s="33" t="s">
        <v>46</v>
      </c>
    </row>
    <row r="49" spans="3:26" ht="14.1" customHeight="1" x14ac:dyDescent="0.15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9" t="s">
        <v>194</v>
      </c>
      <c r="U49" s="24">
        <v>0.9402756508422665</v>
      </c>
      <c r="V49" s="24">
        <v>-0.44872846595570137</v>
      </c>
      <c r="W49" s="77">
        <f t="shared" si="0"/>
        <v>21</v>
      </c>
      <c r="X49" s="33" t="s">
        <v>40</v>
      </c>
    </row>
    <row r="50" spans="3:26" ht="14.1" customHeight="1" x14ac:dyDescent="0.15">
      <c r="T50" s="29" t="s">
        <v>195</v>
      </c>
      <c r="U50" s="24">
        <v>0.71530531324345759</v>
      </c>
      <c r="V50" s="24">
        <v>-0.3441127694859038</v>
      </c>
      <c r="W50" s="77">
        <f t="shared" si="0"/>
        <v>11</v>
      </c>
      <c r="X50" s="33" t="s">
        <v>33</v>
      </c>
    </row>
    <row r="51" spans="3:26" ht="14.1" customHeight="1" x14ac:dyDescent="0.15">
      <c r="T51" s="29" t="s">
        <v>142</v>
      </c>
      <c r="U51" s="24">
        <v>0.59952606635071093</v>
      </c>
      <c r="V51" s="24">
        <v>-6.7824648469809762E-2</v>
      </c>
      <c r="W51" s="77">
        <f t="shared" si="0"/>
        <v>12</v>
      </c>
      <c r="X51" s="33" t="s">
        <v>22</v>
      </c>
    </row>
    <row r="52" spans="3:26" ht="14.1" customHeight="1" x14ac:dyDescent="0.15">
      <c r="T52" s="29" t="s">
        <v>143</v>
      </c>
      <c r="U52" s="24">
        <v>0.68222043443282376</v>
      </c>
      <c r="V52" s="24">
        <v>-0.22109704641350211</v>
      </c>
      <c r="W52" s="77">
        <f t="shared" si="0"/>
        <v>11</v>
      </c>
      <c r="X52" s="33" t="s">
        <v>47</v>
      </c>
    </row>
    <row r="53" spans="3:26" ht="14.1" customHeight="1" x14ac:dyDescent="0.15">
      <c r="T53" s="29" t="s">
        <v>144</v>
      </c>
      <c r="U53" s="24">
        <v>0.65325824617860018</v>
      </c>
      <c r="V53" s="24">
        <v>-0.21783010933557612</v>
      </c>
      <c r="W53" s="77">
        <f t="shared" si="0"/>
        <v>11</v>
      </c>
      <c r="X53" s="33" t="s">
        <v>52</v>
      </c>
    </row>
    <row r="54" spans="3:26" ht="14.1" customHeight="1" x14ac:dyDescent="0.15">
      <c r="T54" s="29" t="s">
        <v>145</v>
      </c>
      <c r="U54" s="24">
        <v>0.5569823434991974</v>
      </c>
      <c r="V54" s="24">
        <v>-6.633081444164568E-2</v>
      </c>
      <c r="W54" s="77">
        <f t="shared" si="0"/>
        <v>12</v>
      </c>
      <c r="X54" s="33" t="s">
        <v>34</v>
      </c>
      <c r="Z54" s="176"/>
    </row>
    <row r="55" spans="3:26" ht="14.1" customHeight="1" x14ac:dyDescent="0.15">
      <c r="T55" s="25" t="s">
        <v>119</v>
      </c>
      <c r="U55" s="30">
        <f>ROUND(AVERAGE(U3:U54)+0.00005,2)</f>
        <v>0.76</v>
      </c>
      <c r="V55" s="30">
        <f>ROUND(AVERAGE(V3:V54)+0.00005,2)</f>
        <v>-0.1</v>
      </c>
      <c r="W55" s="74"/>
    </row>
    <row r="56" spans="3:26" ht="14.1" customHeight="1" x14ac:dyDescent="0.15">
      <c r="T56" s="25" t="s">
        <v>244</v>
      </c>
      <c r="U56" s="30">
        <f>MIN(U3:U54)</f>
        <v>0.15142428785607195</v>
      </c>
      <c r="V56" s="30">
        <f>MIN(V3:V54)</f>
        <v>-0.58422350041084636</v>
      </c>
      <c r="W56" s="74"/>
    </row>
    <row r="57" spans="3:26" ht="14.1" customHeight="1" x14ac:dyDescent="0.15">
      <c r="T57" s="25" t="s">
        <v>243</v>
      </c>
      <c r="U57" s="30">
        <f>MAX(U3:U54)</f>
        <v>1.1571428571428573</v>
      </c>
      <c r="V57" s="30">
        <f>MAX(V3:V54)</f>
        <v>0.67914012738853502</v>
      </c>
      <c r="W57" s="74"/>
    </row>
    <row r="58" spans="3:26" ht="14.1" customHeight="1" x14ac:dyDescent="0.15"/>
    <row r="59" spans="3:26" ht="14.1" customHeight="1" x14ac:dyDescent="0.15">
      <c r="T59" s="25" t="s">
        <v>120</v>
      </c>
      <c r="U59" s="26" t="s">
        <v>121</v>
      </c>
      <c r="V59" s="26" t="s">
        <v>122</v>
      </c>
      <c r="W59" s="75"/>
    </row>
    <row r="60" spans="3:26" ht="14.1" customHeight="1" x14ac:dyDescent="0.15">
      <c r="T60" s="25" t="s">
        <v>123</v>
      </c>
      <c r="U60" s="31">
        <f>U55</f>
        <v>0.76</v>
      </c>
      <c r="V60" s="31">
        <v>-1</v>
      </c>
      <c r="W60" s="76"/>
    </row>
    <row r="61" spans="3:26" ht="14.1" customHeight="1" x14ac:dyDescent="0.15">
      <c r="T61" s="25" t="s">
        <v>124</v>
      </c>
      <c r="U61" s="31">
        <f>U60</f>
        <v>0.76</v>
      </c>
      <c r="V61" s="31">
        <v>1</v>
      </c>
      <c r="W61" s="76"/>
    </row>
    <row r="62" spans="3:26" ht="14.1" customHeight="1" x14ac:dyDescent="0.15">
      <c r="T62" s="25" t="s">
        <v>125</v>
      </c>
      <c r="U62" s="31">
        <v>0</v>
      </c>
      <c r="V62" s="31">
        <f>V55</f>
        <v>-0.1</v>
      </c>
      <c r="W62" s="76"/>
    </row>
    <row r="63" spans="3:26" ht="14.1" customHeight="1" x14ac:dyDescent="0.15">
      <c r="T63" s="25" t="s">
        <v>126</v>
      </c>
      <c r="U63" s="31">
        <v>1.2</v>
      </c>
      <c r="V63" s="31">
        <f>V62</f>
        <v>-0.1</v>
      </c>
      <c r="W63" s="76"/>
    </row>
    <row r="64" spans="3:26" ht="14.1" customHeight="1" x14ac:dyDescent="0.15"/>
    <row r="65" spans="20:23" ht="14.1" customHeight="1" x14ac:dyDescent="0.15">
      <c r="T65" s="25"/>
      <c r="V65" s="28" t="s">
        <v>245</v>
      </c>
      <c r="W65" s="26" t="s">
        <v>150</v>
      </c>
    </row>
    <row r="66" spans="20:23" ht="14.1" customHeight="1" x14ac:dyDescent="0.15">
      <c r="T66" s="25" t="s">
        <v>146</v>
      </c>
      <c r="V66" s="78">
        <v>22</v>
      </c>
      <c r="W66" s="32">
        <f>COUNTIF($W$3:$W$54,V66)</f>
        <v>8</v>
      </c>
    </row>
    <row r="67" spans="20:23" ht="14.1" customHeight="1" x14ac:dyDescent="0.15">
      <c r="T67" s="25" t="s">
        <v>147</v>
      </c>
      <c r="V67" s="78">
        <v>21</v>
      </c>
      <c r="W67" s="32">
        <f t="shared" ref="W67:W69" si="1">COUNTIF($W$3:$W$54,V67)</f>
        <v>16</v>
      </c>
    </row>
    <row r="68" spans="20:23" ht="14.1" customHeight="1" x14ac:dyDescent="0.15">
      <c r="T68" s="25" t="s">
        <v>148</v>
      </c>
      <c r="V68" s="78">
        <v>12</v>
      </c>
      <c r="W68" s="32">
        <f t="shared" si="1"/>
        <v>15</v>
      </c>
    </row>
    <row r="69" spans="20:23" ht="14.1" customHeight="1" x14ac:dyDescent="0.15">
      <c r="T69" s="25" t="s">
        <v>149</v>
      </c>
      <c r="V69" s="78">
        <v>11</v>
      </c>
      <c r="W69" s="32">
        <f t="shared" si="1"/>
        <v>13</v>
      </c>
    </row>
    <row r="70" spans="20:23" ht="13.5" customHeight="1" x14ac:dyDescent="0.15">
      <c r="T70" s="25" t="s">
        <v>107</v>
      </c>
      <c r="W70" s="32">
        <f>SUM(W66:W69)</f>
        <v>52</v>
      </c>
    </row>
    <row r="71" spans="20:23" x14ac:dyDescent="0.15">
      <c r="T71" s="33"/>
    </row>
  </sheetData>
  <phoneticPr fontId="3"/>
  <pageMargins left="0.7" right="0.7" top="0.75" bottom="0.75" header="0.3" footer="0.3"/>
  <pageSetup paperSize="9" orientation="portrait" r:id="rId1"/>
  <colBreaks count="1" manualBreakCount="1">
    <brk id="18" min="1" max="6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87"/>
  <sheetViews>
    <sheetView topLeftCell="A79" zoomScaleNormal="100" zoomScaleSheetLayoutView="75" workbookViewId="0">
      <selection activeCell="R14" sqref="R14"/>
    </sheetView>
  </sheetViews>
  <sheetFormatPr defaultColWidth="8.75" defaultRowHeight="19.899999999999999" customHeight="1" x14ac:dyDescent="0.15"/>
  <cols>
    <col min="1" max="2" width="1.75" style="2" customWidth="1"/>
    <col min="3" max="3" width="40.625" style="2" customWidth="1"/>
    <col min="4" max="13" width="8.625" style="2" customWidth="1"/>
    <col min="14" max="14" width="5.75" style="2" customWidth="1"/>
    <col min="15" max="15" width="1.75" style="2" customWidth="1"/>
    <col min="16" max="16" width="1.625" style="2" customWidth="1"/>
    <col min="17" max="17" width="20.75" style="2" customWidth="1"/>
    <col min="18" max="22" width="8.75" style="2"/>
    <col min="23" max="23" width="9.875" style="2" bestFit="1" customWidth="1"/>
    <col min="24" max="24" width="41.5" style="2" customWidth="1"/>
    <col min="25" max="16384" width="8.75" style="2"/>
  </cols>
  <sheetData>
    <row r="1" spans="1:25" ht="19.899999999999999" customHeight="1" x14ac:dyDescent="0.15">
      <c r="A1" s="35"/>
      <c r="C1" s="34" t="s">
        <v>329</v>
      </c>
    </row>
    <row r="3" spans="1:25" ht="19.899999999999999" customHeight="1" x14ac:dyDescent="0.15">
      <c r="Q3" s="21" t="s">
        <v>151</v>
      </c>
    </row>
    <row r="4" spans="1:25" ht="19.899999999999999" customHeight="1" x14ac:dyDescent="0.15">
      <c r="Q4" s="9" t="s">
        <v>71</v>
      </c>
      <c r="R4" s="8">
        <v>1</v>
      </c>
      <c r="S4" s="8">
        <v>1</v>
      </c>
      <c r="T4" s="8">
        <v>1</v>
      </c>
      <c r="U4" s="8">
        <v>1</v>
      </c>
      <c r="V4" s="8">
        <v>1</v>
      </c>
    </row>
    <row r="5" spans="1:25" ht="19.899999999999999" customHeight="1" x14ac:dyDescent="0.15">
      <c r="Q5" s="7" t="s">
        <v>70</v>
      </c>
      <c r="R5" s="6" t="s">
        <v>69</v>
      </c>
      <c r="S5" s="6" t="s">
        <v>68</v>
      </c>
      <c r="T5" s="6" t="s">
        <v>67</v>
      </c>
      <c r="U5" s="6" t="s">
        <v>66</v>
      </c>
      <c r="V5" s="6" t="s">
        <v>10</v>
      </c>
      <c r="W5" s="2" t="s">
        <v>452</v>
      </c>
    </row>
    <row r="6" spans="1:25" ht="19.899999999999999" customHeight="1" x14ac:dyDescent="0.15">
      <c r="Q6" s="4" t="s">
        <v>12</v>
      </c>
      <c r="R6" s="3">
        <v>10.218978102189782</v>
      </c>
      <c r="S6" s="3">
        <v>67.226277372262771</v>
      </c>
      <c r="T6" s="3">
        <v>17.664233576642335</v>
      </c>
      <c r="U6" s="3">
        <v>1.5328467153284671</v>
      </c>
      <c r="V6" s="3">
        <v>3.3576642335766427</v>
      </c>
      <c r="W6" s="5">
        <f>R6+S6</f>
        <v>77.445255474452551</v>
      </c>
      <c r="X6" s="5"/>
      <c r="Y6" s="5"/>
    </row>
    <row r="7" spans="1:25" ht="19.899999999999999" customHeight="1" x14ac:dyDescent="0.15">
      <c r="Q7" s="4" t="s">
        <v>13</v>
      </c>
      <c r="R7" s="3">
        <v>10.875912408759124</v>
      </c>
      <c r="S7" s="3">
        <v>65.985401459854003</v>
      </c>
      <c r="T7" s="3">
        <v>17.372262773722628</v>
      </c>
      <c r="U7" s="3">
        <v>2.2627737226277373</v>
      </c>
      <c r="V7" s="3">
        <v>3.5036496350364965</v>
      </c>
      <c r="W7" s="5">
        <f t="shared" ref="W7:W9" si="0">R7+S7</f>
        <v>76.861313868613124</v>
      </c>
      <c r="X7" s="5"/>
      <c r="Y7" s="5"/>
    </row>
    <row r="8" spans="1:25" ht="19.899999999999999" customHeight="1" x14ac:dyDescent="0.15">
      <c r="Q8" s="4" t="s">
        <v>29</v>
      </c>
      <c r="R8" s="3">
        <v>11.532846715328466</v>
      </c>
      <c r="S8" s="3">
        <v>69.489051094890513</v>
      </c>
      <c r="T8" s="3">
        <v>14.306569343065693</v>
      </c>
      <c r="U8" s="3">
        <v>1.0948905109489051</v>
      </c>
      <c r="V8" s="3">
        <v>3.5766423357664232</v>
      </c>
      <c r="W8" s="5">
        <f t="shared" si="0"/>
        <v>81.021897810218974</v>
      </c>
      <c r="X8" s="5"/>
      <c r="Y8" s="5"/>
    </row>
    <row r="9" spans="1:25" ht="19.899999999999999" customHeight="1" x14ac:dyDescent="0.15">
      <c r="Q9" s="4" t="s">
        <v>18</v>
      </c>
      <c r="R9" s="3">
        <v>9.6350364963503647</v>
      </c>
      <c r="S9" s="3">
        <v>64.890510948905117</v>
      </c>
      <c r="T9" s="3">
        <v>19.270072992700729</v>
      </c>
      <c r="U9" s="3">
        <v>2.1897810218978102</v>
      </c>
      <c r="V9" s="3">
        <v>4.0145985401459852</v>
      </c>
      <c r="W9" s="5">
        <f t="shared" si="0"/>
        <v>74.525547445255484</v>
      </c>
      <c r="X9" s="5"/>
      <c r="Y9" s="5"/>
    </row>
    <row r="10" spans="1:25" ht="19.899999999999999" customHeight="1" x14ac:dyDescent="0.15">
      <c r="W10" s="5"/>
      <c r="X10" s="5"/>
      <c r="Y10" s="5"/>
    </row>
    <row r="11" spans="1:25" ht="19.899999999999999" customHeight="1" x14ac:dyDescent="0.15">
      <c r="W11" s="5"/>
      <c r="X11" s="5"/>
      <c r="Y11" s="5"/>
    </row>
    <row r="12" spans="1:25" ht="19.899999999999999" customHeight="1" x14ac:dyDescent="0.15">
      <c r="W12" s="5"/>
      <c r="X12" s="5"/>
      <c r="Y12" s="5"/>
    </row>
    <row r="19" spans="17:25" ht="19.899999999999999" customHeight="1" x14ac:dyDescent="0.15">
      <c r="Q19" s="21" t="s">
        <v>152</v>
      </c>
    </row>
    <row r="20" spans="17:25" ht="19.899999999999999" customHeight="1" x14ac:dyDescent="0.15">
      <c r="Q20" s="9" t="s">
        <v>71</v>
      </c>
      <c r="R20" s="8">
        <v>1</v>
      </c>
      <c r="S20" s="8">
        <v>1</v>
      </c>
      <c r="T20" s="8">
        <v>1</v>
      </c>
      <c r="U20" s="8">
        <v>1</v>
      </c>
      <c r="V20" s="8">
        <v>1</v>
      </c>
    </row>
    <row r="21" spans="17:25" ht="19.899999999999999" customHeight="1" x14ac:dyDescent="0.15">
      <c r="Q21" s="7" t="s">
        <v>70</v>
      </c>
      <c r="R21" s="6" t="s">
        <v>69</v>
      </c>
      <c r="S21" s="6" t="s">
        <v>68</v>
      </c>
      <c r="T21" s="6" t="s">
        <v>67</v>
      </c>
      <c r="U21" s="6" t="s">
        <v>66</v>
      </c>
      <c r="V21" s="6" t="s">
        <v>10</v>
      </c>
      <c r="W21" s="2" t="s">
        <v>452</v>
      </c>
    </row>
    <row r="22" spans="17:25" ht="19.899999999999999" customHeight="1" x14ac:dyDescent="0.15">
      <c r="Q22" s="4" t="s">
        <v>15</v>
      </c>
      <c r="R22" s="3">
        <v>13.065693430656935</v>
      </c>
      <c r="S22" s="3">
        <v>63.138686131386855</v>
      </c>
      <c r="T22" s="3">
        <v>11.532846715328466</v>
      </c>
      <c r="U22" s="3">
        <v>2.1897810218978102</v>
      </c>
      <c r="V22" s="3">
        <v>10.072992700729927</v>
      </c>
      <c r="W22" s="5">
        <f>R22+S22</f>
        <v>76.204379562043783</v>
      </c>
      <c r="X22" s="5"/>
      <c r="Y22" s="5"/>
    </row>
    <row r="23" spans="17:25" ht="19.899999999999999" customHeight="1" x14ac:dyDescent="0.15">
      <c r="Q23" s="4" t="s">
        <v>28</v>
      </c>
      <c r="R23" s="3">
        <v>9.4160583941605847</v>
      </c>
      <c r="S23" s="3">
        <v>63.941605839416063</v>
      </c>
      <c r="T23" s="3">
        <v>13.503649635036496</v>
      </c>
      <c r="U23" s="3">
        <v>1.8978102189781021</v>
      </c>
      <c r="V23" s="3">
        <v>11.240875912408759</v>
      </c>
      <c r="W23" s="5">
        <f t="shared" ref="W23:W26" si="1">R23+S23</f>
        <v>73.357664233576642</v>
      </c>
      <c r="X23" s="5"/>
      <c r="Y23" s="5"/>
    </row>
    <row r="24" spans="17:25" ht="19.899999999999999" customHeight="1" x14ac:dyDescent="0.15">
      <c r="Q24" s="4" t="s">
        <v>19</v>
      </c>
      <c r="R24" s="3">
        <v>11.459854014598541</v>
      </c>
      <c r="S24" s="3">
        <v>64.014598540145982</v>
      </c>
      <c r="T24" s="3">
        <v>11.824817518248175</v>
      </c>
      <c r="U24" s="3">
        <v>2.4087591240875912</v>
      </c>
      <c r="V24" s="3">
        <v>10.291970802919707</v>
      </c>
      <c r="W24" s="5">
        <f t="shared" si="1"/>
        <v>75.474452554744516</v>
      </c>
      <c r="X24" s="5"/>
      <c r="Y24" s="5"/>
    </row>
    <row r="25" spans="17:25" ht="19.899999999999999" customHeight="1" x14ac:dyDescent="0.15">
      <c r="Q25" s="4" t="s">
        <v>39</v>
      </c>
      <c r="R25" s="3">
        <v>8.3941605839416056</v>
      </c>
      <c r="S25" s="3">
        <v>66.131386861313871</v>
      </c>
      <c r="T25" s="3">
        <v>12.554744525547445</v>
      </c>
      <c r="U25" s="3">
        <v>2.0437956204379564</v>
      </c>
      <c r="V25" s="3">
        <v>10.875912408759124</v>
      </c>
      <c r="W25" s="5">
        <f t="shared" si="1"/>
        <v>74.525547445255484</v>
      </c>
      <c r="X25" s="5"/>
      <c r="Y25" s="5"/>
    </row>
    <row r="26" spans="17:25" ht="19.899999999999999" customHeight="1" x14ac:dyDescent="0.15">
      <c r="Q26" s="4" t="s">
        <v>262</v>
      </c>
      <c r="R26" s="3">
        <v>7.7372262773722627</v>
      </c>
      <c r="S26" s="3">
        <v>61.167883211678827</v>
      </c>
      <c r="T26" s="3">
        <v>18.102189781021899</v>
      </c>
      <c r="U26" s="3">
        <v>2.1897810218978102</v>
      </c>
      <c r="V26" s="3">
        <v>10.802919708029197</v>
      </c>
      <c r="W26" s="5">
        <f t="shared" si="1"/>
        <v>68.905109489051085</v>
      </c>
      <c r="X26" s="5"/>
      <c r="Y26" s="5"/>
    </row>
    <row r="27" spans="17:25" ht="19.899999999999999" customHeight="1" x14ac:dyDescent="0.15">
      <c r="W27" s="5"/>
    </row>
    <row r="28" spans="17:25" ht="19.899999999999999" customHeight="1" x14ac:dyDescent="0.15">
      <c r="W28" s="5"/>
    </row>
    <row r="40" spans="17:25" ht="19.899999999999999" customHeight="1" x14ac:dyDescent="0.15">
      <c r="Q40" s="21" t="s">
        <v>153</v>
      </c>
    </row>
    <row r="41" spans="17:25" ht="19.899999999999999" customHeight="1" x14ac:dyDescent="0.15">
      <c r="Q41" s="9" t="s">
        <v>71</v>
      </c>
      <c r="R41" s="8">
        <v>1</v>
      </c>
      <c r="S41" s="8">
        <v>1</v>
      </c>
      <c r="T41" s="8">
        <v>1</v>
      </c>
      <c r="U41" s="8">
        <v>1</v>
      </c>
      <c r="V41" s="8">
        <v>1</v>
      </c>
    </row>
    <row r="42" spans="17:25" ht="19.899999999999999" customHeight="1" x14ac:dyDescent="0.15">
      <c r="Q42" s="7" t="s">
        <v>70</v>
      </c>
      <c r="R42" s="6" t="s">
        <v>69</v>
      </c>
      <c r="S42" s="6" t="s">
        <v>68</v>
      </c>
      <c r="T42" s="6" t="s">
        <v>67</v>
      </c>
      <c r="U42" s="6" t="s">
        <v>66</v>
      </c>
      <c r="V42" s="6" t="s">
        <v>10</v>
      </c>
      <c r="W42" s="2" t="s">
        <v>452</v>
      </c>
    </row>
    <row r="43" spans="17:25" ht="19.899999999999999" customHeight="1" x14ac:dyDescent="0.15">
      <c r="Q43" s="4" t="s">
        <v>14</v>
      </c>
      <c r="R43" s="3">
        <v>10</v>
      </c>
      <c r="S43" s="3">
        <v>62.846715328467148</v>
      </c>
      <c r="T43" s="3">
        <v>18.175182481751825</v>
      </c>
      <c r="U43" s="3">
        <v>2.4087591240875912</v>
      </c>
      <c r="V43" s="3">
        <v>6.5693430656934311</v>
      </c>
      <c r="W43" s="5">
        <f>R43+S43</f>
        <v>72.846715328467155</v>
      </c>
      <c r="X43" s="5"/>
      <c r="Y43" s="5"/>
    </row>
    <row r="44" spans="17:25" ht="19.899999999999999" customHeight="1" x14ac:dyDescent="0.15">
      <c r="Q44" s="4" t="s">
        <v>27</v>
      </c>
      <c r="R44" s="3">
        <v>10</v>
      </c>
      <c r="S44" s="3">
        <v>63.649635036496356</v>
      </c>
      <c r="T44" s="3">
        <v>16.350364963503651</v>
      </c>
      <c r="U44" s="3">
        <v>1.8978102189781021</v>
      </c>
      <c r="V44" s="3">
        <v>8.1021897810218988</v>
      </c>
      <c r="W44" s="5">
        <f t="shared" ref="W44:W48" si="2">R44+S44</f>
        <v>73.649635036496363</v>
      </c>
      <c r="X44" s="5"/>
      <c r="Y44" s="5"/>
    </row>
    <row r="45" spans="17:25" ht="19.899999999999999" customHeight="1" x14ac:dyDescent="0.15">
      <c r="Q45" s="4" t="s">
        <v>81</v>
      </c>
      <c r="R45" s="3">
        <v>7.1532846715328464</v>
      </c>
      <c r="S45" s="3">
        <v>64.744525547445249</v>
      </c>
      <c r="T45" s="3">
        <v>17.007299270072991</v>
      </c>
      <c r="U45" s="3">
        <v>1.3138686131386861</v>
      </c>
      <c r="V45" s="3">
        <v>9.7810218978102181</v>
      </c>
      <c r="W45" s="5">
        <f t="shared" si="2"/>
        <v>71.897810218978094</v>
      </c>
    </row>
    <row r="46" spans="17:25" ht="19.899999999999999" customHeight="1" x14ac:dyDescent="0.15">
      <c r="Q46" s="4" t="s">
        <v>32</v>
      </c>
      <c r="R46" s="3">
        <v>17.372262773722628</v>
      </c>
      <c r="S46" s="3">
        <v>61.897810218978101</v>
      </c>
      <c r="T46" s="3">
        <v>12.408759124087592</v>
      </c>
      <c r="U46" s="3">
        <v>2.7007299270072993</v>
      </c>
      <c r="V46" s="3">
        <v>5.6204379562043796</v>
      </c>
      <c r="W46" s="5">
        <f t="shared" si="2"/>
        <v>79.270072992700733</v>
      </c>
    </row>
    <row r="47" spans="17:25" ht="19.899999999999999" customHeight="1" x14ac:dyDescent="0.15">
      <c r="Q47" s="4" t="s">
        <v>16</v>
      </c>
      <c r="R47" s="3">
        <v>14.452554744525548</v>
      </c>
      <c r="S47" s="3">
        <v>59.781021897810213</v>
      </c>
      <c r="T47" s="3">
        <v>17.591240875912408</v>
      </c>
      <c r="U47" s="3">
        <v>2.4087591240875912</v>
      </c>
      <c r="V47" s="3">
        <v>5.766423357664233</v>
      </c>
      <c r="W47" s="5">
        <f t="shared" si="2"/>
        <v>74.233576642335763</v>
      </c>
    </row>
    <row r="48" spans="17:25" ht="19.899999999999999" customHeight="1" x14ac:dyDescent="0.15">
      <c r="Q48" s="4" t="s">
        <v>159</v>
      </c>
      <c r="R48" s="3">
        <v>8.7591240875912408</v>
      </c>
      <c r="S48" s="3">
        <v>66.788321167883211</v>
      </c>
      <c r="T48" s="3">
        <v>13.868613138686131</v>
      </c>
      <c r="U48" s="3">
        <v>1.6058394160583942</v>
      </c>
      <c r="V48" s="3">
        <v>8.9781021897810209</v>
      </c>
      <c r="W48" s="5">
        <f t="shared" si="2"/>
        <v>75.547445255474457</v>
      </c>
    </row>
    <row r="49" spans="17:23" ht="19.899999999999999" customHeight="1" x14ac:dyDescent="0.15">
      <c r="W49" s="5"/>
    </row>
    <row r="50" spans="17:23" ht="19.899999999999999" customHeight="1" x14ac:dyDescent="0.15">
      <c r="W50" s="5"/>
    </row>
    <row r="51" spans="17:23" ht="19.899999999999999" customHeight="1" x14ac:dyDescent="0.15">
      <c r="W51" s="5"/>
    </row>
    <row r="64" spans="17:23" ht="19.899999999999999" customHeight="1" x14ac:dyDescent="0.15">
      <c r="Q64" s="36" t="s">
        <v>154</v>
      </c>
    </row>
    <row r="65" spans="17:23" ht="19.899999999999999" customHeight="1" x14ac:dyDescent="0.15">
      <c r="Q65" s="9" t="s">
        <v>71</v>
      </c>
      <c r="R65" s="8">
        <v>1</v>
      </c>
      <c r="S65" s="8">
        <v>1</v>
      </c>
      <c r="T65" s="8">
        <v>1</v>
      </c>
      <c r="U65" s="8">
        <v>1</v>
      </c>
      <c r="V65" s="8">
        <v>1</v>
      </c>
    </row>
    <row r="66" spans="17:23" ht="19.899999999999999" customHeight="1" x14ac:dyDescent="0.15">
      <c r="Q66" s="7" t="s">
        <v>70</v>
      </c>
      <c r="R66" s="6" t="s">
        <v>69</v>
      </c>
      <c r="S66" s="6" t="s">
        <v>68</v>
      </c>
      <c r="T66" s="6" t="s">
        <v>67</v>
      </c>
      <c r="U66" s="6" t="s">
        <v>66</v>
      </c>
      <c r="V66" s="6" t="s">
        <v>10</v>
      </c>
      <c r="W66" s="2" t="s">
        <v>452</v>
      </c>
    </row>
    <row r="67" spans="17:23" ht="19.899999999999999" customHeight="1" x14ac:dyDescent="0.15">
      <c r="Q67" s="4" t="s">
        <v>35</v>
      </c>
      <c r="R67" s="3">
        <v>27.518248175182482</v>
      </c>
      <c r="S67" s="3">
        <v>55.98540145985401</v>
      </c>
      <c r="T67" s="3">
        <v>9.7810218978102181</v>
      </c>
      <c r="U67" s="3">
        <v>2.4087591240875912</v>
      </c>
      <c r="V67" s="3">
        <v>4.3065693430656937</v>
      </c>
      <c r="W67" s="5">
        <f>R67+S67</f>
        <v>83.503649635036496</v>
      </c>
    </row>
    <row r="68" spans="17:23" ht="19.899999999999999" customHeight="1" x14ac:dyDescent="0.15">
      <c r="Q68" s="4" t="s">
        <v>49</v>
      </c>
      <c r="R68" s="3">
        <v>15.912408759124089</v>
      </c>
      <c r="S68" s="3">
        <v>65.985401459854003</v>
      </c>
      <c r="T68" s="3">
        <v>11.605839416058394</v>
      </c>
      <c r="U68" s="3">
        <v>0.58394160583941601</v>
      </c>
      <c r="V68" s="3">
        <v>5.9124087591240873</v>
      </c>
      <c r="W68" s="5">
        <f t="shared" ref="W68:W70" si="3">R68+S68</f>
        <v>81.897810218978094</v>
      </c>
    </row>
    <row r="69" spans="17:23" ht="19.899999999999999" customHeight="1" x14ac:dyDescent="0.15">
      <c r="Q69" s="4" t="s">
        <v>56</v>
      </c>
      <c r="R69" s="3">
        <v>17.591240875912408</v>
      </c>
      <c r="S69" s="3">
        <v>66.423357664233578</v>
      </c>
      <c r="T69" s="3">
        <v>8.4671532846715323</v>
      </c>
      <c r="U69" s="3">
        <v>1.167883211678832</v>
      </c>
      <c r="V69" s="3">
        <v>6.3503649635036492</v>
      </c>
      <c r="W69" s="5">
        <f t="shared" si="3"/>
        <v>84.014598540145982</v>
      </c>
    </row>
    <row r="70" spans="17:23" ht="19.899999999999999" customHeight="1" x14ac:dyDescent="0.15">
      <c r="Q70" s="4" t="s">
        <v>60</v>
      </c>
      <c r="R70" s="3">
        <v>12.554744525547445</v>
      </c>
      <c r="S70" s="3">
        <v>65.912408759124091</v>
      </c>
      <c r="T70" s="3">
        <v>13.211678832116789</v>
      </c>
      <c r="U70" s="3">
        <v>1.3138686131386861</v>
      </c>
      <c r="V70" s="3">
        <v>7.007299270072993</v>
      </c>
      <c r="W70" s="5">
        <f t="shared" si="3"/>
        <v>78.467153284671539</v>
      </c>
    </row>
    <row r="71" spans="17:23" ht="19.899999999999999" customHeight="1" x14ac:dyDescent="0.15">
      <c r="W71" s="5"/>
    </row>
    <row r="72" spans="17:23" ht="19.899999999999999" customHeight="1" x14ac:dyDescent="0.15">
      <c r="W72" s="5"/>
    </row>
    <row r="73" spans="17:23" ht="19.899999999999999" customHeight="1" x14ac:dyDescent="0.15">
      <c r="W73" s="5"/>
    </row>
    <row r="82" spans="17:23" ht="19.899999999999999" customHeight="1" x14ac:dyDescent="0.15">
      <c r="Q82" s="36" t="s">
        <v>155</v>
      </c>
    </row>
    <row r="83" spans="17:23" ht="19.899999999999999" customHeight="1" x14ac:dyDescent="0.15">
      <c r="Q83" s="9" t="s">
        <v>71</v>
      </c>
      <c r="R83" s="8">
        <v>1</v>
      </c>
      <c r="S83" s="8">
        <v>1</v>
      </c>
      <c r="T83" s="8">
        <v>1</v>
      </c>
      <c r="U83" s="8">
        <v>1</v>
      </c>
      <c r="V83" s="8">
        <v>1</v>
      </c>
    </row>
    <row r="84" spans="17:23" ht="19.899999999999999" customHeight="1" x14ac:dyDescent="0.15">
      <c r="Q84" s="7" t="s">
        <v>70</v>
      </c>
      <c r="R84" s="6" t="s">
        <v>69</v>
      </c>
      <c r="S84" s="6" t="s">
        <v>68</v>
      </c>
      <c r="T84" s="6" t="s">
        <v>67</v>
      </c>
      <c r="U84" s="6" t="s">
        <v>66</v>
      </c>
      <c r="V84" s="6" t="s">
        <v>10</v>
      </c>
      <c r="W84" s="2" t="s">
        <v>452</v>
      </c>
    </row>
    <row r="85" spans="17:23" ht="19.899999999999999" customHeight="1" x14ac:dyDescent="0.15">
      <c r="Q85" s="4" t="s">
        <v>263</v>
      </c>
      <c r="R85" s="3">
        <v>9.4160583941605847</v>
      </c>
      <c r="S85" s="3">
        <v>67.883211678832112</v>
      </c>
      <c r="T85" s="3">
        <v>13.211678832116789</v>
      </c>
      <c r="U85" s="3">
        <v>1.7518248175182483</v>
      </c>
      <c r="V85" s="3">
        <v>7.7372262773722627</v>
      </c>
      <c r="W85" s="5">
        <f>R85+S85</f>
        <v>77.299270072992698</v>
      </c>
    </row>
    <row r="86" spans="17:23" ht="19.899999999999999" customHeight="1" x14ac:dyDescent="0.15">
      <c r="Q86" s="4" t="s">
        <v>54</v>
      </c>
      <c r="R86" s="3">
        <v>8.4671532846715323</v>
      </c>
      <c r="S86" s="3">
        <v>69.489051094890513</v>
      </c>
      <c r="T86" s="3">
        <v>11.532846715328466</v>
      </c>
      <c r="U86" s="3">
        <v>1.3138686131386861</v>
      </c>
      <c r="V86" s="3">
        <v>9.1970802919708028</v>
      </c>
      <c r="W86" s="5">
        <f t="shared" ref="W86:W89" si="4">R86+S86</f>
        <v>77.956204379562053</v>
      </c>
    </row>
    <row r="87" spans="17:23" ht="19.899999999999999" customHeight="1" x14ac:dyDescent="0.15">
      <c r="Q87" s="4" t="s">
        <v>41</v>
      </c>
      <c r="R87" s="3">
        <v>8.4671532846715323</v>
      </c>
      <c r="S87" s="3">
        <v>67.664233576642346</v>
      </c>
      <c r="T87" s="3">
        <v>13.722627737226279</v>
      </c>
      <c r="U87" s="3">
        <v>0.94890510948905105</v>
      </c>
      <c r="V87" s="3">
        <v>9.1970802919708028</v>
      </c>
      <c r="W87" s="5">
        <f t="shared" si="4"/>
        <v>76.131386861313871</v>
      </c>
    </row>
    <row r="88" spans="17:23" ht="19.899999999999999" customHeight="1" x14ac:dyDescent="0.15">
      <c r="Q88" s="4" t="s">
        <v>264</v>
      </c>
      <c r="R88" s="3">
        <v>8.1751824817518255</v>
      </c>
      <c r="S88" s="3">
        <v>66.861313868613138</v>
      </c>
      <c r="T88" s="3">
        <v>14.160583941605839</v>
      </c>
      <c r="U88" s="3">
        <v>1.2408759124087592</v>
      </c>
      <c r="V88" s="3">
        <v>9.562043795620438</v>
      </c>
      <c r="W88" s="5">
        <f t="shared" si="4"/>
        <v>75.036496350364956</v>
      </c>
    </row>
    <row r="89" spans="17:23" ht="19.899999999999999" customHeight="1" x14ac:dyDescent="0.15">
      <c r="Q89" s="4" t="s">
        <v>55</v>
      </c>
      <c r="R89" s="3">
        <v>8.6131386861313874</v>
      </c>
      <c r="S89" s="3">
        <v>69.416058394160586</v>
      </c>
      <c r="T89" s="3">
        <v>11.459854014598541</v>
      </c>
      <c r="U89" s="3">
        <v>1.3138686131386861</v>
      </c>
      <c r="V89" s="3">
        <v>9.1970802919708028</v>
      </c>
      <c r="W89" s="5">
        <f t="shared" si="4"/>
        <v>78.029197080291979</v>
      </c>
    </row>
    <row r="90" spans="17:23" ht="19.899999999999999" customHeight="1" x14ac:dyDescent="0.15">
      <c r="W90" s="5"/>
    </row>
    <row r="91" spans="17:23" ht="19.899999999999999" customHeight="1" x14ac:dyDescent="0.15">
      <c r="W91" s="5"/>
    </row>
    <row r="92" spans="17:23" ht="19.899999999999999" customHeight="1" x14ac:dyDescent="0.15">
      <c r="W92" s="5"/>
    </row>
    <row r="103" spans="17:25" ht="19.899999999999999" customHeight="1" x14ac:dyDescent="0.15">
      <c r="Q103" s="36" t="s">
        <v>156</v>
      </c>
    </row>
    <row r="104" spans="17:25" ht="19.899999999999999" customHeight="1" x14ac:dyDescent="0.15">
      <c r="Q104" s="9" t="s">
        <v>71</v>
      </c>
      <c r="R104" s="8">
        <v>1</v>
      </c>
      <c r="S104" s="8">
        <v>1</v>
      </c>
      <c r="T104" s="8">
        <v>1</v>
      </c>
      <c r="U104" s="8">
        <v>1</v>
      </c>
      <c r="V104" s="8">
        <v>1</v>
      </c>
    </row>
    <row r="105" spans="17:25" ht="19.899999999999999" customHeight="1" x14ac:dyDescent="0.15">
      <c r="Q105" s="7" t="s">
        <v>70</v>
      </c>
      <c r="R105" s="6" t="s">
        <v>69</v>
      </c>
      <c r="S105" s="6" t="s">
        <v>68</v>
      </c>
      <c r="T105" s="6" t="s">
        <v>67</v>
      </c>
      <c r="U105" s="6" t="s">
        <v>66</v>
      </c>
      <c r="V105" s="6" t="s">
        <v>10</v>
      </c>
      <c r="W105" s="2" t="s">
        <v>452</v>
      </c>
    </row>
    <row r="106" spans="17:25" ht="19.899999999999999" customHeight="1" x14ac:dyDescent="0.15">
      <c r="Q106" s="4" t="s">
        <v>30</v>
      </c>
      <c r="R106" s="3">
        <v>38.102189781021899</v>
      </c>
      <c r="S106" s="3">
        <v>45.182481751824817</v>
      </c>
      <c r="T106" s="3">
        <v>11.605839416058394</v>
      </c>
      <c r="U106" s="3">
        <v>2.7737226277372264</v>
      </c>
      <c r="V106" s="3">
        <v>2.335766423357664</v>
      </c>
      <c r="W106" s="5">
        <f>R106+S106</f>
        <v>83.284671532846716</v>
      </c>
    </row>
    <row r="107" spans="17:25" ht="19.899999999999999" customHeight="1" x14ac:dyDescent="0.15">
      <c r="Q107" s="4" t="s">
        <v>37</v>
      </c>
      <c r="R107" s="3">
        <v>11.459854014598541</v>
      </c>
      <c r="S107" s="3">
        <v>61.240875912408754</v>
      </c>
      <c r="T107" s="3">
        <v>18.321167883211679</v>
      </c>
      <c r="U107" s="3">
        <v>1.824817518248175</v>
      </c>
      <c r="V107" s="3">
        <v>7.1532846715328464</v>
      </c>
      <c r="W107" s="5">
        <f t="shared" ref="W107:W113" si="5">R107+S107</f>
        <v>72.700729927007302</v>
      </c>
      <c r="X107" s="5"/>
      <c r="Y107" s="5"/>
    </row>
    <row r="108" spans="17:25" ht="19.899999999999999" customHeight="1" x14ac:dyDescent="0.15">
      <c r="Q108" s="4" t="s">
        <v>42</v>
      </c>
      <c r="R108" s="3">
        <v>8.0291970802919703</v>
      </c>
      <c r="S108" s="3">
        <v>64.452554744525543</v>
      </c>
      <c r="T108" s="3">
        <v>16.715328467153284</v>
      </c>
      <c r="U108" s="3">
        <v>1.8978102189781021</v>
      </c>
      <c r="V108" s="3">
        <v>8.905109489051096</v>
      </c>
      <c r="W108" s="5">
        <f t="shared" si="5"/>
        <v>72.481751824817508</v>
      </c>
      <c r="X108" s="5"/>
      <c r="Y108" s="5"/>
    </row>
    <row r="109" spans="17:25" ht="19.899999999999999" customHeight="1" x14ac:dyDescent="0.15">
      <c r="Q109" s="4" t="s">
        <v>372</v>
      </c>
      <c r="R109" s="3">
        <v>26.569343065693431</v>
      </c>
      <c r="S109" s="3">
        <v>60.21897810218978</v>
      </c>
      <c r="T109" s="3">
        <v>7.2992700729926998</v>
      </c>
      <c r="U109" s="3">
        <v>0.8029197080291971</v>
      </c>
      <c r="V109" s="3">
        <v>5.1094890510948909</v>
      </c>
      <c r="W109" s="5">
        <f t="shared" si="5"/>
        <v>86.788321167883211</v>
      </c>
      <c r="X109" s="5"/>
      <c r="Y109" s="5"/>
    </row>
    <row r="110" spans="17:25" ht="19.899999999999999" customHeight="1" x14ac:dyDescent="0.15">
      <c r="Q110" s="4" t="s">
        <v>255</v>
      </c>
      <c r="R110" s="3">
        <v>38.832116788321173</v>
      </c>
      <c r="S110" s="3">
        <v>47.883211678832119</v>
      </c>
      <c r="T110" s="3">
        <v>7.5182481751824817</v>
      </c>
      <c r="U110" s="3">
        <v>2.8467153284671531</v>
      </c>
      <c r="V110" s="3">
        <v>2.9197080291970803</v>
      </c>
      <c r="W110" s="5">
        <f t="shared" si="5"/>
        <v>86.715328467153284</v>
      </c>
      <c r="X110" s="5"/>
      <c r="Y110" s="5"/>
    </row>
    <row r="111" spans="17:25" ht="19.899999999999999" customHeight="1" x14ac:dyDescent="0.15">
      <c r="Q111" s="4" t="s">
        <v>80</v>
      </c>
      <c r="R111" s="3">
        <v>24.45255474452555</v>
      </c>
      <c r="S111" s="3">
        <v>60.43795620437956</v>
      </c>
      <c r="T111" s="3">
        <v>8.3211678832116789</v>
      </c>
      <c r="U111" s="3">
        <v>1.4598540145985401</v>
      </c>
      <c r="V111" s="3">
        <v>5.3284671532846719</v>
      </c>
      <c r="W111" s="5">
        <f t="shared" si="5"/>
        <v>84.890510948905103</v>
      </c>
      <c r="X111" s="5"/>
      <c r="Y111" s="5"/>
    </row>
    <row r="112" spans="17:25" ht="19.899999999999999" customHeight="1" x14ac:dyDescent="0.15">
      <c r="Q112" s="4" t="s">
        <v>371</v>
      </c>
      <c r="R112" s="3">
        <v>20.510948905109487</v>
      </c>
      <c r="S112" s="3">
        <v>62.116788321167881</v>
      </c>
      <c r="T112" s="3">
        <v>10.364963503649635</v>
      </c>
      <c r="U112" s="3">
        <v>1.4598540145985401</v>
      </c>
      <c r="V112" s="3">
        <v>5.5474452554744529</v>
      </c>
      <c r="W112" s="5">
        <f t="shared" si="5"/>
        <v>82.627737226277361</v>
      </c>
      <c r="X112" s="5"/>
      <c r="Y112" s="5"/>
    </row>
    <row r="113" spans="17:25" ht="19.899999999999999" customHeight="1" x14ac:dyDescent="0.15">
      <c r="Q113" s="4" t="s">
        <v>354</v>
      </c>
      <c r="R113" s="3">
        <v>18.686131386861312</v>
      </c>
      <c r="S113" s="3">
        <v>67.007299270072991</v>
      </c>
      <c r="T113" s="3">
        <v>7.5912408759124084</v>
      </c>
      <c r="U113" s="3">
        <v>0.94890510948905105</v>
      </c>
      <c r="V113" s="3">
        <v>5.766423357664233</v>
      </c>
      <c r="W113" s="5">
        <f t="shared" si="5"/>
        <v>85.693430656934311</v>
      </c>
      <c r="X113" s="5"/>
      <c r="Y113" s="5"/>
    </row>
    <row r="114" spans="17:25" ht="19.899999999999999" customHeight="1" x14ac:dyDescent="0.15">
      <c r="W114" s="5"/>
    </row>
    <row r="133" spans="17:25" ht="19.899999999999999" customHeight="1" x14ac:dyDescent="0.15">
      <c r="Q133" s="36" t="s">
        <v>157</v>
      </c>
    </row>
    <row r="134" spans="17:25" ht="19.899999999999999" customHeight="1" x14ac:dyDescent="0.15">
      <c r="Q134" s="9" t="s">
        <v>71</v>
      </c>
      <c r="R134" s="8">
        <v>1</v>
      </c>
      <c r="S134" s="8">
        <v>1</v>
      </c>
      <c r="T134" s="8">
        <v>1</v>
      </c>
      <c r="U134" s="8">
        <v>1</v>
      </c>
      <c r="V134" s="8">
        <v>1</v>
      </c>
    </row>
    <row r="135" spans="17:25" ht="19.899999999999999" customHeight="1" x14ac:dyDescent="0.15">
      <c r="Q135" s="7" t="s">
        <v>70</v>
      </c>
      <c r="R135" s="6" t="s">
        <v>69</v>
      </c>
      <c r="S135" s="6" t="s">
        <v>68</v>
      </c>
      <c r="T135" s="6" t="s">
        <v>67</v>
      </c>
      <c r="U135" s="6" t="s">
        <v>66</v>
      </c>
      <c r="V135" s="6" t="s">
        <v>10</v>
      </c>
      <c r="W135" s="2" t="s">
        <v>452</v>
      </c>
    </row>
    <row r="136" spans="17:25" ht="19.899999999999999" customHeight="1" x14ac:dyDescent="0.15">
      <c r="Q136" s="4" t="s">
        <v>25</v>
      </c>
      <c r="R136" s="3">
        <v>22.335766423357665</v>
      </c>
      <c r="S136" s="3">
        <v>58.759124087591239</v>
      </c>
      <c r="T136" s="3">
        <v>13.722627737226279</v>
      </c>
      <c r="U136" s="3">
        <v>1.5328467153284671</v>
      </c>
      <c r="V136" s="3">
        <v>3.6496350364963499</v>
      </c>
      <c r="W136" s="5">
        <f>R136+S136</f>
        <v>81.0948905109489</v>
      </c>
      <c r="X136" s="5"/>
      <c r="Y136" s="5"/>
    </row>
    <row r="137" spans="17:25" ht="19.899999999999999" customHeight="1" x14ac:dyDescent="0.15">
      <c r="Q137" s="4" t="s">
        <v>256</v>
      </c>
      <c r="R137" s="3">
        <v>22.189781021897812</v>
      </c>
      <c r="S137" s="3">
        <v>57.956204379562045</v>
      </c>
      <c r="T137" s="3">
        <v>14.306569343065693</v>
      </c>
      <c r="U137" s="3">
        <v>2.0437956204379564</v>
      </c>
      <c r="V137" s="3">
        <v>3.5036496350364965</v>
      </c>
      <c r="W137" s="5">
        <f t="shared" ref="W137:W140" si="6">R137+S137</f>
        <v>80.145985401459853</v>
      </c>
      <c r="X137" s="5"/>
      <c r="Y137" s="5"/>
    </row>
    <row r="138" spans="17:25" ht="19.899999999999999" customHeight="1" x14ac:dyDescent="0.15">
      <c r="Q138" s="4" t="s">
        <v>84</v>
      </c>
      <c r="R138" s="3">
        <v>11.459854014598541</v>
      </c>
      <c r="S138" s="3">
        <v>53.868613138686129</v>
      </c>
      <c r="T138" s="3">
        <v>26.204379562043794</v>
      </c>
      <c r="U138" s="3">
        <v>4.452554744525548</v>
      </c>
      <c r="V138" s="3">
        <v>4.0145985401459852</v>
      </c>
      <c r="W138" s="5">
        <f t="shared" si="6"/>
        <v>65.328467153284663</v>
      </c>
    </row>
    <row r="139" spans="17:25" ht="19.899999999999999" customHeight="1" x14ac:dyDescent="0.15">
      <c r="Q139" s="4" t="s">
        <v>17</v>
      </c>
      <c r="R139" s="3">
        <v>8.8321167883211675</v>
      </c>
      <c r="S139" s="3">
        <v>47.299270072992698</v>
      </c>
      <c r="T139" s="3">
        <v>32.262773722627735</v>
      </c>
      <c r="U139" s="3">
        <v>8.9781021897810209</v>
      </c>
      <c r="V139" s="3">
        <v>2.6277372262773722</v>
      </c>
      <c r="W139" s="5">
        <f t="shared" si="6"/>
        <v>56.131386861313864</v>
      </c>
    </row>
    <row r="140" spans="17:25" ht="19.899999999999999" customHeight="1" x14ac:dyDescent="0.15">
      <c r="Q140" s="4" t="s">
        <v>85</v>
      </c>
      <c r="R140" s="3">
        <v>9.8540145985401466</v>
      </c>
      <c r="S140" s="3">
        <v>51.167883211678834</v>
      </c>
      <c r="T140" s="3">
        <v>28.905109489051096</v>
      </c>
      <c r="U140" s="3">
        <v>6.9343065693430654</v>
      </c>
      <c r="V140" s="3">
        <v>3.1386861313868613</v>
      </c>
      <c r="W140" s="5">
        <f t="shared" si="6"/>
        <v>61.021897810218981</v>
      </c>
    </row>
    <row r="141" spans="17:25" ht="19.899999999999999" customHeight="1" x14ac:dyDescent="0.15">
      <c r="W141" s="5"/>
    </row>
    <row r="142" spans="17:25" ht="19.899999999999999" customHeight="1" x14ac:dyDescent="0.15">
      <c r="W142" s="5"/>
    </row>
    <row r="143" spans="17:25" ht="19.899999999999999" customHeight="1" x14ac:dyDescent="0.15">
      <c r="W143" s="5"/>
    </row>
    <row r="144" spans="17:25" ht="19.899999999999999" customHeight="1" x14ac:dyDescent="0.15">
      <c r="W144" s="5"/>
    </row>
    <row r="154" spans="17:23" ht="19.899999999999999" customHeight="1" x14ac:dyDescent="0.15">
      <c r="Q154" s="36" t="s">
        <v>158</v>
      </c>
    </row>
    <row r="155" spans="17:23" ht="19.899999999999999" customHeight="1" x14ac:dyDescent="0.15">
      <c r="Q155" s="9" t="s">
        <v>71</v>
      </c>
      <c r="R155" s="8">
        <v>1</v>
      </c>
      <c r="S155" s="8">
        <v>1</v>
      </c>
      <c r="T155" s="8">
        <v>1</v>
      </c>
      <c r="U155" s="8">
        <v>1</v>
      </c>
      <c r="V155" s="8">
        <v>1</v>
      </c>
    </row>
    <row r="156" spans="17:23" ht="19.899999999999999" customHeight="1" x14ac:dyDescent="0.15">
      <c r="Q156" s="7" t="s">
        <v>70</v>
      </c>
      <c r="R156" s="6" t="s">
        <v>69</v>
      </c>
      <c r="S156" s="6" t="s">
        <v>68</v>
      </c>
      <c r="T156" s="6" t="s">
        <v>67</v>
      </c>
      <c r="U156" s="6" t="s">
        <v>66</v>
      </c>
      <c r="V156" s="6" t="s">
        <v>10</v>
      </c>
      <c r="W156" s="2" t="s">
        <v>452</v>
      </c>
    </row>
    <row r="157" spans="17:23" ht="19.899999999999999" customHeight="1" x14ac:dyDescent="0.15">
      <c r="Q157" s="4" t="s">
        <v>374</v>
      </c>
      <c r="R157" s="3">
        <v>14.5985401459854</v>
      </c>
      <c r="S157" s="3">
        <v>67.299270072992698</v>
      </c>
      <c r="T157" s="3">
        <v>11.824817518248175</v>
      </c>
      <c r="U157" s="3">
        <v>1.6788321167883213</v>
      </c>
      <c r="V157" s="3">
        <v>4.5985401459854014</v>
      </c>
      <c r="W157" s="5">
        <f>R157+S157</f>
        <v>81.897810218978094</v>
      </c>
    </row>
    <row r="158" spans="17:23" ht="19.899999999999999" customHeight="1" x14ac:dyDescent="0.15">
      <c r="Q158" s="4" t="s">
        <v>160</v>
      </c>
      <c r="R158" s="3">
        <v>7.9562043795620445</v>
      </c>
      <c r="S158" s="3">
        <v>65.985401459854003</v>
      </c>
      <c r="T158" s="3">
        <v>15.62043795620438</v>
      </c>
      <c r="U158" s="3">
        <v>1.9708029197080292</v>
      </c>
      <c r="V158" s="3">
        <v>8.4671532846715323</v>
      </c>
      <c r="W158" s="5">
        <f t="shared" ref="W158:W161" si="7">R158+S158</f>
        <v>73.941605839416042</v>
      </c>
    </row>
    <row r="159" spans="17:23" ht="19.899999999999999" customHeight="1" x14ac:dyDescent="0.15">
      <c r="Q159" s="4" t="s">
        <v>23</v>
      </c>
      <c r="R159" s="3">
        <v>12.262773722627736</v>
      </c>
      <c r="S159" s="3">
        <v>59.489051094890513</v>
      </c>
      <c r="T159" s="3">
        <v>18.613138686131386</v>
      </c>
      <c r="U159" s="3">
        <v>5.0364963503649633</v>
      </c>
      <c r="V159" s="3">
        <v>4.5985401459854014</v>
      </c>
      <c r="W159" s="5">
        <f t="shared" si="7"/>
        <v>71.751824817518255</v>
      </c>
    </row>
    <row r="160" spans="17:23" ht="19.899999999999999" customHeight="1" x14ac:dyDescent="0.15">
      <c r="Q160" s="4" t="s">
        <v>339</v>
      </c>
      <c r="R160" s="3">
        <v>17.810218978102192</v>
      </c>
      <c r="S160" s="3">
        <v>65.839416058394164</v>
      </c>
      <c r="T160" s="3">
        <v>10.948905109489052</v>
      </c>
      <c r="U160" s="3">
        <v>2.1167883211678831</v>
      </c>
      <c r="V160" s="3">
        <v>3.2846715328467155</v>
      </c>
      <c r="W160" s="5">
        <f t="shared" si="7"/>
        <v>83.649635036496363</v>
      </c>
    </row>
    <row r="161" spans="17:23" ht="19.899999999999999" customHeight="1" x14ac:dyDescent="0.15">
      <c r="Q161" s="4" t="s">
        <v>161</v>
      </c>
      <c r="R161" s="3">
        <v>14.744525547445257</v>
      </c>
      <c r="S161" s="3">
        <v>65.693430656934311</v>
      </c>
      <c r="T161" s="3">
        <v>11.824817518248175</v>
      </c>
      <c r="U161" s="3">
        <v>2.7007299270072993</v>
      </c>
      <c r="V161" s="3">
        <v>5.0364963503649633</v>
      </c>
      <c r="W161" s="5">
        <f t="shared" si="7"/>
        <v>80.43795620437956</v>
      </c>
    </row>
    <row r="162" spans="17:23" ht="19.899999999999999" customHeight="1" x14ac:dyDescent="0.15">
      <c r="W162" s="5"/>
    </row>
    <row r="163" spans="17:23" ht="19.899999999999999" customHeight="1" x14ac:dyDescent="0.15">
      <c r="W163" s="5"/>
    </row>
    <row r="175" spans="17:23" ht="19.899999999999999" customHeight="1" x14ac:dyDescent="0.15">
      <c r="Q175" s="36" t="s">
        <v>265</v>
      </c>
    </row>
    <row r="176" spans="17:23" ht="19.899999999999999" customHeight="1" x14ac:dyDescent="0.15">
      <c r="Q176" s="9" t="s">
        <v>71</v>
      </c>
      <c r="R176" s="8">
        <v>1</v>
      </c>
      <c r="S176" s="8">
        <v>1</v>
      </c>
      <c r="T176" s="8">
        <v>1</v>
      </c>
      <c r="U176" s="8">
        <v>1</v>
      </c>
      <c r="V176" s="8">
        <v>1</v>
      </c>
    </row>
    <row r="177" spans="17:25" ht="19.899999999999999" customHeight="1" x14ac:dyDescent="0.15">
      <c r="Q177" s="7" t="s">
        <v>70</v>
      </c>
      <c r="R177" s="6" t="s">
        <v>69</v>
      </c>
      <c r="S177" s="6" t="s">
        <v>68</v>
      </c>
      <c r="T177" s="6" t="s">
        <v>67</v>
      </c>
      <c r="U177" s="6" t="s">
        <v>66</v>
      </c>
      <c r="V177" s="6" t="s">
        <v>10</v>
      </c>
      <c r="W177" s="2" t="s">
        <v>452</v>
      </c>
    </row>
    <row r="178" spans="17:25" ht="19.899999999999999" customHeight="1" x14ac:dyDescent="0.15">
      <c r="Q178" s="4" t="s">
        <v>58</v>
      </c>
      <c r="R178" s="3">
        <v>8.905109489051096</v>
      </c>
      <c r="S178" s="3">
        <v>70.510948905109501</v>
      </c>
      <c r="T178" s="3">
        <v>12.189781021897812</v>
      </c>
      <c r="U178" s="3">
        <v>1.167883211678832</v>
      </c>
      <c r="V178" s="3">
        <v>7.226277372262774</v>
      </c>
      <c r="W178" s="5">
        <f>R178+S178</f>
        <v>79.416058394160601</v>
      </c>
    </row>
    <row r="179" spans="17:25" ht="19.899999999999999" customHeight="1" x14ac:dyDescent="0.15">
      <c r="Q179" s="4" t="s">
        <v>225</v>
      </c>
      <c r="R179" s="3">
        <v>10.729927007299271</v>
      </c>
      <c r="S179" s="3">
        <v>68.832116788321159</v>
      </c>
      <c r="T179" s="3">
        <v>11.751824817518248</v>
      </c>
      <c r="U179" s="3">
        <v>1.8978102189781021</v>
      </c>
      <c r="V179" s="3">
        <v>6.7883211678832112</v>
      </c>
      <c r="W179" s="5">
        <f t="shared" ref="W179:W187" si="8">R179+S179</f>
        <v>79.562043795620426</v>
      </c>
    </row>
    <row r="180" spans="17:25" ht="19.899999999999999" customHeight="1" x14ac:dyDescent="0.15">
      <c r="Q180" s="4" t="s">
        <v>36</v>
      </c>
      <c r="R180" s="3">
        <v>8.3941605839416056</v>
      </c>
      <c r="S180" s="3">
        <v>61.532846715328468</v>
      </c>
      <c r="T180" s="3">
        <v>19.124087591240876</v>
      </c>
      <c r="U180" s="3">
        <v>3.8686131386861313</v>
      </c>
      <c r="V180" s="3">
        <v>7.0802919708029197</v>
      </c>
      <c r="W180" s="5">
        <f t="shared" si="8"/>
        <v>69.927007299270073</v>
      </c>
    </row>
    <row r="181" spans="17:25" ht="19.899999999999999" customHeight="1" x14ac:dyDescent="0.15">
      <c r="Q181" s="4" t="s">
        <v>162</v>
      </c>
      <c r="R181" s="3">
        <v>7.664233576642336</v>
      </c>
      <c r="S181" s="3">
        <v>69.416058394160586</v>
      </c>
      <c r="T181" s="3">
        <v>12.992700729927007</v>
      </c>
      <c r="U181" s="3">
        <v>1.5328467153284671</v>
      </c>
      <c r="V181" s="3">
        <v>8.3941605839416056</v>
      </c>
      <c r="W181" s="5">
        <f t="shared" si="8"/>
        <v>77.080291970802918</v>
      </c>
    </row>
    <row r="182" spans="17:25" ht="19.899999999999999" customHeight="1" x14ac:dyDescent="0.15">
      <c r="Q182" s="4" t="s">
        <v>40</v>
      </c>
      <c r="R182" s="3">
        <v>16.934306569343065</v>
      </c>
      <c r="S182" s="3">
        <v>68.102189781021892</v>
      </c>
      <c r="T182" s="3">
        <v>8.2481751824817504</v>
      </c>
      <c r="U182" s="3">
        <v>2.0437956204379564</v>
      </c>
      <c r="V182" s="3">
        <v>4.6715328467153281</v>
      </c>
      <c r="W182" s="5">
        <f t="shared" si="8"/>
        <v>85.036496350364956</v>
      </c>
    </row>
    <row r="183" spans="17:25" ht="19.899999999999999" customHeight="1" x14ac:dyDescent="0.15">
      <c r="Q183" s="4" t="s">
        <v>163</v>
      </c>
      <c r="R183" s="3">
        <v>8.3211678832116789</v>
      </c>
      <c r="S183" s="3">
        <v>68.029197080291965</v>
      </c>
      <c r="T183" s="3">
        <v>12.554744525547445</v>
      </c>
      <c r="U183" s="3">
        <v>3.1386861313868613</v>
      </c>
      <c r="V183" s="3">
        <v>7.9562043795620445</v>
      </c>
      <c r="W183" s="5">
        <f t="shared" si="8"/>
        <v>76.350364963503637</v>
      </c>
    </row>
    <row r="184" spans="17:25" ht="19.899999999999999" customHeight="1" x14ac:dyDescent="0.15">
      <c r="Q184" s="4" t="s">
        <v>22</v>
      </c>
      <c r="R184" s="3">
        <v>8.540145985401459</v>
      </c>
      <c r="S184" s="3">
        <v>63.138686131386855</v>
      </c>
      <c r="T184" s="3">
        <v>16.642335766423358</v>
      </c>
      <c r="U184" s="3">
        <v>4.0875912408759127</v>
      </c>
      <c r="V184" s="3">
        <v>7.5912408759124084</v>
      </c>
      <c r="W184" s="5">
        <f t="shared" si="8"/>
        <v>71.678832116788314</v>
      </c>
    </row>
    <row r="185" spans="17:25" ht="19.899999999999999" customHeight="1" x14ac:dyDescent="0.15">
      <c r="Q185" s="4" t="s">
        <v>82</v>
      </c>
      <c r="R185" s="3">
        <v>7.5182481751824817</v>
      </c>
      <c r="S185" s="3">
        <v>65.912408759124091</v>
      </c>
      <c r="T185" s="3">
        <v>15.547445255474452</v>
      </c>
      <c r="U185" s="3">
        <v>1.7518248175182483</v>
      </c>
      <c r="V185" s="3">
        <v>9.2700729927007295</v>
      </c>
      <c r="W185" s="5">
        <f t="shared" si="8"/>
        <v>73.430656934306569</v>
      </c>
      <c r="X185" s="5"/>
      <c r="Y185" s="5"/>
    </row>
    <row r="186" spans="17:25" ht="19.899999999999999" customHeight="1" x14ac:dyDescent="0.15">
      <c r="Q186" s="4" t="s">
        <v>52</v>
      </c>
      <c r="R186" s="3">
        <v>7.4452554744525541</v>
      </c>
      <c r="S186" s="3">
        <v>65.18248175182481</v>
      </c>
      <c r="T186" s="3">
        <v>15.401459854014599</v>
      </c>
      <c r="U186" s="3">
        <v>2.7007299270072993</v>
      </c>
      <c r="V186" s="3">
        <v>9.2700729927007295</v>
      </c>
      <c r="W186" s="5">
        <f t="shared" si="8"/>
        <v>72.627737226277361</v>
      </c>
      <c r="X186" s="5"/>
      <c r="Y186" s="5"/>
    </row>
    <row r="187" spans="17:25" ht="19.899999999999999" customHeight="1" x14ac:dyDescent="0.15">
      <c r="Q187" s="4" t="s">
        <v>83</v>
      </c>
      <c r="R187" s="3">
        <v>6.6423357664233578</v>
      </c>
      <c r="S187" s="3">
        <v>62.481751824817522</v>
      </c>
      <c r="T187" s="3">
        <v>18.540145985401459</v>
      </c>
      <c r="U187" s="3">
        <v>3.2846715328467155</v>
      </c>
      <c r="V187" s="3">
        <v>9.0510948905109494</v>
      </c>
      <c r="W187" s="5">
        <f t="shared" si="8"/>
        <v>69.12408759124088</v>
      </c>
      <c r="X187" s="5"/>
      <c r="Y187" s="5"/>
    </row>
  </sheetData>
  <phoneticPr fontId="3"/>
  <pageMargins left="0" right="0" top="0.39370078740157483" bottom="0" header="0.31496062992125984" footer="0.31496062992125984"/>
  <pageSetup paperSize="9" orientation="portrait" r:id="rId1"/>
  <rowBreaks count="8" manualBreakCount="8">
    <brk id="18" min="1" max="14" man="1"/>
    <brk id="39" min="1" max="14" man="1"/>
    <brk id="63" min="1" max="14" man="1"/>
    <brk id="81" min="1" max="14" man="1"/>
    <brk id="102" min="1" max="14" man="1"/>
    <brk id="132" min="1" max="14" man="1"/>
    <brk id="153" min="1" max="14" man="1"/>
    <brk id="174" min="1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89"/>
  <sheetViews>
    <sheetView topLeftCell="C103" zoomScaleNormal="100" zoomScaleSheetLayoutView="75" workbookViewId="0">
      <selection activeCell="R195" sqref="R195"/>
    </sheetView>
  </sheetViews>
  <sheetFormatPr defaultColWidth="8.75" defaultRowHeight="19.899999999999999" customHeight="1" x14ac:dyDescent="0.15"/>
  <cols>
    <col min="1" max="2" width="1.75" style="2" customWidth="1"/>
    <col min="3" max="3" width="40.625" style="2" customWidth="1"/>
    <col min="4" max="13" width="8.625" style="2" customWidth="1"/>
    <col min="14" max="14" width="5.75" style="2" customWidth="1"/>
    <col min="15" max="15" width="1.75" style="2" customWidth="1"/>
    <col min="16" max="16" width="1.625" style="2" customWidth="1"/>
    <col min="17" max="17" width="20.75" style="2" customWidth="1"/>
    <col min="18" max="18" width="10" style="2" customWidth="1"/>
    <col min="19" max="22" width="8.75" style="2"/>
    <col min="23" max="23" width="9.375" style="2" bestFit="1" customWidth="1"/>
    <col min="24" max="24" width="39.25" style="2" customWidth="1"/>
    <col min="25" max="16384" width="8.75" style="2"/>
  </cols>
  <sheetData>
    <row r="1" spans="1:25" ht="19.899999999999999" customHeight="1" x14ac:dyDescent="0.15">
      <c r="A1" s="35"/>
      <c r="C1" s="34" t="s">
        <v>261</v>
      </c>
    </row>
    <row r="3" spans="1:25" ht="19.899999999999999" customHeight="1" x14ac:dyDescent="0.15">
      <c r="Q3" s="21" t="s">
        <v>151</v>
      </c>
    </row>
    <row r="4" spans="1:25" ht="19.899999999999999" customHeight="1" x14ac:dyDescent="0.15">
      <c r="Q4" s="9" t="s">
        <v>71</v>
      </c>
      <c r="R4" s="8">
        <v>1</v>
      </c>
      <c r="S4" s="8">
        <v>1</v>
      </c>
      <c r="T4" s="8">
        <v>1</v>
      </c>
      <c r="U4" s="8">
        <v>1</v>
      </c>
      <c r="V4" s="8">
        <v>1</v>
      </c>
    </row>
    <row r="5" spans="1:25" ht="19.899999999999999" customHeight="1" x14ac:dyDescent="0.15">
      <c r="Q5" s="7" t="s">
        <v>70</v>
      </c>
      <c r="R5" s="6" t="s">
        <v>79</v>
      </c>
      <c r="S5" s="6" t="s">
        <v>78</v>
      </c>
      <c r="T5" s="6" t="s">
        <v>76</v>
      </c>
      <c r="U5" s="6" t="s">
        <v>77</v>
      </c>
      <c r="V5" s="6" t="s">
        <v>10</v>
      </c>
      <c r="W5" s="2" t="s">
        <v>453</v>
      </c>
    </row>
    <row r="6" spans="1:25" ht="19.899999999999999" customHeight="1" x14ac:dyDescent="0.15">
      <c r="Q6" s="4" t="s">
        <v>12</v>
      </c>
      <c r="R6" s="3">
        <v>26.277372262773724</v>
      </c>
      <c r="S6" s="3">
        <v>38.248175182481752</v>
      </c>
      <c r="T6" s="3">
        <v>25.76642335766423</v>
      </c>
      <c r="U6" s="3">
        <v>1.3868613138686132</v>
      </c>
      <c r="V6" s="3">
        <v>8.3211678832116789</v>
      </c>
      <c r="W6" s="5">
        <f>R6+S6</f>
        <v>64.525547445255484</v>
      </c>
      <c r="X6" s="5"/>
      <c r="Y6" s="5"/>
    </row>
    <row r="7" spans="1:25" ht="19.899999999999999" customHeight="1" x14ac:dyDescent="0.15">
      <c r="Q7" s="4" t="s">
        <v>13</v>
      </c>
      <c r="R7" s="3">
        <v>24.89051094890511</v>
      </c>
      <c r="S7" s="3">
        <v>35.839416058394157</v>
      </c>
      <c r="T7" s="3">
        <v>29.635036496350363</v>
      </c>
      <c r="U7" s="3">
        <v>1.3138686131386861</v>
      </c>
      <c r="V7" s="3">
        <v>8.3211678832116789</v>
      </c>
      <c r="W7" s="5">
        <f t="shared" ref="W7:W9" si="0">R7+S7</f>
        <v>60.729927007299267</v>
      </c>
      <c r="X7" s="5"/>
      <c r="Y7" s="5"/>
    </row>
    <row r="8" spans="1:25" ht="19.899999999999999" customHeight="1" x14ac:dyDescent="0.15">
      <c r="Q8" s="4" t="s">
        <v>29</v>
      </c>
      <c r="R8" s="3">
        <v>16.131386861313867</v>
      </c>
      <c r="S8" s="3">
        <v>35.474452554744524</v>
      </c>
      <c r="T8" s="3">
        <v>38.759124087591239</v>
      </c>
      <c r="U8" s="3">
        <v>1.3868613138686132</v>
      </c>
      <c r="V8" s="3">
        <v>8.2481751824817504</v>
      </c>
      <c r="W8" s="5">
        <f t="shared" si="0"/>
        <v>51.605839416058387</v>
      </c>
      <c r="X8" s="5"/>
      <c r="Y8" s="5"/>
    </row>
    <row r="9" spans="1:25" ht="19.899999999999999" customHeight="1" x14ac:dyDescent="0.15">
      <c r="Q9" s="4" t="s">
        <v>18</v>
      </c>
      <c r="R9" s="3">
        <v>23.430656934306569</v>
      </c>
      <c r="S9" s="3">
        <v>38.978102189781019</v>
      </c>
      <c r="T9" s="3">
        <v>28.102189781021895</v>
      </c>
      <c r="U9" s="3">
        <v>0.87591240875912413</v>
      </c>
      <c r="V9" s="3">
        <v>8.6131386861313874</v>
      </c>
      <c r="W9" s="5">
        <f t="shared" si="0"/>
        <v>62.408759124087588</v>
      </c>
      <c r="X9" s="5"/>
      <c r="Y9" s="5"/>
    </row>
    <row r="10" spans="1:25" ht="19.899999999999999" customHeight="1" x14ac:dyDescent="0.15">
      <c r="W10" s="5"/>
      <c r="X10" s="5"/>
      <c r="Y10" s="5"/>
    </row>
    <row r="11" spans="1:25" ht="19.899999999999999" customHeight="1" x14ac:dyDescent="0.15">
      <c r="W11" s="5"/>
      <c r="X11" s="5"/>
      <c r="Y11" s="5"/>
    </row>
    <row r="12" spans="1:25" ht="19.899999999999999" customHeight="1" x14ac:dyDescent="0.15">
      <c r="W12" s="5"/>
      <c r="X12" s="5"/>
      <c r="Y12" s="5"/>
    </row>
    <row r="21" spans="17:25" ht="19.899999999999999" customHeight="1" x14ac:dyDescent="0.15">
      <c r="Q21" s="21" t="s">
        <v>152</v>
      </c>
    </row>
    <row r="22" spans="17:25" ht="19.899999999999999" customHeight="1" x14ac:dyDescent="0.15">
      <c r="Q22" s="9" t="s">
        <v>71</v>
      </c>
      <c r="R22" s="8">
        <v>1</v>
      </c>
      <c r="S22" s="8">
        <v>1</v>
      </c>
      <c r="T22" s="8">
        <v>1</v>
      </c>
      <c r="U22" s="8">
        <v>1</v>
      </c>
      <c r="V22" s="8">
        <v>1</v>
      </c>
    </row>
    <row r="23" spans="17:25" ht="19.899999999999999" customHeight="1" x14ac:dyDescent="0.15">
      <c r="Q23" s="7" t="s">
        <v>70</v>
      </c>
      <c r="R23" s="6" t="s">
        <v>164</v>
      </c>
      <c r="S23" s="6" t="s">
        <v>165</v>
      </c>
      <c r="T23" s="6" t="s">
        <v>166</v>
      </c>
      <c r="U23" s="6" t="s">
        <v>167</v>
      </c>
      <c r="V23" s="6" t="s">
        <v>10</v>
      </c>
      <c r="W23" s="2" t="s">
        <v>453</v>
      </c>
    </row>
    <row r="24" spans="17:25" ht="19.899999999999999" customHeight="1" x14ac:dyDescent="0.15">
      <c r="Q24" s="4" t="s">
        <v>15</v>
      </c>
      <c r="R24" s="3">
        <v>21.605839416058394</v>
      </c>
      <c r="S24" s="3">
        <v>30.875912408759127</v>
      </c>
      <c r="T24" s="3">
        <v>32.481751824817515</v>
      </c>
      <c r="U24" s="3">
        <v>2.1897810218978102</v>
      </c>
      <c r="V24" s="3">
        <v>12.846715328467154</v>
      </c>
      <c r="W24" s="5">
        <f>R24+S24</f>
        <v>52.481751824817522</v>
      </c>
      <c r="X24" s="5"/>
      <c r="Y24" s="5"/>
    </row>
    <row r="25" spans="17:25" ht="19.899999999999999" customHeight="1" x14ac:dyDescent="0.15">
      <c r="Q25" s="4" t="s">
        <v>28</v>
      </c>
      <c r="R25" s="3">
        <v>13.722627737226279</v>
      </c>
      <c r="S25" s="3">
        <v>32.846715328467155</v>
      </c>
      <c r="T25" s="3">
        <v>37.372262773722625</v>
      </c>
      <c r="U25" s="3">
        <v>3.2116788321167884</v>
      </c>
      <c r="V25" s="3">
        <v>12.846715328467154</v>
      </c>
      <c r="W25" s="5">
        <f t="shared" ref="W25:W28" si="1">R25+S25</f>
        <v>46.569343065693431</v>
      </c>
      <c r="X25" s="5"/>
      <c r="Y25" s="5"/>
    </row>
    <row r="26" spans="17:25" ht="19.899999999999999" customHeight="1" x14ac:dyDescent="0.15">
      <c r="Q26" s="4" t="s">
        <v>19</v>
      </c>
      <c r="R26" s="3">
        <v>19.635036496350363</v>
      </c>
      <c r="S26" s="3">
        <v>31.094890510948904</v>
      </c>
      <c r="T26" s="3">
        <v>35.036496350364963</v>
      </c>
      <c r="U26" s="3">
        <v>1.7518248175182483</v>
      </c>
      <c r="V26" s="3">
        <v>12.481751824817518</v>
      </c>
      <c r="W26" s="5">
        <f t="shared" si="1"/>
        <v>50.729927007299267</v>
      </c>
      <c r="X26" s="5"/>
      <c r="Y26" s="5"/>
    </row>
    <row r="27" spans="17:25" ht="19.899999999999999" customHeight="1" x14ac:dyDescent="0.15">
      <c r="Q27" s="4" t="s">
        <v>39</v>
      </c>
      <c r="R27" s="3">
        <v>11.824817518248175</v>
      </c>
      <c r="S27" s="3">
        <v>33.576642335766422</v>
      </c>
      <c r="T27" s="3">
        <v>39.708029197080293</v>
      </c>
      <c r="U27" s="3">
        <v>2.335766423357664</v>
      </c>
      <c r="V27" s="3">
        <v>12.554744525547445</v>
      </c>
      <c r="W27" s="5">
        <f t="shared" si="1"/>
        <v>45.401459854014597</v>
      </c>
      <c r="X27" s="5"/>
      <c r="Y27" s="5"/>
    </row>
    <row r="28" spans="17:25" ht="19.899999999999999" customHeight="1" x14ac:dyDescent="0.15">
      <c r="Q28" s="4" t="s">
        <v>257</v>
      </c>
      <c r="R28" s="3">
        <v>13.211678832116789</v>
      </c>
      <c r="S28" s="3">
        <v>35.693430656934304</v>
      </c>
      <c r="T28" s="3">
        <v>35.693430656934304</v>
      </c>
      <c r="U28" s="3">
        <v>2.9927007299270074</v>
      </c>
      <c r="V28" s="3">
        <v>12.408759124087592</v>
      </c>
      <c r="W28" s="5">
        <f t="shared" si="1"/>
        <v>48.905109489051092</v>
      </c>
      <c r="X28" s="5"/>
      <c r="Y28" s="5"/>
    </row>
    <row r="29" spans="17:25" ht="19.899999999999999" customHeight="1" x14ac:dyDescent="0.15">
      <c r="W29" s="5"/>
    </row>
    <row r="30" spans="17:25" ht="19.899999999999999" customHeight="1" x14ac:dyDescent="0.15">
      <c r="W30" s="5"/>
    </row>
    <row r="31" spans="17:25" ht="19.899999999999999" customHeight="1" x14ac:dyDescent="0.15">
      <c r="W31" s="5"/>
    </row>
    <row r="42" spans="17:25" ht="19.899999999999999" customHeight="1" x14ac:dyDescent="0.15">
      <c r="Q42" s="21" t="s">
        <v>153</v>
      </c>
    </row>
    <row r="43" spans="17:25" ht="19.899999999999999" customHeight="1" x14ac:dyDescent="0.15">
      <c r="Q43" s="9" t="s">
        <v>71</v>
      </c>
      <c r="R43" s="8">
        <v>1</v>
      </c>
      <c r="S43" s="8">
        <v>1</v>
      </c>
      <c r="T43" s="8">
        <v>1</v>
      </c>
      <c r="U43" s="8">
        <v>1</v>
      </c>
      <c r="V43" s="8">
        <v>1</v>
      </c>
    </row>
    <row r="44" spans="17:25" ht="19.899999999999999" customHeight="1" x14ac:dyDescent="0.15">
      <c r="Q44" s="7" t="s">
        <v>70</v>
      </c>
      <c r="R44" s="6" t="s">
        <v>79</v>
      </c>
      <c r="S44" s="6" t="s">
        <v>78</v>
      </c>
      <c r="T44" s="6" t="s">
        <v>76</v>
      </c>
      <c r="U44" s="6" t="s">
        <v>77</v>
      </c>
      <c r="V44" s="6" t="s">
        <v>10</v>
      </c>
      <c r="W44" s="2" t="s">
        <v>453</v>
      </c>
    </row>
    <row r="45" spans="17:25" ht="19.899999999999999" customHeight="1" x14ac:dyDescent="0.15">
      <c r="Q45" s="4" t="s">
        <v>14</v>
      </c>
      <c r="R45" s="3">
        <v>16.642335766423358</v>
      </c>
      <c r="S45" s="3">
        <v>32.773722627737229</v>
      </c>
      <c r="T45" s="3">
        <v>35.54744525547445</v>
      </c>
      <c r="U45" s="3">
        <v>4.5255474452554747</v>
      </c>
      <c r="V45" s="3">
        <v>10.510948905109489</v>
      </c>
      <c r="W45" s="5">
        <f>R45+S45</f>
        <v>49.416058394160586</v>
      </c>
      <c r="X45" s="5"/>
      <c r="Y45" s="5"/>
    </row>
    <row r="46" spans="17:25" ht="19.899999999999999" customHeight="1" x14ac:dyDescent="0.15">
      <c r="Q46" s="4" t="s">
        <v>27</v>
      </c>
      <c r="R46" s="3">
        <v>13.284671532846716</v>
      </c>
      <c r="S46" s="3">
        <v>34.160583941605836</v>
      </c>
      <c r="T46" s="3">
        <v>37.883211678832119</v>
      </c>
      <c r="U46" s="3">
        <v>3.1386861313868613</v>
      </c>
      <c r="V46" s="3">
        <v>11.532846715328466</v>
      </c>
      <c r="W46" s="5">
        <f t="shared" ref="W46:W50" si="2">R46+S46</f>
        <v>47.445255474452551</v>
      </c>
      <c r="X46" s="5"/>
      <c r="Y46" s="5"/>
    </row>
    <row r="47" spans="17:25" ht="19.899999999999999" customHeight="1" x14ac:dyDescent="0.15">
      <c r="Q47" s="4" t="s">
        <v>81</v>
      </c>
      <c r="R47" s="3">
        <v>6.4963503649635035</v>
      </c>
      <c r="S47" s="3">
        <v>29.124087591240876</v>
      </c>
      <c r="T47" s="3">
        <v>47.445255474452551</v>
      </c>
      <c r="U47" s="3">
        <v>4.1605839416058394</v>
      </c>
      <c r="V47" s="3">
        <v>12.773722627737227</v>
      </c>
      <c r="W47" s="5">
        <f t="shared" si="2"/>
        <v>35.620437956204377</v>
      </c>
      <c r="X47" s="5"/>
      <c r="Y47" s="5"/>
    </row>
    <row r="48" spans="17:25" ht="19.899999999999999" customHeight="1" x14ac:dyDescent="0.15">
      <c r="Q48" s="4" t="s">
        <v>32</v>
      </c>
      <c r="R48" s="3">
        <v>12.262773722627736</v>
      </c>
      <c r="S48" s="3">
        <v>29.56204379562044</v>
      </c>
      <c r="T48" s="3">
        <v>46.934306569343065</v>
      </c>
      <c r="U48" s="3">
        <v>1.3138686131386861</v>
      </c>
      <c r="V48" s="3">
        <v>9.9270072992700733</v>
      </c>
      <c r="W48" s="5">
        <f t="shared" si="2"/>
        <v>41.824817518248175</v>
      </c>
    </row>
    <row r="49" spans="17:23" ht="19.899999999999999" customHeight="1" x14ac:dyDescent="0.15">
      <c r="Q49" s="4" t="s">
        <v>16</v>
      </c>
      <c r="R49" s="3">
        <v>18.540145985401459</v>
      </c>
      <c r="S49" s="3">
        <v>34.306569343065696</v>
      </c>
      <c r="T49" s="3">
        <v>36.423357664233578</v>
      </c>
      <c r="U49" s="3">
        <v>1.0218978102189782</v>
      </c>
      <c r="V49" s="3">
        <v>9.7080291970802932</v>
      </c>
      <c r="W49" s="5">
        <f t="shared" si="2"/>
        <v>52.846715328467155</v>
      </c>
    </row>
    <row r="50" spans="17:23" ht="19.899999999999999" customHeight="1" x14ac:dyDescent="0.15">
      <c r="Q50" s="4" t="s">
        <v>159</v>
      </c>
      <c r="R50" s="3">
        <v>4.8175182481751824</v>
      </c>
      <c r="S50" s="3">
        <v>24.087591240875913</v>
      </c>
      <c r="T50" s="3">
        <v>51.459854014598541</v>
      </c>
      <c r="U50" s="3">
        <v>7.4452554744525541</v>
      </c>
      <c r="V50" s="3">
        <v>12.189781021897812</v>
      </c>
      <c r="W50" s="5">
        <f t="shared" si="2"/>
        <v>28.905109489051096</v>
      </c>
    </row>
    <row r="51" spans="17:23" ht="19.899999999999999" customHeight="1" x14ac:dyDescent="0.15">
      <c r="W51" s="5"/>
    </row>
    <row r="52" spans="17:23" ht="19.899999999999999" customHeight="1" x14ac:dyDescent="0.15">
      <c r="W52" s="5"/>
    </row>
    <row r="53" spans="17:23" ht="19.899999999999999" customHeight="1" x14ac:dyDescent="0.15">
      <c r="W53" s="5"/>
    </row>
    <row r="66" spans="17:24" ht="19.899999999999999" customHeight="1" x14ac:dyDescent="0.15">
      <c r="Q66" s="36" t="s">
        <v>154</v>
      </c>
    </row>
    <row r="67" spans="17:24" ht="19.899999999999999" customHeight="1" x14ac:dyDescent="0.15">
      <c r="Q67" s="9" t="s">
        <v>71</v>
      </c>
      <c r="R67" s="8">
        <v>1</v>
      </c>
      <c r="S67" s="8">
        <v>1</v>
      </c>
      <c r="T67" s="8">
        <v>1</v>
      </c>
      <c r="U67" s="8">
        <v>1</v>
      </c>
      <c r="V67" s="8">
        <v>1</v>
      </c>
    </row>
    <row r="68" spans="17:24" ht="19.899999999999999" customHeight="1" x14ac:dyDescent="0.15">
      <c r="Q68" s="7" t="s">
        <v>70</v>
      </c>
      <c r="R68" s="6" t="s">
        <v>79</v>
      </c>
      <c r="S68" s="6" t="s">
        <v>78</v>
      </c>
      <c r="T68" s="6" t="s">
        <v>76</v>
      </c>
      <c r="U68" s="6" t="s">
        <v>77</v>
      </c>
      <c r="V68" s="6" t="s">
        <v>10</v>
      </c>
      <c r="W68" s="2" t="s">
        <v>453</v>
      </c>
    </row>
    <row r="69" spans="17:24" ht="19.899999999999999" customHeight="1" x14ac:dyDescent="0.15">
      <c r="Q69" s="4" t="s">
        <v>35</v>
      </c>
      <c r="R69" s="3">
        <v>6.4963503649635035</v>
      </c>
      <c r="S69" s="3">
        <v>20.948905109489051</v>
      </c>
      <c r="T69" s="3">
        <v>59.854014598540154</v>
      </c>
      <c r="U69" s="3">
        <v>3.2116788321167884</v>
      </c>
      <c r="V69" s="3">
        <v>9.4890510948905096</v>
      </c>
      <c r="W69" s="5">
        <f>R69+S69</f>
        <v>27.445255474452555</v>
      </c>
      <c r="X69" s="85"/>
    </row>
    <row r="70" spans="17:24" ht="19.899999999999999" customHeight="1" x14ac:dyDescent="0.15">
      <c r="Q70" s="4" t="s">
        <v>49</v>
      </c>
      <c r="R70" s="3">
        <v>3.722627737226277</v>
      </c>
      <c r="S70" s="3">
        <v>18.321167883211679</v>
      </c>
      <c r="T70" s="3">
        <v>62.554744525547449</v>
      </c>
      <c r="U70" s="3">
        <v>5.0364963503649633</v>
      </c>
      <c r="V70" s="3">
        <v>10.364963503649635</v>
      </c>
      <c r="W70" s="5">
        <f t="shared" ref="W70:W72" si="3">R70+S70</f>
        <v>22.043795620437955</v>
      </c>
      <c r="X70" s="85"/>
    </row>
    <row r="71" spans="17:24" ht="19.899999999999999" customHeight="1" x14ac:dyDescent="0.15">
      <c r="Q71" s="4" t="s">
        <v>56</v>
      </c>
      <c r="R71" s="3">
        <v>4.452554744525548</v>
      </c>
      <c r="S71" s="3">
        <v>17.810218978102192</v>
      </c>
      <c r="T71" s="3">
        <v>62.043795620437962</v>
      </c>
      <c r="U71" s="3">
        <v>5.3284671532846719</v>
      </c>
      <c r="V71" s="3">
        <v>10.364963503649635</v>
      </c>
      <c r="W71" s="5">
        <f t="shared" si="3"/>
        <v>22.262773722627742</v>
      </c>
      <c r="X71" s="85"/>
    </row>
    <row r="72" spans="17:24" ht="19.899999999999999" customHeight="1" x14ac:dyDescent="0.15">
      <c r="Q72" s="4" t="s">
        <v>60</v>
      </c>
      <c r="R72" s="3">
        <v>3.0656934306569341</v>
      </c>
      <c r="S72" s="3">
        <v>16.569343065693431</v>
      </c>
      <c r="T72" s="3">
        <v>63.795620437956202</v>
      </c>
      <c r="U72" s="3">
        <v>5.4014598540145986</v>
      </c>
      <c r="V72" s="3">
        <v>11.167883211678832</v>
      </c>
      <c r="W72" s="5">
        <f t="shared" si="3"/>
        <v>19.635036496350367</v>
      </c>
      <c r="X72" s="85"/>
    </row>
    <row r="73" spans="17:24" ht="19.899999999999999" customHeight="1" x14ac:dyDescent="0.15">
      <c r="W73" s="5"/>
    </row>
    <row r="74" spans="17:24" ht="19.899999999999999" customHeight="1" x14ac:dyDescent="0.15">
      <c r="W74" s="5"/>
    </row>
    <row r="75" spans="17:24" ht="19.899999999999999" customHeight="1" x14ac:dyDescent="0.15">
      <c r="W75" s="5"/>
    </row>
    <row r="84" spans="17:24" ht="19.899999999999999" customHeight="1" x14ac:dyDescent="0.15">
      <c r="Q84" s="36" t="s">
        <v>155</v>
      </c>
    </row>
    <row r="85" spans="17:24" ht="19.899999999999999" customHeight="1" x14ac:dyDescent="0.15">
      <c r="Q85" s="9" t="s">
        <v>71</v>
      </c>
      <c r="R85" s="8">
        <v>1</v>
      </c>
      <c r="S85" s="8">
        <v>1</v>
      </c>
      <c r="T85" s="8">
        <v>1</v>
      </c>
      <c r="U85" s="8">
        <v>1</v>
      </c>
      <c r="V85" s="8">
        <v>1</v>
      </c>
    </row>
    <row r="86" spans="17:24" ht="19.899999999999999" customHeight="1" x14ac:dyDescent="0.15">
      <c r="Q86" s="7" t="s">
        <v>70</v>
      </c>
      <c r="R86" s="6" t="s">
        <v>164</v>
      </c>
      <c r="S86" s="6" t="s">
        <v>165</v>
      </c>
      <c r="T86" s="6" t="s">
        <v>166</v>
      </c>
      <c r="U86" s="6" t="s">
        <v>167</v>
      </c>
      <c r="V86" s="6" t="s">
        <v>10</v>
      </c>
      <c r="W86" s="2" t="s">
        <v>453</v>
      </c>
    </row>
    <row r="87" spans="17:24" ht="19.899999999999999" customHeight="1" x14ac:dyDescent="0.15">
      <c r="Q87" s="4" t="s">
        <v>263</v>
      </c>
      <c r="R87" s="3">
        <v>3.7956204379562042</v>
      </c>
      <c r="S87" s="3">
        <v>17.883211678832119</v>
      </c>
      <c r="T87" s="3">
        <v>60.948905109489047</v>
      </c>
      <c r="U87" s="3">
        <v>5.9124087591240873</v>
      </c>
      <c r="V87" s="3">
        <v>11.459854014598541</v>
      </c>
      <c r="W87" s="5">
        <f>R87+S87</f>
        <v>21.678832116788321</v>
      </c>
      <c r="X87" s="85"/>
    </row>
    <row r="88" spans="17:24" ht="19.899999999999999" customHeight="1" x14ac:dyDescent="0.15">
      <c r="Q88" s="4" t="s">
        <v>54</v>
      </c>
      <c r="R88" s="3">
        <v>4.3795620437956204</v>
      </c>
      <c r="S88" s="3">
        <v>19.854014598540147</v>
      </c>
      <c r="T88" s="3">
        <v>57.226277372262771</v>
      </c>
      <c r="U88" s="3">
        <v>6.4233576642335768</v>
      </c>
      <c r="V88" s="3">
        <v>12.116788321167883</v>
      </c>
      <c r="W88" s="5">
        <f t="shared" ref="W88:W91" si="4">R88+S88</f>
        <v>24.233576642335766</v>
      </c>
      <c r="X88" s="85"/>
    </row>
    <row r="89" spans="17:24" ht="19.899999999999999" customHeight="1" x14ac:dyDescent="0.15">
      <c r="Q89" s="4" t="s">
        <v>41</v>
      </c>
      <c r="R89" s="3">
        <v>5.4014598540145986</v>
      </c>
      <c r="S89" s="3">
        <v>25.036496350364963</v>
      </c>
      <c r="T89" s="3">
        <v>52.335766423357668</v>
      </c>
      <c r="U89" s="3">
        <v>5.1094890510948909</v>
      </c>
      <c r="V89" s="3">
        <v>12.116788321167883</v>
      </c>
      <c r="W89" s="5">
        <f t="shared" si="4"/>
        <v>30.43795620437956</v>
      </c>
      <c r="X89" s="85"/>
    </row>
    <row r="90" spans="17:24" ht="19.899999999999999" customHeight="1" x14ac:dyDescent="0.15">
      <c r="Q90" s="4" t="s">
        <v>264</v>
      </c>
      <c r="R90" s="3">
        <v>4.3795620437956204</v>
      </c>
      <c r="S90" s="3">
        <v>21.897810218978105</v>
      </c>
      <c r="T90" s="3">
        <v>52.481751824817515</v>
      </c>
      <c r="U90" s="3">
        <v>9.4160583941605847</v>
      </c>
      <c r="V90" s="3">
        <v>11.824817518248175</v>
      </c>
      <c r="W90" s="5">
        <f t="shared" si="4"/>
        <v>26.277372262773724</v>
      </c>
      <c r="X90" s="85"/>
    </row>
    <row r="91" spans="17:24" ht="19.899999999999999" customHeight="1" x14ac:dyDescent="0.15">
      <c r="Q91" s="4" t="s">
        <v>55</v>
      </c>
      <c r="R91" s="3">
        <v>5.0364963503649633</v>
      </c>
      <c r="S91" s="3">
        <v>21.240875912408761</v>
      </c>
      <c r="T91" s="3">
        <v>55.620437956204384</v>
      </c>
      <c r="U91" s="3">
        <v>6.2043795620437958</v>
      </c>
      <c r="V91" s="3">
        <v>11.897810218978103</v>
      </c>
      <c r="W91" s="5">
        <f t="shared" si="4"/>
        <v>26.277372262773724</v>
      </c>
      <c r="X91" s="85"/>
    </row>
    <row r="92" spans="17:24" ht="19.899999999999999" customHeight="1" x14ac:dyDescent="0.15">
      <c r="W92" s="5"/>
    </row>
    <row r="93" spans="17:24" ht="19.899999999999999" customHeight="1" x14ac:dyDescent="0.15">
      <c r="W93" s="5"/>
    </row>
    <row r="94" spans="17:24" ht="19.899999999999999" customHeight="1" x14ac:dyDescent="0.15">
      <c r="W94" s="5"/>
    </row>
    <row r="104" spans="17:25" ht="19.899999999999999" customHeight="1" x14ac:dyDescent="0.15">
      <c r="W104" s="5"/>
    </row>
    <row r="105" spans="17:25" ht="19.899999999999999" customHeight="1" x14ac:dyDescent="0.15">
      <c r="Q105" s="36" t="s">
        <v>156</v>
      </c>
    </row>
    <row r="106" spans="17:25" ht="19.899999999999999" customHeight="1" x14ac:dyDescent="0.15">
      <c r="Q106" s="9" t="s">
        <v>71</v>
      </c>
      <c r="R106" s="8">
        <v>1</v>
      </c>
      <c r="S106" s="8">
        <v>1</v>
      </c>
      <c r="T106" s="8">
        <v>1</v>
      </c>
      <c r="U106" s="8">
        <v>1</v>
      </c>
      <c r="V106" s="8">
        <v>1</v>
      </c>
    </row>
    <row r="107" spans="17:25" ht="19.899999999999999" customHeight="1" x14ac:dyDescent="0.15">
      <c r="Q107" s="7" t="s">
        <v>70</v>
      </c>
      <c r="R107" s="6" t="s">
        <v>79</v>
      </c>
      <c r="S107" s="6" t="s">
        <v>78</v>
      </c>
      <c r="T107" s="6" t="s">
        <v>76</v>
      </c>
      <c r="U107" s="6" t="s">
        <v>77</v>
      </c>
      <c r="V107" s="6" t="s">
        <v>10</v>
      </c>
      <c r="W107" s="2" t="s">
        <v>453</v>
      </c>
    </row>
    <row r="108" spans="17:25" ht="19.899999999999999" customHeight="1" x14ac:dyDescent="0.15">
      <c r="Q108" s="4" t="s">
        <v>30</v>
      </c>
      <c r="R108" s="3">
        <v>12.700729927007298</v>
      </c>
      <c r="S108" s="3">
        <v>28.248175182481749</v>
      </c>
      <c r="T108" s="3">
        <v>47.810218978102192</v>
      </c>
      <c r="U108" s="3">
        <v>2.0437956204379564</v>
      </c>
      <c r="V108" s="3">
        <v>9.1970802919708028</v>
      </c>
      <c r="W108" s="5">
        <f>R108+S108</f>
        <v>40.948905109489047</v>
      </c>
      <c r="X108" s="85">
        <f>T108+U108</f>
        <v>49.854014598540147</v>
      </c>
    </row>
    <row r="109" spans="17:25" ht="19.899999999999999" customHeight="1" x14ac:dyDescent="0.15">
      <c r="Q109" s="4" t="s">
        <v>37</v>
      </c>
      <c r="R109" s="3">
        <v>7.4452554744525541</v>
      </c>
      <c r="S109" s="3">
        <v>28.686131386861312</v>
      </c>
      <c r="T109" s="3">
        <v>50.364963503649641</v>
      </c>
      <c r="U109" s="3">
        <v>2.0437956204379564</v>
      </c>
      <c r="V109" s="3">
        <v>11.459854014598541</v>
      </c>
      <c r="W109" s="5">
        <f t="shared" ref="W109:W115" si="5">R109+S109</f>
        <v>36.131386861313864</v>
      </c>
      <c r="X109" s="85">
        <f t="shared" ref="X109:X115" si="6">T109+U109</f>
        <v>52.408759124087595</v>
      </c>
      <c r="Y109" s="5"/>
    </row>
    <row r="110" spans="17:25" ht="19.899999999999999" customHeight="1" x14ac:dyDescent="0.15">
      <c r="Q110" s="4" t="s">
        <v>42</v>
      </c>
      <c r="R110" s="3">
        <v>6.2773722627737225</v>
      </c>
      <c r="S110" s="3">
        <v>28.540145985401459</v>
      </c>
      <c r="T110" s="3">
        <v>51.313868613138695</v>
      </c>
      <c r="U110" s="3">
        <v>2.0437956204379564</v>
      </c>
      <c r="V110" s="3">
        <v>11.824817518248175</v>
      </c>
      <c r="W110" s="5">
        <f t="shared" si="5"/>
        <v>34.817518248175183</v>
      </c>
      <c r="X110" s="85">
        <f t="shared" si="6"/>
        <v>53.357664233576649</v>
      </c>
      <c r="Y110" s="5"/>
    </row>
    <row r="111" spans="17:25" ht="19.899999999999999" customHeight="1" x14ac:dyDescent="0.15">
      <c r="Q111" s="4" t="s">
        <v>372</v>
      </c>
      <c r="R111" s="3">
        <v>8.8321167883211675</v>
      </c>
      <c r="S111" s="3">
        <v>22.846715328467155</v>
      </c>
      <c r="T111" s="3">
        <v>55.182481751824817</v>
      </c>
      <c r="U111" s="3">
        <v>2.9927007299270074</v>
      </c>
      <c r="V111" s="3">
        <v>10.145985401459855</v>
      </c>
      <c r="W111" s="5">
        <f t="shared" si="5"/>
        <v>31.678832116788321</v>
      </c>
      <c r="X111" s="85">
        <f t="shared" si="6"/>
        <v>58.175182481751825</v>
      </c>
      <c r="Y111" s="5"/>
    </row>
    <row r="112" spans="17:25" ht="19.899999999999999" customHeight="1" x14ac:dyDescent="0.15">
      <c r="Q112" s="4" t="s">
        <v>255</v>
      </c>
      <c r="R112" s="3">
        <v>7.3722627737226283</v>
      </c>
      <c r="S112" s="3">
        <v>16.350364963503651</v>
      </c>
      <c r="T112" s="3">
        <v>60.21897810218978</v>
      </c>
      <c r="U112" s="3">
        <v>6.8613138686131396</v>
      </c>
      <c r="V112" s="3">
        <v>9.1970802919708028</v>
      </c>
      <c r="W112" s="5">
        <f t="shared" si="5"/>
        <v>23.722627737226279</v>
      </c>
      <c r="X112" s="85">
        <f t="shared" si="6"/>
        <v>67.080291970802918</v>
      </c>
      <c r="Y112" s="5"/>
    </row>
    <row r="113" spans="17:25" ht="19.899999999999999" customHeight="1" x14ac:dyDescent="0.15">
      <c r="Q113" s="4" t="s">
        <v>80</v>
      </c>
      <c r="R113" s="3">
        <v>6.2043795620437958</v>
      </c>
      <c r="S113" s="3">
        <v>18.832116788321169</v>
      </c>
      <c r="T113" s="3">
        <v>58.832116788321166</v>
      </c>
      <c r="U113" s="3">
        <v>5.9124087591240873</v>
      </c>
      <c r="V113" s="3">
        <v>10.218978102189782</v>
      </c>
      <c r="W113" s="5">
        <f t="shared" si="5"/>
        <v>25.036496350364963</v>
      </c>
      <c r="X113" s="85">
        <f t="shared" si="6"/>
        <v>64.744525547445249</v>
      </c>
      <c r="Y113" s="5"/>
    </row>
    <row r="114" spans="17:25" ht="19.899999999999999" customHeight="1" x14ac:dyDescent="0.15">
      <c r="Q114" s="4" t="s">
        <v>371</v>
      </c>
      <c r="R114" s="3">
        <v>4.7445255474452548</v>
      </c>
      <c r="S114" s="3">
        <v>19.635036496350363</v>
      </c>
      <c r="T114" s="3">
        <v>60.21897810218978</v>
      </c>
      <c r="U114" s="3">
        <v>5.2554744525547443</v>
      </c>
      <c r="V114" s="3">
        <v>10.145985401459855</v>
      </c>
      <c r="W114" s="5">
        <f t="shared" si="5"/>
        <v>24.379562043795616</v>
      </c>
      <c r="X114" s="85">
        <f t="shared" si="6"/>
        <v>65.474452554744531</v>
      </c>
      <c r="Y114" s="5"/>
    </row>
    <row r="115" spans="17:25" ht="19.899999999999999" customHeight="1" x14ac:dyDescent="0.15">
      <c r="Q115" s="4" t="s">
        <v>53</v>
      </c>
      <c r="R115" s="3">
        <v>5.6934306569343063</v>
      </c>
      <c r="S115" s="3">
        <v>22.116788321167881</v>
      </c>
      <c r="T115" s="3">
        <v>59.270072992700726</v>
      </c>
      <c r="U115" s="3">
        <v>2.9197080291970803</v>
      </c>
      <c r="V115" s="3">
        <v>10</v>
      </c>
      <c r="W115" s="5">
        <f t="shared" si="5"/>
        <v>27.810218978102188</v>
      </c>
      <c r="X115" s="85">
        <f t="shared" si="6"/>
        <v>62.189781021897808</v>
      </c>
      <c r="Y115" s="5"/>
    </row>
    <row r="116" spans="17:25" ht="19.899999999999999" customHeight="1" x14ac:dyDescent="0.15">
      <c r="W116" s="5"/>
    </row>
    <row r="135" spans="17:25" ht="19.899999999999999" customHeight="1" x14ac:dyDescent="0.15">
      <c r="Q135" s="36" t="s">
        <v>157</v>
      </c>
    </row>
    <row r="136" spans="17:25" ht="19.899999999999999" customHeight="1" x14ac:dyDescent="0.15">
      <c r="Q136" s="9" t="s">
        <v>71</v>
      </c>
      <c r="R136" s="8">
        <v>1</v>
      </c>
      <c r="S136" s="8">
        <v>1</v>
      </c>
      <c r="T136" s="8">
        <v>1</v>
      </c>
      <c r="U136" s="8">
        <v>1</v>
      </c>
      <c r="V136" s="8">
        <v>1</v>
      </c>
    </row>
    <row r="137" spans="17:25" ht="19.899999999999999" customHeight="1" x14ac:dyDescent="0.15">
      <c r="Q137" s="7" t="s">
        <v>70</v>
      </c>
      <c r="R137" s="6" t="s">
        <v>79</v>
      </c>
      <c r="S137" s="6" t="s">
        <v>78</v>
      </c>
      <c r="T137" s="6" t="s">
        <v>76</v>
      </c>
      <c r="U137" s="6" t="s">
        <v>77</v>
      </c>
      <c r="V137" s="6" t="s">
        <v>10</v>
      </c>
      <c r="W137" s="2" t="s">
        <v>453</v>
      </c>
    </row>
    <row r="138" spans="17:25" ht="19.899999999999999" customHeight="1" x14ac:dyDescent="0.15">
      <c r="Q138" s="4" t="s">
        <v>25</v>
      </c>
      <c r="R138" s="3">
        <v>10</v>
      </c>
      <c r="S138" s="3">
        <v>29.270072992700729</v>
      </c>
      <c r="T138" s="3">
        <v>49.270072992700733</v>
      </c>
      <c r="U138" s="3">
        <v>2.335766423357664</v>
      </c>
      <c r="V138" s="3">
        <v>9.1240875912408761</v>
      </c>
      <c r="W138" s="5">
        <f>R138+S138</f>
        <v>39.270072992700733</v>
      </c>
      <c r="X138" s="5"/>
      <c r="Y138" s="5"/>
    </row>
    <row r="139" spans="17:25" ht="19.899999999999999" customHeight="1" x14ac:dyDescent="0.15">
      <c r="Q139" s="4" t="s">
        <v>256</v>
      </c>
      <c r="R139" s="3">
        <v>9.1240875912408761</v>
      </c>
      <c r="S139" s="3">
        <v>28.175182481751825</v>
      </c>
      <c r="T139" s="3">
        <v>50.291970802919707</v>
      </c>
      <c r="U139" s="3">
        <v>3.5036496350364965</v>
      </c>
      <c r="V139" s="3">
        <v>8.905109489051096</v>
      </c>
      <c r="W139" s="5">
        <f t="shared" ref="W139:W142" si="7">R139+S139</f>
        <v>37.299270072992698</v>
      </c>
      <c r="X139" s="5"/>
      <c r="Y139" s="5"/>
    </row>
    <row r="140" spans="17:25" ht="19.899999999999999" customHeight="1" x14ac:dyDescent="0.15">
      <c r="Q140" s="4" t="s">
        <v>84</v>
      </c>
      <c r="R140" s="3">
        <v>13.430656934306571</v>
      </c>
      <c r="S140" s="3">
        <v>35.620437956204384</v>
      </c>
      <c r="T140" s="3">
        <v>40.145985401459853</v>
      </c>
      <c r="U140" s="3">
        <v>1.6058394160583942</v>
      </c>
      <c r="V140" s="3">
        <v>9.1970802919708028</v>
      </c>
      <c r="W140" s="5">
        <f t="shared" si="7"/>
        <v>49.051094890510953</v>
      </c>
    </row>
    <row r="141" spans="17:25" ht="19.899999999999999" customHeight="1" x14ac:dyDescent="0.15">
      <c r="Q141" s="4" t="s">
        <v>17</v>
      </c>
      <c r="R141" s="3">
        <v>17.372262773722628</v>
      </c>
      <c r="S141" s="3">
        <v>39.270072992700726</v>
      </c>
      <c r="T141" s="3">
        <v>32.846715328467155</v>
      </c>
      <c r="U141" s="3">
        <v>1.824817518248175</v>
      </c>
      <c r="V141" s="3">
        <v>8.6861313868613141</v>
      </c>
      <c r="W141" s="5">
        <f t="shared" si="7"/>
        <v>56.642335766423358</v>
      </c>
    </row>
    <row r="142" spans="17:25" ht="19.899999999999999" customHeight="1" x14ac:dyDescent="0.15">
      <c r="Q142" s="4" t="s">
        <v>85</v>
      </c>
      <c r="R142" s="3">
        <v>16.569343065693431</v>
      </c>
      <c r="S142" s="3">
        <v>39.489051094890506</v>
      </c>
      <c r="T142" s="3">
        <v>34.087591240875916</v>
      </c>
      <c r="U142" s="3">
        <v>1.0948905109489051</v>
      </c>
      <c r="V142" s="3">
        <v>8.7591240875912408</v>
      </c>
      <c r="W142" s="5">
        <f t="shared" si="7"/>
        <v>56.058394160583937</v>
      </c>
    </row>
    <row r="143" spans="17:25" ht="19.899999999999999" customHeight="1" x14ac:dyDescent="0.15">
      <c r="W143" s="5"/>
    </row>
    <row r="144" spans="17:25" ht="19.899999999999999" customHeight="1" x14ac:dyDescent="0.15">
      <c r="W144" s="5"/>
    </row>
    <row r="145" spans="17:25" ht="19.899999999999999" customHeight="1" x14ac:dyDescent="0.15">
      <c r="W145" s="5"/>
    </row>
    <row r="155" spans="17:25" ht="19.899999999999999" customHeight="1" x14ac:dyDescent="0.15">
      <c r="X155" s="5"/>
      <c r="Y155" s="5"/>
    </row>
    <row r="156" spans="17:25" ht="19.899999999999999" customHeight="1" x14ac:dyDescent="0.15">
      <c r="Q156" s="36" t="s">
        <v>158</v>
      </c>
      <c r="X156" s="5"/>
      <c r="Y156" s="5"/>
    </row>
    <row r="157" spans="17:25" ht="19.899999999999999" customHeight="1" x14ac:dyDescent="0.15">
      <c r="Q157" s="9" t="s">
        <v>71</v>
      </c>
      <c r="R157" s="8">
        <v>1</v>
      </c>
      <c r="S157" s="8">
        <v>1</v>
      </c>
      <c r="T157" s="8">
        <v>1</v>
      </c>
      <c r="U157" s="8">
        <v>1</v>
      </c>
      <c r="V157" s="8">
        <v>1</v>
      </c>
      <c r="X157" s="5"/>
      <c r="Y157" s="5"/>
    </row>
    <row r="158" spans="17:25" ht="19.899999999999999" customHeight="1" x14ac:dyDescent="0.15">
      <c r="Q158" s="7" t="s">
        <v>70</v>
      </c>
      <c r="R158" s="6" t="s">
        <v>79</v>
      </c>
      <c r="S158" s="6" t="s">
        <v>78</v>
      </c>
      <c r="T158" s="6" t="s">
        <v>76</v>
      </c>
      <c r="U158" s="6" t="s">
        <v>77</v>
      </c>
      <c r="V158" s="6" t="s">
        <v>10</v>
      </c>
      <c r="W158" s="2" t="s">
        <v>453</v>
      </c>
    </row>
    <row r="159" spans="17:25" ht="19.899999999999999" customHeight="1" x14ac:dyDescent="0.15">
      <c r="Q159" s="4" t="s">
        <v>374</v>
      </c>
      <c r="R159" s="3">
        <v>9.9270072992700733</v>
      </c>
      <c r="S159" s="3">
        <v>28.832116788321166</v>
      </c>
      <c r="T159" s="3">
        <v>49.270072992700733</v>
      </c>
      <c r="U159" s="3">
        <v>1.6788321167883213</v>
      </c>
      <c r="V159" s="3">
        <v>10.291970802919707</v>
      </c>
      <c r="W159" s="5">
        <f>R159+S159</f>
        <v>38.759124087591239</v>
      </c>
    </row>
    <row r="160" spans="17:25" ht="19.899999999999999" customHeight="1" x14ac:dyDescent="0.15">
      <c r="Q160" s="4" t="s">
        <v>160</v>
      </c>
      <c r="R160" s="3">
        <v>6.0583941605839415</v>
      </c>
      <c r="S160" s="3">
        <v>26.934306569343065</v>
      </c>
      <c r="T160" s="3">
        <v>48.394160583941606</v>
      </c>
      <c r="U160" s="3">
        <v>6.9343065693430654</v>
      </c>
      <c r="V160" s="3">
        <v>11.678832116788321</v>
      </c>
      <c r="W160" s="5">
        <f t="shared" ref="W160:W163" si="8">R160+S160</f>
        <v>32.992700729927009</v>
      </c>
    </row>
    <row r="161" spans="17:23" ht="19.899999999999999" customHeight="1" x14ac:dyDescent="0.15">
      <c r="Q161" s="4" t="s">
        <v>23</v>
      </c>
      <c r="R161" s="3">
        <v>9.9270072992700733</v>
      </c>
      <c r="S161" s="3">
        <v>29.489051094890513</v>
      </c>
      <c r="T161" s="3">
        <v>48.394160583941606</v>
      </c>
      <c r="U161" s="3">
        <v>2.5547445255474455</v>
      </c>
      <c r="V161" s="3">
        <v>9.6350364963503647</v>
      </c>
      <c r="W161" s="5">
        <f t="shared" si="8"/>
        <v>39.416058394160586</v>
      </c>
    </row>
    <row r="162" spans="17:23" ht="19.899999999999999" customHeight="1" x14ac:dyDescent="0.15">
      <c r="Q162" s="4" t="s">
        <v>339</v>
      </c>
      <c r="R162" s="3">
        <v>9.8540145985401466</v>
      </c>
      <c r="S162" s="3">
        <v>28.467153284671532</v>
      </c>
      <c r="T162" s="3">
        <v>51.532846715328461</v>
      </c>
      <c r="U162" s="3">
        <v>1.3138686131386861</v>
      </c>
      <c r="V162" s="3">
        <v>8.8321167883211675</v>
      </c>
      <c r="W162" s="5">
        <f t="shared" si="8"/>
        <v>38.321167883211679</v>
      </c>
    </row>
    <row r="163" spans="17:23" ht="19.899999999999999" customHeight="1" x14ac:dyDescent="0.15">
      <c r="Q163" s="4" t="s">
        <v>161</v>
      </c>
      <c r="R163" s="3">
        <v>8.1751824817518255</v>
      </c>
      <c r="S163" s="3">
        <v>25.839416058394161</v>
      </c>
      <c r="T163" s="3">
        <v>54.160583941605843</v>
      </c>
      <c r="U163" s="3">
        <v>2.1897810218978102</v>
      </c>
      <c r="V163" s="3">
        <v>9.6350364963503647</v>
      </c>
      <c r="W163" s="5">
        <f t="shared" si="8"/>
        <v>34.014598540145982</v>
      </c>
    </row>
    <row r="164" spans="17:23" ht="19.899999999999999" customHeight="1" x14ac:dyDescent="0.15">
      <c r="W164" s="5"/>
    </row>
    <row r="165" spans="17:23" ht="19.899999999999999" customHeight="1" x14ac:dyDescent="0.15">
      <c r="W165" s="5"/>
    </row>
    <row r="177" spans="17:25" ht="19.899999999999999" customHeight="1" x14ac:dyDescent="0.15">
      <c r="Q177" s="36" t="s">
        <v>265</v>
      </c>
    </row>
    <row r="178" spans="17:25" ht="19.899999999999999" customHeight="1" x14ac:dyDescent="0.15">
      <c r="Q178" s="9" t="s">
        <v>71</v>
      </c>
      <c r="R178" s="8">
        <v>1</v>
      </c>
      <c r="S178" s="8">
        <v>1</v>
      </c>
      <c r="T178" s="8">
        <v>1</v>
      </c>
      <c r="U178" s="8">
        <v>1</v>
      </c>
      <c r="V178" s="8">
        <v>1</v>
      </c>
    </row>
    <row r="179" spans="17:25" ht="19.899999999999999" customHeight="1" x14ac:dyDescent="0.15">
      <c r="Q179" s="7" t="s">
        <v>70</v>
      </c>
      <c r="R179" s="6" t="s">
        <v>79</v>
      </c>
      <c r="S179" s="6" t="s">
        <v>78</v>
      </c>
      <c r="T179" s="6" t="s">
        <v>76</v>
      </c>
      <c r="U179" s="6" t="s">
        <v>77</v>
      </c>
      <c r="V179" s="6" t="s">
        <v>10</v>
      </c>
      <c r="W179" s="2" t="s">
        <v>453</v>
      </c>
      <c r="X179" s="2" t="s">
        <v>451</v>
      </c>
    </row>
    <row r="180" spans="17:25" ht="19.899999999999999" customHeight="1" x14ac:dyDescent="0.15">
      <c r="Q180" s="4" t="s">
        <v>58</v>
      </c>
      <c r="R180" s="3">
        <v>3.0656934306569341</v>
      </c>
      <c r="S180" s="3">
        <v>18.978102189781019</v>
      </c>
      <c r="T180" s="3">
        <v>61.386861313868614</v>
      </c>
      <c r="U180" s="3">
        <v>4.3065693430656937</v>
      </c>
      <c r="V180" s="3">
        <v>12.262773722627736</v>
      </c>
      <c r="W180" s="5">
        <f>R180+S180</f>
        <v>22.043795620437955</v>
      </c>
      <c r="X180" s="85">
        <f>T180+U180</f>
        <v>65.693430656934311</v>
      </c>
    </row>
    <row r="181" spans="17:25" ht="19.899999999999999" customHeight="1" x14ac:dyDescent="0.15">
      <c r="Q181" s="4" t="s">
        <v>225</v>
      </c>
      <c r="R181" s="3">
        <v>3.8686131386861313</v>
      </c>
      <c r="S181" s="3">
        <v>19.562043795620436</v>
      </c>
      <c r="T181" s="3">
        <v>60.583941605839421</v>
      </c>
      <c r="U181" s="3">
        <v>4.5255474452554747</v>
      </c>
      <c r="V181" s="3">
        <v>11.459854014598541</v>
      </c>
      <c r="W181" s="5">
        <f t="shared" ref="W181:W189" si="9">R181+S181</f>
        <v>23.430656934306569</v>
      </c>
      <c r="X181" s="85">
        <f t="shared" ref="X181:X189" si="10">T181+U181</f>
        <v>65.109489051094897</v>
      </c>
    </row>
    <row r="182" spans="17:25" ht="19.899999999999999" customHeight="1" x14ac:dyDescent="0.15">
      <c r="Q182" s="4" t="s">
        <v>36</v>
      </c>
      <c r="R182" s="3">
        <v>6.6423357664233578</v>
      </c>
      <c r="S182" s="3">
        <v>24.087591240875913</v>
      </c>
      <c r="T182" s="3">
        <v>53.211678832116796</v>
      </c>
      <c r="U182" s="3">
        <v>4.3065693430656937</v>
      </c>
      <c r="V182" s="3">
        <v>11.751824817518248</v>
      </c>
      <c r="W182" s="5">
        <f t="shared" si="9"/>
        <v>30.729927007299271</v>
      </c>
      <c r="X182" s="85">
        <f t="shared" si="10"/>
        <v>57.518248175182492</v>
      </c>
    </row>
    <row r="183" spans="17:25" ht="19.899999999999999" customHeight="1" x14ac:dyDescent="0.15">
      <c r="Q183" s="4" t="s">
        <v>162</v>
      </c>
      <c r="R183" s="3">
        <v>3.4306569343065698</v>
      </c>
      <c r="S183" s="3">
        <v>21.751824817518248</v>
      </c>
      <c r="T183" s="3">
        <v>58.613138686131386</v>
      </c>
      <c r="U183" s="3">
        <v>3.5766423357664232</v>
      </c>
      <c r="V183" s="3">
        <v>12.627737226277372</v>
      </c>
      <c r="W183" s="5">
        <f t="shared" si="9"/>
        <v>25.182481751824817</v>
      </c>
      <c r="X183" s="85">
        <f t="shared" si="10"/>
        <v>62.189781021897808</v>
      </c>
    </row>
    <row r="184" spans="17:25" ht="19.899999999999999" customHeight="1" x14ac:dyDescent="0.15">
      <c r="Q184" s="4" t="s">
        <v>40</v>
      </c>
      <c r="R184" s="3">
        <v>5.6204379562043796</v>
      </c>
      <c r="S184" s="3">
        <v>17.664233576642335</v>
      </c>
      <c r="T184" s="3">
        <v>62.554744525547449</v>
      </c>
      <c r="U184" s="3">
        <v>3.1386861313868613</v>
      </c>
      <c r="V184" s="3">
        <v>11.021897810218977</v>
      </c>
      <c r="W184" s="5">
        <f t="shared" si="9"/>
        <v>23.284671532846716</v>
      </c>
      <c r="X184" s="85">
        <f t="shared" si="10"/>
        <v>65.693430656934311</v>
      </c>
    </row>
    <row r="185" spans="17:25" ht="19.899999999999999" customHeight="1" x14ac:dyDescent="0.15">
      <c r="Q185" s="4" t="s">
        <v>163</v>
      </c>
      <c r="R185" s="3">
        <v>5.1824817518248176</v>
      </c>
      <c r="S185" s="3">
        <v>22.846715328467155</v>
      </c>
      <c r="T185" s="3">
        <v>56.496350364963497</v>
      </c>
      <c r="U185" s="3">
        <v>3.5036496350364965</v>
      </c>
      <c r="V185" s="3">
        <v>11.97080291970803</v>
      </c>
      <c r="W185" s="5">
        <f t="shared" si="9"/>
        <v>28.029197080291972</v>
      </c>
      <c r="X185" s="85">
        <f t="shared" si="10"/>
        <v>59.999999999999993</v>
      </c>
    </row>
    <row r="186" spans="17:25" ht="19.899999999999999" customHeight="1" x14ac:dyDescent="0.15">
      <c r="Q186" s="4" t="s">
        <v>22</v>
      </c>
      <c r="R186" s="3">
        <v>9.9270072992700733</v>
      </c>
      <c r="S186" s="3">
        <v>27.810218978102192</v>
      </c>
      <c r="T186" s="3">
        <v>47.372262773722632</v>
      </c>
      <c r="U186" s="3">
        <v>3.1386861313868613</v>
      </c>
      <c r="V186" s="3">
        <v>11.751824817518248</v>
      </c>
      <c r="W186" s="5">
        <f t="shared" si="9"/>
        <v>37.737226277372265</v>
      </c>
      <c r="X186" s="85">
        <f t="shared" si="10"/>
        <v>50.510948905109494</v>
      </c>
    </row>
    <row r="187" spans="17:25" ht="19.899999999999999" customHeight="1" x14ac:dyDescent="0.15">
      <c r="Q187" s="4" t="s">
        <v>82</v>
      </c>
      <c r="R187" s="3">
        <v>4.8905109489051091</v>
      </c>
      <c r="S187" s="3">
        <v>27.664233576642332</v>
      </c>
      <c r="T187" s="3">
        <v>51.313868613138695</v>
      </c>
      <c r="U187" s="3">
        <v>2.6277372262773722</v>
      </c>
      <c r="V187" s="3">
        <v>13.503649635036496</v>
      </c>
      <c r="W187" s="5">
        <f t="shared" si="9"/>
        <v>32.554744525547441</v>
      </c>
      <c r="X187" s="85">
        <f t="shared" si="10"/>
        <v>53.94160583941607</v>
      </c>
      <c r="Y187" s="5"/>
    </row>
    <row r="188" spans="17:25" ht="19.899999999999999" customHeight="1" x14ac:dyDescent="0.15">
      <c r="Q188" s="4" t="s">
        <v>52</v>
      </c>
      <c r="R188" s="3">
        <v>5.5474452554744529</v>
      </c>
      <c r="S188" s="3">
        <v>26.861313868613141</v>
      </c>
      <c r="T188" s="3">
        <v>51.897810218978101</v>
      </c>
      <c r="U188" s="3">
        <v>2.4817518248175183</v>
      </c>
      <c r="V188" s="3">
        <v>13.211678832116789</v>
      </c>
      <c r="W188" s="5">
        <f t="shared" si="9"/>
        <v>32.408759124087595</v>
      </c>
      <c r="X188" s="85">
        <f t="shared" si="10"/>
        <v>54.379562043795616</v>
      </c>
      <c r="Y188" s="5"/>
    </row>
    <row r="189" spans="17:25" ht="19.899999999999999" customHeight="1" x14ac:dyDescent="0.15">
      <c r="Q189" s="4" t="s">
        <v>83</v>
      </c>
      <c r="R189" s="3">
        <v>8.7591240875912408</v>
      </c>
      <c r="S189" s="3">
        <v>28.540145985401459</v>
      </c>
      <c r="T189" s="3">
        <v>47.445255474452551</v>
      </c>
      <c r="U189" s="3">
        <v>2.1897810218978102</v>
      </c>
      <c r="V189" s="3">
        <v>13.065693430656935</v>
      </c>
      <c r="W189" s="5">
        <f t="shared" si="9"/>
        <v>37.299270072992698</v>
      </c>
      <c r="X189" s="85">
        <f t="shared" si="10"/>
        <v>49.635036496350359</v>
      </c>
      <c r="Y189" s="5"/>
    </row>
  </sheetData>
  <phoneticPr fontId="3"/>
  <pageMargins left="0" right="0" top="0.39370078740157483" bottom="0" header="0.31496062992125984" footer="0.31496062992125984"/>
  <pageSetup paperSize="9" orientation="portrait" r:id="rId1"/>
  <rowBreaks count="8" manualBreakCount="8">
    <brk id="20" min="1" max="14" man="1"/>
    <brk id="41" min="1" max="14" man="1"/>
    <brk id="65" min="1" max="14" man="1"/>
    <brk id="83" min="1" max="14" man="1"/>
    <brk id="104" min="1" max="14" man="1"/>
    <brk id="134" min="1" max="14" man="1"/>
    <brk id="155" min="1" max="14" man="1"/>
    <brk id="176" min="1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71"/>
  <sheetViews>
    <sheetView zoomScaleNormal="100" zoomScaleSheetLayoutView="100" workbookViewId="0">
      <selection activeCell="D3" sqref="D3"/>
    </sheetView>
  </sheetViews>
  <sheetFormatPr defaultColWidth="9" defaultRowHeight="14.25" x14ac:dyDescent="0.15"/>
  <cols>
    <col min="1" max="1" width="20.75" style="2" bestFit="1" customWidth="1"/>
    <col min="2" max="2" width="4.625" style="2" customWidth="1"/>
    <col min="3" max="3" width="35.625" style="2" customWidth="1"/>
    <col min="4" max="5" width="8.625" style="2" customWidth="1"/>
    <col min="6" max="16384" width="9" style="2"/>
  </cols>
  <sheetData>
    <row r="2" spans="1:5" ht="19.5" customHeight="1" x14ac:dyDescent="0.15">
      <c r="B2" s="169"/>
      <c r="C2" s="170" t="s">
        <v>168</v>
      </c>
      <c r="D2" s="170" t="s">
        <v>169</v>
      </c>
      <c r="E2" s="170" t="s">
        <v>170</v>
      </c>
    </row>
    <row r="3" spans="1:5" ht="15.95" customHeight="1" x14ac:dyDescent="0.15">
      <c r="A3" s="45" t="s">
        <v>151</v>
      </c>
      <c r="B3" s="171">
        <v>1</v>
      </c>
      <c r="C3" s="172" t="s">
        <v>12</v>
      </c>
      <c r="D3" s="173">
        <v>0.69259818731117828</v>
      </c>
      <c r="E3" s="173">
        <v>0.67914012738853502</v>
      </c>
    </row>
    <row r="4" spans="1:5" ht="15.95" customHeight="1" x14ac:dyDescent="0.15">
      <c r="A4" s="45"/>
      <c r="B4" s="171">
        <v>2</v>
      </c>
      <c r="C4" s="172" t="s">
        <v>13</v>
      </c>
      <c r="D4" s="173">
        <v>0.68229954614220878</v>
      </c>
      <c r="E4" s="173">
        <v>0.58200636942675155</v>
      </c>
    </row>
    <row r="5" spans="1:5" ht="15.95" customHeight="1" x14ac:dyDescent="0.15">
      <c r="A5" s="45"/>
      <c r="B5" s="171">
        <v>3</v>
      </c>
      <c r="C5" s="172" t="s">
        <v>29</v>
      </c>
      <c r="D5" s="173">
        <v>0.78879636638909911</v>
      </c>
      <c r="E5" s="173">
        <v>0.28560063643595862</v>
      </c>
    </row>
    <row r="6" spans="1:5" ht="15.95" customHeight="1" x14ac:dyDescent="0.15">
      <c r="A6" s="45"/>
      <c r="B6" s="171">
        <v>4</v>
      </c>
      <c r="C6" s="172" t="s">
        <v>18</v>
      </c>
      <c r="D6" s="173">
        <v>0.63041825095057036</v>
      </c>
      <c r="E6" s="173">
        <v>0.61261980830670926</v>
      </c>
    </row>
    <row r="8" spans="1:5" x14ac:dyDescent="0.15">
      <c r="B8" s="169"/>
      <c r="C8" s="170" t="s">
        <v>168</v>
      </c>
      <c r="D8" s="170" t="s">
        <v>169</v>
      </c>
      <c r="E8" s="170" t="s">
        <v>170</v>
      </c>
    </row>
    <row r="9" spans="1:5" ht="15.95" customHeight="1" x14ac:dyDescent="0.15">
      <c r="A9" s="45" t="s">
        <v>152</v>
      </c>
      <c r="B9" s="171">
        <v>5</v>
      </c>
      <c r="C9" s="172" t="s">
        <v>15</v>
      </c>
      <c r="D9" s="173">
        <v>0.81574675324675328</v>
      </c>
      <c r="E9" s="173">
        <v>0.42713567839195982</v>
      </c>
    </row>
    <row r="10" spans="1:5" ht="15.95" customHeight="1" x14ac:dyDescent="0.15">
      <c r="A10" s="45"/>
      <c r="B10" s="171">
        <v>6</v>
      </c>
      <c r="C10" s="181" t="s">
        <v>28</v>
      </c>
      <c r="D10" s="173">
        <v>0.73766447368421051</v>
      </c>
      <c r="E10" s="173">
        <v>0.18927973199329984</v>
      </c>
    </row>
    <row r="11" spans="1:5" ht="15.95" customHeight="1" x14ac:dyDescent="0.15">
      <c r="A11" s="45"/>
      <c r="B11" s="171">
        <v>7</v>
      </c>
      <c r="C11" s="172" t="s">
        <v>19</v>
      </c>
      <c r="D11" s="173">
        <v>0.78356387306753461</v>
      </c>
      <c r="E11" s="173">
        <v>0.36363636363636365</v>
      </c>
    </row>
    <row r="12" spans="1:5" ht="15.95" customHeight="1" x14ac:dyDescent="0.15">
      <c r="A12" s="45"/>
      <c r="B12" s="171">
        <v>8</v>
      </c>
      <c r="C12" s="172" t="s">
        <v>39</v>
      </c>
      <c r="D12" s="173">
        <v>0.7436527436527437</v>
      </c>
      <c r="E12" s="173">
        <v>0.14691151919866444</v>
      </c>
    </row>
    <row r="13" spans="1:5" ht="28.5" x14ac:dyDescent="0.15">
      <c r="A13" s="45"/>
      <c r="B13" s="171">
        <v>9</v>
      </c>
      <c r="C13" s="172" t="s">
        <v>260</v>
      </c>
      <c r="D13" s="173">
        <v>0.60720130932896887</v>
      </c>
      <c r="E13" s="173">
        <v>0.23333333333333334</v>
      </c>
    </row>
    <row r="15" spans="1:5" x14ac:dyDescent="0.15">
      <c r="B15" s="169"/>
      <c r="C15" s="170" t="s">
        <v>168</v>
      </c>
      <c r="D15" s="170" t="s">
        <v>169</v>
      </c>
      <c r="E15" s="170" t="s">
        <v>170</v>
      </c>
    </row>
    <row r="16" spans="1:5" ht="15.95" customHeight="1" x14ac:dyDescent="0.15">
      <c r="A16" s="45" t="s">
        <v>153</v>
      </c>
      <c r="B16" s="171">
        <v>10</v>
      </c>
      <c r="C16" s="172" t="s">
        <v>14</v>
      </c>
      <c r="D16" s="173">
        <v>0.640625</v>
      </c>
      <c r="E16" s="173">
        <v>0.23980424143556281</v>
      </c>
    </row>
    <row r="17" spans="1:5" ht="15.95" customHeight="1" x14ac:dyDescent="0.15">
      <c r="A17" s="45"/>
      <c r="B17" s="171">
        <v>11</v>
      </c>
      <c r="C17" s="172" t="s">
        <v>27</v>
      </c>
      <c r="D17" s="173">
        <v>0.69102462271644161</v>
      </c>
      <c r="E17" s="173">
        <v>0.18729372937293728</v>
      </c>
    </row>
    <row r="18" spans="1:5" ht="28.5" x14ac:dyDescent="0.15">
      <c r="A18" s="45"/>
      <c r="B18" s="171">
        <v>12</v>
      </c>
      <c r="C18" s="172" t="s">
        <v>48</v>
      </c>
      <c r="D18" s="173">
        <v>0.65857605177993528</v>
      </c>
      <c r="E18" s="173">
        <v>-0.15648535564853555</v>
      </c>
    </row>
    <row r="19" spans="1:5" ht="15.95" customHeight="1" x14ac:dyDescent="0.15">
      <c r="A19" s="45"/>
      <c r="B19" s="171">
        <v>13</v>
      </c>
      <c r="C19" s="172" t="s">
        <v>32</v>
      </c>
      <c r="D19" s="173">
        <v>0.83526682134570762</v>
      </c>
      <c r="E19" s="173">
        <v>5.0243111831442464E-2</v>
      </c>
    </row>
    <row r="20" spans="1:5" ht="15.95" customHeight="1" x14ac:dyDescent="0.15">
      <c r="A20" s="45"/>
      <c r="B20" s="171">
        <v>14</v>
      </c>
      <c r="C20" s="172" t="s">
        <v>16</v>
      </c>
      <c r="D20" s="173">
        <v>0.70333075135553835</v>
      </c>
      <c r="E20" s="173">
        <v>0.36459175424413903</v>
      </c>
    </row>
    <row r="21" spans="1:5" ht="28.5" x14ac:dyDescent="0.15">
      <c r="A21" s="45"/>
      <c r="B21" s="171">
        <v>15</v>
      </c>
      <c r="C21" s="172" t="s">
        <v>61</v>
      </c>
      <c r="D21" s="173">
        <v>0.73857257417802724</v>
      </c>
      <c r="E21" s="173">
        <v>-0.371571072319202</v>
      </c>
    </row>
    <row r="23" spans="1:5" x14ac:dyDescent="0.15">
      <c r="B23" s="169"/>
      <c r="C23" s="170" t="s">
        <v>168</v>
      </c>
      <c r="D23" s="170" t="s">
        <v>169</v>
      </c>
      <c r="E23" s="170" t="s">
        <v>170</v>
      </c>
    </row>
    <row r="24" spans="1:5" ht="15.95" customHeight="1" x14ac:dyDescent="0.15">
      <c r="A24" s="45" t="s">
        <v>154</v>
      </c>
      <c r="B24" s="171">
        <v>16</v>
      </c>
      <c r="C24" s="172" t="s">
        <v>35</v>
      </c>
      <c r="D24" s="173">
        <v>1.007627765064836</v>
      </c>
      <c r="E24" s="173">
        <v>-0.35725806451612901</v>
      </c>
    </row>
    <row r="25" spans="1:5" ht="15.95" customHeight="1" x14ac:dyDescent="0.15">
      <c r="A25" s="45"/>
      <c r="B25" s="171">
        <v>17</v>
      </c>
      <c r="C25" s="172" t="s">
        <v>49</v>
      </c>
      <c r="D25" s="173">
        <v>0.90380139643134216</v>
      </c>
      <c r="E25" s="173">
        <v>-0.5228013029315961</v>
      </c>
    </row>
    <row r="26" spans="1:5" ht="15.95" customHeight="1" x14ac:dyDescent="0.15">
      <c r="A26" s="45"/>
      <c r="B26" s="171">
        <v>18</v>
      </c>
      <c r="C26" s="172" t="s">
        <v>56</v>
      </c>
      <c r="D26" s="173">
        <v>0.96960249415432576</v>
      </c>
      <c r="E26" s="173">
        <v>-0.51302931596091206</v>
      </c>
    </row>
    <row r="27" spans="1:5" ht="15.95" customHeight="1" x14ac:dyDescent="0.15">
      <c r="A27" s="45"/>
      <c r="B27" s="171">
        <v>19</v>
      </c>
      <c r="C27" s="172" t="s">
        <v>60</v>
      </c>
      <c r="D27" s="173">
        <v>0.80847723704866559</v>
      </c>
      <c r="E27" s="173">
        <v>-0.58422350041084636</v>
      </c>
    </row>
    <row r="29" spans="1:5" x14ac:dyDescent="0.15">
      <c r="B29" s="169"/>
      <c r="C29" s="170" t="s">
        <v>168</v>
      </c>
      <c r="D29" s="170" t="s">
        <v>169</v>
      </c>
      <c r="E29" s="170" t="s">
        <v>170</v>
      </c>
    </row>
    <row r="30" spans="1:5" ht="28.5" x14ac:dyDescent="0.15">
      <c r="A30" s="45" t="s">
        <v>155</v>
      </c>
      <c r="B30" s="171">
        <v>20</v>
      </c>
      <c r="C30" s="172" t="s">
        <v>59</v>
      </c>
      <c r="D30" s="173">
        <v>0.75870253164556967</v>
      </c>
      <c r="E30" s="173">
        <v>-0.5342126957955482</v>
      </c>
    </row>
    <row r="31" spans="1:5" ht="15.95" customHeight="1" x14ac:dyDescent="0.15">
      <c r="A31" s="45"/>
      <c r="B31" s="171">
        <v>21</v>
      </c>
      <c r="C31" s="172" t="s">
        <v>54</v>
      </c>
      <c r="D31" s="173">
        <v>0.79581993569131837</v>
      </c>
      <c r="E31" s="173">
        <v>-0.47176079734219267</v>
      </c>
    </row>
    <row r="32" spans="1:5" x14ac:dyDescent="0.15">
      <c r="A32" s="45"/>
      <c r="B32" s="171">
        <v>22</v>
      </c>
      <c r="C32" s="172" t="s">
        <v>41</v>
      </c>
      <c r="D32" s="173">
        <v>0.75964630225080387</v>
      </c>
      <c r="E32" s="173">
        <v>-0.30398671096345514</v>
      </c>
    </row>
    <row r="33" spans="1:5" ht="28.5" x14ac:dyDescent="0.15">
      <c r="A33" s="45"/>
      <c r="B33" s="171">
        <v>23</v>
      </c>
      <c r="C33" s="172" t="s">
        <v>45</v>
      </c>
      <c r="D33" s="173">
        <v>0.73607748184019373</v>
      </c>
      <c r="E33" s="173">
        <v>-0.46109271523178808</v>
      </c>
    </row>
    <row r="34" spans="1:5" ht="15.95" customHeight="1" x14ac:dyDescent="0.15">
      <c r="A34" s="45"/>
      <c r="B34" s="171">
        <v>24</v>
      </c>
      <c r="C34" s="172" t="s">
        <v>55</v>
      </c>
      <c r="D34" s="173">
        <v>0.79903536977491962</v>
      </c>
      <c r="E34" s="173">
        <v>-0.41673570836785417</v>
      </c>
    </row>
    <row r="36" spans="1:5" x14ac:dyDescent="0.15">
      <c r="B36" s="169"/>
      <c r="C36" s="170" t="s">
        <v>168</v>
      </c>
      <c r="D36" s="170" t="s">
        <v>169</v>
      </c>
      <c r="E36" s="170" t="s">
        <v>170</v>
      </c>
    </row>
    <row r="37" spans="1:5" ht="15.95" customHeight="1" x14ac:dyDescent="0.15">
      <c r="A37" s="45" t="s">
        <v>156</v>
      </c>
      <c r="B37" s="171">
        <v>25</v>
      </c>
      <c r="C37" s="172" t="s">
        <v>30</v>
      </c>
      <c r="D37" s="173">
        <v>1.0672645739910314</v>
      </c>
      <c r="E37" s="173">
        <v>1.9292604501607719E-2</v>
      </c>
    </row>
    <row r="38" spans="1:5" ht="15.95" customHeight="1" x14ac:dyDescent="0.15">
      <c r="A38" s="45"/>
      <c r="B38" s="171">
        <v>26</v>
      </c>
      <c r="C38" s="172" t="s">
        <v>37</v>
      </c>
      <c r="D38" s="173">
        <v>0.66981132075471694</v>
      </c>
      <c r="E38" s="173">
        <v>-0.12283594394064304</v>
      </c>
    </row>
    <row r="39" spans="1:5" ht="15.95" customHeight="1" x14ac:dyDescent="0.15">
      <c r="A39" s="45"/>
      <c r="B39" s="171">
        <v>27</v>
      </c>
      <c r="C39" s="172" t="s">
        <v>42</v>
      </c>
      <c r="D39" s="173">
        <v>0.65865384615384615</v>
      </c>
      <c r="E39" s="173">
        <v>-0.16225165562913907</v>
      </c>
    </row>
    <row r="40" spans="1:5" ht="28.5" x14ac:dyDescent="0.15">
      <c r="A40" s="45"/>
      <c r="B40" s="171">
        <v>28</v>
      </c>
      <c r="C40" s="172" t="s">
        <v>346</v>
      </c>
      <c r="D40" s="173">
        <v>1.1007692307692307</v>
      </c>
      <c r="E40" s="173">
        <v>-0.22989439480097482</v>
      </c>
    </row>
    <row r="41" spans="1:5" ht="15.95" customHeight="1" x14ac:dyDescent="0.15">
      <c r="A41" s="45"/>
      <c r="B41" s="171">
        <v>29</v>
      </c>
      <c r="C41" s="172" t="s">
        <v>255</v>
      </c>
      <c r="D41" s="173">
        <v>1.1571428571428573</v>
      </c>
      <c r="E41" s="173">
        <v>-0.47186495176848875</v>
      </c>
    </row>
    <row r="42" spans="1:5" ht="28.5" x14ac:dyDescent="0.15">
      <c r="A42" s="45"/>
      <c r="B42" s="171">
        <v>30</v>
      </c>
      <c r="C42" s="172" t="s">
        <v>57</v>
      </c>
      <c r="D42" s="173">
        <v>1.0362374710871241</v>
      </c>
      <c r="E42" s="173">
        <v>-0.43902439024390244</v>
      </c>
    </row>
    <row r="43" spans="1:5" ht="33" customHeight="1" x14ac:dyDescent="0.15">
      <c r="A43" s="45"/>
      <c r="B43" s="171">
        <v>31</v>
      </c>
      <c r="C43" s="172" t="s">
        <v>353</v>
      </c>
      <c r="D43" s="173">
        <v>0.95131375579598143</v>
      </c>
      <c r="E43" s="173">
        <v>-0.46303818034118605</v>
      </c>
    </row>
    <row r="44" spans="1:5" ht="15.95" customHeight="1" x14ac:dyDescent="0.15">
      <c r="A44" s="45"/>
      <c r="B44" s="171">
        <v>32</v>
      </c>
      <c r="C44" s="172" t="s">
        <v>53</v>
      </c>
      <c r="D44" s="173">
        <v>1.0069713400464757</v>
      </c>
      <c r="E44" s="173">
        <v>-0.35117599351175993</v>
      </c>
    </row>
    <row r="46" spans="1:5" x14ac:dyDescent="0.15">
      <c r="B46" s="169"/>
      <c r="C46" s="170" t="s">
        <v>168</v>
      </c>
      <c r="D46" s="170" t="s">
        <v>169</v>
      </c>
      <c r="E46" s="170" t="s">
        <v>170</v>
      </c>
    </row>
    <row r="47" spans="1:5" ht="15.95" customHeight="1" x14ac:dyDescent="0.15">
      <c r="A47" s="45" t="s">
        <v>157</v>
      </c>
      <c r="B47" s="171">
        <v>33</v>
      </c>
      <c r="C47" s="172" t="s">
        <v>25</v>
      </c>
      <c r="D47" s="173">
        <v>0.89924242424242429</v>
      </c>
      <c r="E47" s="173">
        <v>-5.1405622489959842E-2</v>
      </c>
    </row>
    <row r="48" spans="1:5" ht="28.5" x14ac:dyDescent="0.15">
      <c r="A48" s="45"/>
      <c r="B48" s="171">
        <v>34</v>
      </c>
      <c r="C48" s="172" t="s">
        <v>31</v>
      </c>
      <c r="D48" s="173">
        <v>0.86989409984871402</v>
      </c>
      <c r="E48" s="173">
        <v>-0.11939102564102565</v>
      </c>
    </row>
    <row r="49" spans="1:5" ht="28.5" x14ac:dyDescent="0.15">
      <c r="A49" s="45"/>
      <c r="B49" s="171">
        <v>35</v>
      </c>
      <c r="C49" s="172" t="s">
        <v>26</v>
      </c>
      <c r="D49" s="173">
        <v>0.43422053231939162</v>
      </c>
      <c r="E49" s="173">
        <v>0.21061093247588425</v>
      </c>
    </row>
    <row r="50" spans="1:5" ht="15.95" customHeight="1" x14ac:dyDescent="0.15">
      <c r="A50" s="45"/>
      <c r="B50" s="171">
        <v>36</v>
      </c>
      <c r="C50" s="172" t="s">
        <v>17</v>
      </c>
      <c r="D50" s="173">
        <v>0.15142428785607195</v>
      </c>
      <c r="E50" s="173">
        <v>0.41087130295763391</v>
      </c>
    </row>
    <row r="51" spans="1:5" ht="28.5" x14ac:dyDescent="0.15">
      <c r="A51" s="45"/>
      <c r="B51" s="171">
        <v>37</v>
      </c>
      <c r="C51" s="172" t="s">
        <v>21</v>
      </c>
      <c r="D51" s="173">
        <v>0.2901281085154484</v>
      </c>
      <c r="E51" s="173">
        <v>0.39839999999999998</v>
      </c>
    </row>
    <row r="53" spans="1:5" x14ac:dyDescent="0.15">
      <c r="B53" s="169"/>
      <c r="C53" s="170" t="s">
        <v>168</v>
      </c>
      <c r="D53" s="170" t="s">
        <v>169</v>
      </c>
      <c r="E53" s="170" t="s">
        <v>170</v>
      </c>
    </row>
    <row r="54" spans="1:5" ht="15.95" customHeight="1" x14ac:dyDescent="0.15">
      <c r="A54" s="45" t="s">
        <v>158</v>
      </c>
      <c r="B54" s="171">
        <v>38</v>
      </c>
      <c r="C54" s="172" t="s">
        <v>375</v>
      </c>
      <c r="D54" s="173">
        <v>0.8523335883703137</v>
      </c>
      <c r="E54" s="173">
        <v>-4.3938161106590726E-2</v>
      </c>
    </row>
    <row r="55" spans="1:5" ht="28.5" x14ac:dyDescent="0.15">
      <c r="A55" s="45"/>
      <c r="B55" s="171">
        <v>39</v>
      </c>
      <c r="C55" s="172" t="s">
        <v>44</v>
      </c>
      <c r="D55" s="173">
        <v>0.68102073365231264</v>
      </c>
      <c r="E55" s="173">
        <v>-0.2628099173553719</v>
      </c>
    </row>
    <row r="56" spans="1:5" ht="15.95" customHeight="1" x14ac:dyDescent="0.15">
      <c r="A56" s="45"/>
      <c r="B56" s="171">
        <v>40</v>
      </c>
      <c r="C56" s="172" t="s">
        <v>23</v>
      </c>
      <c r="D56" s="173">
        <v>0.57995409334353476</v>
      </c>
      <c r="E56" s="173">
        <v>-4.6042003231017772E-2</v>
      </c>
    </row>
    <row r="57" spans="1:5" ht="15.95" customHeight="1" x14ac:dyDescent="0.15">
      <c r="A57" s="45"/>
      <c r="B57" s="171">
        <v>41</v>
      </c>
      <c r="C57" s="172" t="s">
        <v>339</v>
      </c>
      <c r="D57" s="173">
        <v>0.89207547169811319</v>
      </c>
      <c r="E57" s="173">
        <v>-6.5652522017614096E-2</v>
      </c>
    </row>
    <row r="58" spans="1:5" ht="28.5" x14ac:dyDescent="0.15">
      <c r="A58" s="45"/>
      <c r="B58" s="171">
        <v>42</v>
      </c>
      <c r="C58" s="172" t="s">
        <v>38</v>
      </c>
      <c r="D58" s="173">
        <v>0.82090699461952343</v>
      </c>
      <c r="E58" s="173">
        <v>-0.18093699515347333</v>
      </c>
    </row>
    <row r="61" spans="1:5" x14ac:dyDescent="0.15">
      <c r="B61" s="169"/>
      <c r="C61" s="170" t="s">
        <v>168</v>
      </c>
      <c r="D61" s="170" t="s">
        <v>169</v>
      </c>
      <c r="E61" s="170" t="s">
        <v>170</v>
      </c>
    </row>
    <row r="62" spans="1:5" ht="15.95" customHeight="1" x14ac:dyDescent="0.15">
      <c r="A62" s="45" t="s">
        <v>266</v>
      </c>
      <c r="B62" s="171">
        <v>43</v>
      </c>
      <c r="C62" s="172" t="s">
        <v>58</v>
      </c>
      <c r="D62" s="173">
        <v>0.79543666404405977</v>
      </c>
      <c r="E62" s="173">
        <v>-0.51164725457570714</v>
      </c>
    </row>
    <row r="63" spans="1:5" ht="42.75" x14ac:dyDescent="0.15">
      <c r="A63" s="45"/>
      <c r="B63" s="171">
        <v>44</v>
      </c>
      <c r="C63" s="172" t="s">
        <v>225</v>
      </c>
      <c r="D63" s="173">
        <v>0.80187940485512921</v>
      </c>
      <c r="E63" s="173">
        <v>-0.47815333882934874</v>
      </c>
    </row>
    <row r="64" spans="1:5" ht="15.95" customHeight="1" x14ac:dyDescent="0.15">
      <c r="A64" s="45"/>
      <c r="B64" s="171">
        <v>45</v>
      </c>
      <c r="C64" s="172" t="s">
        <v>36</v>
      </c>
      <c r="D64" s="173">
        <v>0.5538098978790259</v>
      </c>
      <c r="E64" s="173">
        <v>-0.27708850289495451</v>
      </c>
    </row>
    <row r="65" spans="1:5" ht="28.5" x14ac:dyDescent="0.15">
      <c r="A65" s="45"/>
      <c r="B65" s="171">
        <v>46</v>
      </c>
      <c r="C65" s="172" t="s">
        <v>46</v>
      </c>
      <c r="D65" s="173">
        <v>0.74980079681274903</v>
      </c>
      <c r="E65" s="173">
        <v>-0.42522974101921468</v>
      </c>
    </row>
    <row r="66" spans="1:5" ht="15.95" customHeight="1" x14ac:dyDescent="0.15">
      <c r="A66" s="45"/>
      <c r="B66" s="171">
        <v>47</v>
      </c>
      <c r="C66" s="172" t="s">
        <v>40</v>
      </c>
      <c r="D66" s="173">
        <v>0.9402756508422665</v>
      </c>
      <c r="E66" s="173">
        <v>-0.44872846595570137</v>
      </c>
    </row>
    <row r="67" spans="1:5" ht="28.5" x14ac:dyDescent="0.15">
      <c r="A67" s="45"/>
      <c r="B67" s="171">
        <v>48</v>
      </c>
      <c r="C67" s="172" t="s">
        <v>33</v>
      </c>
      <c r="D67" s="173">
        <v>0.71530531324345759</v>
      </c>
      <c r="E67" s="173">
        <v>-0.3441127694859038</v>
      </c>
    </row>
    <row r="68" spans="1:5" ht="15.95" customHeight="1" x14ac:dyDescent="0.15">
      <c r="A68" s="45"/>
      <c r="B68" s="171">
        <v>49</v>
      </c>
      <c r="C68" s="172" t="s">
        <v>22</v>
      </c>
      <c r="D68" s="173">
        <v>0.59952606635071093</v>
      </c>
      <c r="E68" s="173">
        <v>-6.7824648469809762E-2</v>
      </c>
    </row>
    <row r="69" spans="1:5" ht="28.5" x14ac:dyDescent="0.15">
      <c r="A69" s="45"/>
      <c r="B69" s="171">
        <v>50</v>
      </c>
      <c r="C69" s="172" t="s">
        <v>47</v>
      </c>
      <c r="D69" s="173">
        <v>0.68222043443282376</v>
      </c>
      <c r="E69" s="173">
        <v>-0.22109704641350211</v>
      </c>
    </row>
    <row r="70" spans="1:5" ht="15.95" customHeight="1" x14ac:dyDescent="0.15">
      <c r="A70" s="45"/>
      <c r="B70" s="171">
        <v>51</v>
      </c>
      <c r="C70" s="172" t="s">
        <v>52</v>
      </c>
      <c r="D70" s="173">
        <v>0.65325824617860018</v>
      </c>
      <c r="E70" s="173">
        <v>-0.21783010933557612</v>
      </c>
    </row>
    <row r="71" spans="1:5" ht="28.5" x14ac:dyDescent="0.15">
      <c r="A71" s="45"/>
      <c r="B71" s="171">
        <v>52</v>
      </c>
      <c r="C71" s="172" t="s">
        <v>34</v>
      </c>
      <c r="D71" s="173">
        <v>0.5569823434991974</v>
      </c>
      <c r="E71" s="173">
        <v>-6.633081444164568E-2</v>
      </c>
    </row>
  </sheetData>
  <phoneticPr fontId="3"/>
  <pageMargins left="0.7" right="0.7" top="0.75" bottom="0.75" header="0.3" footer="0.3"/>
  <rowBreaks count="1" manualBreakCount="1">
    <brk id="45" min="1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479"/>
  <sheetViews>
    <sheetView zoomScaleNormal="100" zoomScaleSheetLayoutView="75" workbookViewId="0">
      <selection activeCell="M11" sqref="M11"/>
    </sheetView>
  </sheetViews>
  <sheetFormatPr defaultColWidth="9" defaultRowHeight="20.100000000000001" customHeight="1" x14ac:dyDescent="0.15"/>
  <cols>
    <col min="1" max="2" width="2.625" style="21" customWidth="1"/>
    <col min="3" max="9" width="9" style="21" customWidth="1"/>
    <col min="10" max="11" width="2.625" style="21" customWidth="1"/>
    <col min="12" max="12" width="4.75" style="21" bestFit="1" customWidth="1"/>
    <col min="13" max="13" width="64.625" style="56" customWidth="1"/>
    <col min="14" max="14" width="30.875" style="21" bestFit="1" customWidth="1"/>
    <col min="15" max="17" width="12.75" style="66" customWidth="1"/>
    <col min="18" max="18" width="12.75" style="21" customWidth="1"/>
    <col min="19" max="19" width="4.75" style="21" customWidth="1"/>
    <col min="20" max="20" width="3.875" style="21" customWidth="1"/>
    <col min="21" max="21" width="11.5" style="21" customWidth="1"/>
    <col min="22" max="22" width="8.75" style="21" customWidth="1"/>
    <col min="23" max="26" width="9" style="21"/>
    <col min="27" max="27" width="28.125" style="21" customWidth="1"/>
    <col min="28" max="16384" width="9" style="21"/>
  </cols>
  <sheetData>
    <row r="1" spans="1:18" ht="20.100000000000001" customHeight="1" x14ac:dyDescent="0.1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N1" s="59"/>
    </row>
    <row r="2" spans="1:18" ht="20.100000000000001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70" t="s">
        <v>294</v>
      </c>
    </row>
    <row r="3" spans="1:18" ht="20.100000000000001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200" t="s">
        <v>171</v>
      </c>
      <c r="M3" s="201"/>
      <c r="N3" s="198" t="s">
        <v>196</v>
      </c>
      <c r="O3" s="38" t="s">
        <v>172</v>
      </c>
      <c r="P3" s="39"/>
      <c r="Q3" s="38" t="s">
        <v>173</v>
      </c>
      <c r="R3" s="39"/>
    </row>
    <row r="4" spans="1:18" ht="20.100000000000001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202"/>
      <c r="M4" s="203"/>
      <c r="N4" s="199"/>
      <c r="O4" s="53" t="s">
        <v>460</v>
      </c>
      <c r="P4" s="53" t="s">
        <v>461</v>
      </c>
      <c r="Q4" s="53" t="s">
        <v>462</v>
      </c>
      <c r="R4" s="53" t="s">
        <v>463</v>
      </c>
    </row>
    <row r="5" spans="1:18" ht="20.100000000000001" customHeight="1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55">
        <v>1</v>
      </c>
      <c r="M5" s="57" t="s">
        <v>233</v>
      </c>
      <c r="N5" s="40" t="s">
        <v>203</v>
      </c>
      <c r="O5" s="41">
        <v>0.57596899224806197</v>
      </c>
      <c r="P5" s="41">
        <v>0.69259818731117828</v>
      </c>
      <c r="Q5" s="41">
        <v>0.57441471571906355</v>
      </c>
      <c r="R5" s="41">
        <v>0.67914012738853502</v>
      </c>
    </row>
    <row r="6" spans="1:18" ht="20.100000000000001" customHeight="1" x14ac:dyDescent="0.1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55">
        <v>2</v>
      </c>
      <c r="M6" s="57" t="s">
        <v>232</v>
      </c>
      <c r="N6" s="40" t="s">
        <v>204</v>
      </c>
      <c r="O6" s="41">
        <v>0.46972049689440992</v>
      </c>
      <c r="P6" s="41">
        <v>0.68229954614220878</v>
      </c>
      <c r="Q6" s="41">
        <v>0.58946488294314381</v>
      </c>
      <c r="R6" s="41">
        <v>0.58200636942675155</v>
      </c>
    </row>
    <row r="7" spans="1:18" ht="20.100000000000001" customHeight="1" x14ac:dyDescent="0.1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55">
        <v>3</v>
      </c>
      <c r="M7" s="57" t="s">
        <v>29</v>
      </c>
      <c r="N7" s="40" t="s">
        <v>205</v>
      </c>
      <c r="O7" s="41">
        <v>0.74531250000000004</v>
      </c>
      <c r="P7" s="41">
        <v>0.78879636638909911</v>
      </c>
      <c r="Q7" s="41">
        <v>5.3119730185497468E-2</v>
      </c>
      <c r="R7" s="41">
        <v>0.28560063643595862</v>
      </c>
    </row>
    <row r="8" spans="1:18" ht="20.100000000000001" customHeight="1" x14ac:dyDescent="0.1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55">
        <v>4</v>
      </c>
      <c r="M8" s="57" t="s">
        <v>18</v>
      </c>
      <c r="N8" s="40" t="s">
        <v>113</v>
      </c>
      <c r="O8" s="41">
        <v>0.5703125</v>
      </c>
      <c r="P8" s="41">
        <v>0.63041825095057036</v>
      </c>
      <c r="Q8" s="41">
        <v>0.30303030303030304</v>
      </c>
      <c r="R8" s="41">
        <v>0.61261980830670926</v>
      </c>
    </row>
    <row r="9" spans="1:18" ht="20.100000000000001" customHeight="1" x14ac:dyDescent="0.1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63"/>
      <c r="M9" s="58"/>
      <c r="N9" s="37"/>
      <c r="O9" s="37"/>
      <c r="P9" s="37"/>
      <c r="Q9" s="37"/>
      <c r="R9" s="37"/>
    </row>
    <row r="10" spans="1:18" ht="20.100000000000001" customHeight="1" x14ac:dyDescent="0.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58"/>
      <c r="N10" s="37"/>
      <c r="O10" s="37"/>
      <c r="P10" s="37"/>
      <c r="Q10" s="37"/>
      <c r="R10" s="37"/>
    </row>
    <row r="11" spans="1:18" ht="20.100000000000001" customHeight="1" x14ac:dyDescent="0.1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58"/>
      <c r="N11" s="37"/>
      <c r="O11" s="37"/>
      <c r="P11" s="37"/>
      <c r="Q11" s="37"/>
      <c r="R11" s="37"/>
    </row>
    <row r="12" spans="1:18" ht="20.100000000000001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58"/>
      <c r="N12" s="37"/>
      <c r="O12" s="37"/>
      <c r="P12" s="37"/>
      <c r="Q12" s="37"/>
      <c r="R12" s="37"/>
    </row>
    <row r="13" spans="1:18" ht="20.100000000000001" customHeight="1" x14ac:dyDescent="0.1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58"/>
      <c r="N13" s="37"/>
      <c r="O13" s="37"/>
      <c r="P13" s="37"/>
      <c r="Q13" s="37"/>
      <c r="R13" s="37"/>
    </row>
    <row r="14" spans="1:18" ht="20.100000000000001" customHeight="1" x14ac:dyDescent="0.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58"/>
      <c r="N14" s="37"/>
      <c r="O14" s="37"/>
      <c r="P14" s="37"/>
      <c r="Q14" s="37"/>
      <c r="R14" s="37"/>
    </row>
    <row r="15" spans="1:18" ht="20.100000000000001" customHeight="1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58"/>
      <c r="O15" s="37"/>
      <c r="P15" s="37"/>
      <c r="Q15" s="37"/>
      <c r="R15" s="37"/>
    </row>
    <row r="16" spans="1:18" ht="20.100000000000001" customHeight="1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58"/>
      <c r="O16" s="37"/>
      <c r="P16" s="37"/>
      <c r="Q16" s="37"/>
      <c r="R16" s="37"/>
    </row>
    <row r="17" spans="1:18" ht="20.100000000000001" customHeight="1" x14ac:dyDescent="0.1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58"/>
      <c r="O17" s="37"/>
      <c r="P17" s="37"/>
      <c r="Q17" s="37"/>
      <c r="R17" s="37"/>
    </row>
    <row r="18" spans="1:18" ht="20.100000000000001" customHeight="1" x14ac:dyDescent="0.1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58"/>
      <c r="O18" s="37"/>
      <c r="P18" s="37"/>
      <c r="Q18" s="37"/>
      <c r="R18" s="37"/>
    </row>
    <row r="19" spans="1:18" ht="20.100000000000001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58"/>
      <c r="O19" s="37"/>
      <c r="P19" s="37"/>
      <c r="Q19" s="37"/>
      <c r="R19" s="37"/>
    </row>
    <row r="20" spans="1:18" ht="20.100000000000001" customHeight="1" x14ac:dyDescent="0.1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58"/>
      <c r="O20" s="37"/>
      <c r="P20" s="37"/>
      <c r="Q20" s="37"/>
      <c r="R20" s="37"/>
    </row>
    <row r="21" spans="1:18" ht="20.100000000000001" customHeight="1" x14ac:dyDescent="0.1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58"/>
      <c r="O21" s="37"/>
      <c r="P21" s="37"/>
      <c r="Q21" s="37"/>
      <c r="R21" s="37"/>
    </row>
    <row r="22" spans="1:18" ht="20.100000000000001" customHeight="1" x14ac:dyDescent="0.1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58"/>
      <c r="O22" s="37"/>
      <c r="P22" s="37"/>
      <c r="Q22" s="37"/>
      <c r="R22" s="37"/>
    </row>
    <row r="23" spans="1:18" ht="20.100000000000001" customHeight="1" x14ac:dyDescent="0.1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58"/>
      <c r="O23" s="37"/>
      <c r="P23" s="37"/>
      <c r="Q23" s="37"/>
      <c r="R23" s="37"/>
    </row>
    <row r="24" spans="1:18" ht="20.100000000000001" customHeight="1" x14ac:dyDescent="0.1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58"/>
      <c r="O24" s="37"/>
      <c r="P24" s="37"/>
      <c r="Q24" s="37"/>
      <c r="R24" s="37"/>
    </row>
    <row r="25" spans="1:18" ht="20.100000000000001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58"/>
      <c r="O25" s="37"/>
      <c r="P25" s="37"/>
      <c r="Q25" s="37"/>
      <c r="R25" s="37"/>
    </row>
    <row r="26" spans="1:18" ht="20.100000000000001" customHeight="1" x14ac:dyDescent="0.1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58"/>
      <c r="O26" s="37"/>
      <c r="P26" s="37"/>
      <c r="Q26" s="37"/>
      <c r="R26" s="37"/>
    </row>
    <row r="27" spans="1:18" ht="20.100000000000001" customHeight="1" x14ac:dyDescent="0.15">
      <c r="O27" s="37"/>
      <c r="P27" s="37"/>
      <c r="Q27" s="37"/>
      <c r="R27" s="37"/>
    </row>
    <row r="28" spans="1:18" ht="20.100000000000001" customHeight="1" x14ac:dyDescent="0.1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69" t="s">
        <v>295</v>
      </c>
    </row>
    <row r="29" spans="1:18" ht="20.100000000000001" customHeight="1" x14ac:dyDescent="0.1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200" t="s">
        <v>171</v>
      </c>
      <c r="M29" s="201"/>
      <c r="N29" s="198" t="s">
        <v>196</v>
      </c>
      <c r="O29" s="38" t="s">
        <v>172</v>
      </c>
      <c r="P29" s="39"/>
      <c r="Q29" s="38" t="s">
        <v>173</v>
      </c>
      <c r="R29" s="39"/>
    </row>
    <row r="30" spans="1:18" ht="20.100000000000001" customHeight="1" x14ac:dyDescent="0.1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202"/>
      <c r="M30" s="203"/>
      <c r="N30" s="199"/>
      <c r="O30" s="53" t="s">
        <v>460</v>
      </c>
      <c r="P30" s="53" t="s">
        <v>461</v>
      </c>
      <c r="Q30" s="53" t="s">
        <v>462</v>
      </c>
      <c r="R30" s="53" t="s">
        <v>463</v>
      </c>
    </row>
    <row r="31" spans="1:18" ht="20.100000000000001" customHeight="1" x14ac:dyDescent="0.1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55">
        <v>5</v>
      </c>
      <c r="M31" s="57" t="s">
        <v>15</v>
      </c>
      <c r="N31" s="54" t="s">
        <v>212</v>
      </c>
      <c r="O31" s="41">
        <v>0.62285223367697595</v>
      </c>
      <c r="P31" s="41">
        <v>0.81574675324675328</v>
      </c>
      <c r="Q31" s="41">
        <v>0.39126559714795006</v>
      </c>
      <c r="R31" s="41">
        <v>0.42713567839195982</v>
      </c>
    </row>
    <row r="32" spans="1:18" ht="20.100000000000001" customHeight="1" x14ac:dyDescent="0.1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55">
        <v>6</v>
      </c>
      <c r="M32" s="174" t="s">
        <v>270</v>
      </c>
      <c r="N32" s="213" t="s">
        <v>213</v>
      </c>
      <c r="O32" s="212">
        <v>0.64485165794066313</v>
      </c>
      <c r="P32" s="212">
        <v>0.73766447368421051</v>
      </c>
      <c r="Q32" s="212">
        <v>0.27672955974842767</v>
      </c>
      <c r="R32" s="41">
        <v>0.18927973199329984</v>
      </c>
    </row>
    <row r="33" spans="1:18" ht="20.100000000000001" customHeight="1" x14ac:dyDescent="0.1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55">
        <v>7</v>
      </c>
      <c r="M33" s="174" t="s">
        <v>19</v>
      </c>
      <c r="N33" s="214" t="s">
        <v>115</v>
      </c>
      <c r="O33" s="212">
        <v>0.58153580672993965</v>
      </c>
      <c r="P33" s="212">
        <v>0.78356387306753461</v>
      </c>
      <c r="Q33" s="212">
        <v>0.29095792300805728</v>
      </c>
      <c r="R33" s="41">
        <v>0.36363636363636365</v>
      </c>
    </row>
    <row r="34" spans="1:18" ht="20.100000000000001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55">
        <v>8</v>
      </c>
      <c r="M34" s="174" t="s">
        <v>39</v>
      </c>
      <c r="N34" s="214" t="s">
        <v>116</v>
      </c>
      <c r="O34" s="212">
        <v>0.65535248041775462</v>
      </c>
      <c r="P34" s="212">
        <v>0.7436527436527437</v>
      </c>
      <c r="Q34" s="212">
        <v>5.7450628366247758E-2</v>
      </c>
      <c r="R34" s="41">
        <v>0.14691151919866444</v>
      </c>
    </row>
    <row r="35" spans="1:18" ht="20.100000000000001" customHeight="1" x14ac:dyDescent="0.1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55">
        <v>9</v>
      </c>
      <c r="M35" s="174" t="s">
        <v>252</v>
      </c>
      <c r="N35" s="213" t="s">
        <v>302</v>
      </c>
      <c r="O35" s="212">
        <v>0.51400000000000001</v>
      </c>
      <c r="P35" s="212">
        <v>0.60720130932896887</v>
      </c>
      <c r="Q35" s="212">
        <v>0.32100000000000001</v>
      </c>
      <c r="R35" s="41">
        <v>0.23333333333333334</v>
      </c>
    </row>
    <row r="36" spans="1:18" ht="20.100000000000001" customHeight="1" x14ac:dyDescent="0.1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62"/>
    </row>
    <row r="37" spans="1:18" ht="20.100000000000001" customHeight="1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59"/>
    </row>
    <row r="38" spans="1:18" ht="20.100000000000001" customHeight="1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62"/>
    </row>
    <row r="39" spans="1:18" ht="20.100000000000001" customHeight="1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8" ht="20.100000000000001" customHeight="1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8" ht="20.100000000000001" customHeight="1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58"/>
      <c r="O41" s="37"/>
      <c r="P41" s="37"/>
      <c r="Q41" s="37"/>
      <c r="R41" s="37"/>
    </row>
    <row r="42" spans="1:18" ht="20.100000000000001" customHeigh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58"/>
      <c r="O42" s="37"/>
      <c r="P42" s="37"/>
      <c r="Q42" s="37"/>
      <c r="R42" s="37"/>
    </row>
    <row r="43" spans="1:18" ht="20.100000000000001" customHeigh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58"/>
      <c r="O43" s="37"/>
      <c r="P43" s="37"/>
      <c r="Q43" s="37"/>
      <c r="R43" s="37"/>
    </row>
    <row r="44" spans="1:18" ht="20.100000000000001" customHeigh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58"/>
      <c r="O44" s="37"/>
      <c r="P44" s="37"/>
      <c r="Q44" s="37"/>
      <c r="R44" s="37"/>
    </row>
    <row r="45" spans="1:18" ht="20.100000000000001" customHeight="1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58"/>
      <c r="O45" s="37"/>
      <c r="P45" s="37"/>
      <c r="Q45" s="37"/>
      <c r="R45" s="37"/>
    </row>
    <row r="46" spans="1:18" ht="20.100000000000001" customHeight="1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58"/>
      <c r="O46" s="37"/>
      <c r="P46" s="37"/>
      <c r="Q46" s="37"/>
      <c r="R46" s="37"/>
    </row>
    <row r="47" spans="1:18" ht="20.100000000000001" customHeight="1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58"/>
      <c r="O47" s="37"/>
      <c r="P47" s="37"/>
      <c r="Q47" s="37"/>
      <c r="R47" s="37"/>
    </row>
    <row r="48" spans="1:18" ht="20.100000000000001" customHeight="1" x14ac:dyDescent="0.1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58"/>
      <c r="O48" s="37"/>
      <c r="P48" s="37"/>
      <c r="Q48" s="37"/>
      <c r="R48" s="37"/>
    </row>
    <row r="49" spans="1:19" ht="20.100000000000001" customHeight="1" x14ac:dyDescent="0.1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58"/>
      <c r="O49" s="37"/>
      <c r="P49" s="37"/>
      <c r="Q49" s="37"/>
      <c r="R49" s="37"/>
    </row>
    <row r="50" spans="1:19" ht="20.100000000000001" customHeight="1" x14ac:dyDescent="0.1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58"/>
      <c r="O50" s="37"/>
      <c r="P50" s="37"/>
      <c r="Q50" s="37"/>
      <c r="R50" s="37"/>
    </row>
    <row r="51" spans="1:19" ht="20.100000000000001" customHeight="1" x14ac:dyDescent="0.1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58"/>
      <c r="O51" s="37"/>
      <c r="P51" s="37"/>
      <c r="Q51" s="37"/>
      <c r="R51" s="37"/>
    </row>
    <row r="52" spans="1:19" ht="20.100000000000001" customHeight="1" x14ac:dyDescent="0.1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58"/>
      <c r="O52" s="37"/>
      <c r="P52" s="37"/>
      <c r="Q52" s="37"/>
      <c r="R52" s="37"/>
    </row>
    <row r="53" spans="1:19" ht="20.100000000000001" customHeight="1" x14ac:dyDescent="0.15">
      <c r="O53" s="37"/>
      <c r="P53" s="37"/>
      <c r="Q53" s="37"/>
      <c r="R53" s="37"/>
    </row>
    <row r="54" spans="1:19" ht="20.100000000000001" customHeight="1" x14ac:dyDescent="0.1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69" t="s">
        <v>296</v>
      </c>
    </row>
    <row r="55" spans="1:19" ht="20.100000000000001" customHeight="1" x14ac:dyDescent="0.1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200" t="s">
        <v>171</v>
      </c>
      <c r="M55" s="201"/>
      <c r="N55" s="198" t="s">
        <v>196</v>
      </c>
      <c r="O55" s="38" t="s">
        <v>172</v>
      </c>
      <c r="P55" s="39"/>
      <c r="Q55" s="38" t="s">
        <v>173</v>
      </c>
      <c r="R55" s="39"/>
    </row>
    <row r="56" spans="1:19" ht="20.100000000000001" customHeight="1" x14ac:dyDescent="0.1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202"/>
      <c r="M56" s="203"/>
      <c r="N56" s="199"/>
      <c r="O56" s="53" t="s">
        <v>460</v>
      </c>
      <c r="P56" s="53" t="s">
        <v>461</v>
      </c>
      <c r="Q56" s="53" t="s">
        <v>462</v>
      </c>
      <c r="R56" s="53" t="s">
        <v>463</v>
      </c>
    </row>
    <row r="57" spans="1:19" ht="20.100000000000001" customHeight="1" x14ac:dyDescent="0.1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55">
        <v>10</v>
      </c>
      <c r="M57" s="57" t="s">
        <v>14</v>
      </c>
      <c r="N57" s="40" t="s">
        <v>206</v>
      </c>
      <c r="O57" s="41">
        <v>0.65514469453376201</v>
      </c>
      <c r="P57" s="41">
        <v>0.640625</v>
      </c>
      <c r="Q57" s="41">
        <v>0.11091854419410745</v>
      </c>
      <c r="R57" s="41">
        <v>0.23980424143556281</v>
      </c>
    </row>
    <row r="58" spans="1:19" ht="20.100000000000001" customHeight="1" x14ac:dyDescent="0.1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55">
        <v>11</v>
      </c>
      <c r="M58" s="57" t="s">
        <v>27</v>
      </c>
      <c r="N58" s="40" t="s">
        <v>207</v>
      </c>
      <c r="O58" s="41">
        <v>0.68473728106755627</v>
      </c>
      <c r="P58" s="41">
        <v>0.69102462271644161</v>
      </c>
      <c r="Q58" s="41">
        <v>9.2920353982300891E-2</v>
      </c>
      <c r="R58" s="41">
        <v>0.18729372937293728</v>
      </c>
    </row>
    <row r="59" spans="1:19" ht="20.100000000000001" customHeight="1" x14ac:dyDescent="0.1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55">
        <v>12</v>
      </c>
      <c r="M59" s="174" t="s">
        <v>358</v>
      </c>
      <c r="N59" s="40" t="s">
        <v>208</v>
      </c>
      <c r="O59" s="41">
        <v>0.62169086251067462</v>
      </c>
      <c r="P59" s="41">
        <v>0.65857605177993528</v>
      </c>
      <c r="Q59" s="41">
        <v>-8.7387387387387383E-2</v>
      </c>
      <c r="R59" s="41">
        <v>-0.15648535564853555</v>
      </c>
    </row>
    <row r="60" spans="1:19" ht="20.100000000000001" customHeight="1" x14ac:dyDescent="0.1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55">
        <v>13</v>
      </c>
      <c r="M60" s="57" t="s">
        <v>32</v>
      </c>
      <c r="N60" s="40" t="s">
        <v>209</v>
      </c>
      <c r="O60" s="41">
        <v>0.78486997635933808</v>
      </c>
      <c r="P60" s="41">
        <v>0.83526682134570762</v>
      </c>
      <c r="Q60" s="41">
        <v>5.1590713671539126E-3</v>
      </c>
      <c r="R60" s="41">
        <v>5.0243111831442464E-2</v>
      </c>
    </row>
    <row r="61" spans="1:19" ht="20.100000000000001" customHeight="1" x14ac:dyDescent="0.1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55">
        <v>14</v>
      </c>
      <c r="M61" s="174" t="s">
        <v>231</v>
      </c>
      <c r="N61" s="40" t="s">
        <v>189</v>
      </c>
      <c r="O61" s="41">
        <v>0.72160883280757093</v>
      </c>
      <c r="P61" s="41">
        <v>0.70333075135553835</v>
      </c>
      <c r="Q61" s="41">
        <v>0.20826161790017211</v>
      </c>
      <c r="R61" s="41">
        <v>0.36459175424413903</v>
      </c>
    </row>
    <row r="62" spans="1:19" ht="20.100000000000001" customHeight="1" x14ac:dyDescent="0.1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55">
        <v>15</v>
      </c>
      <c r="M62" s="57" t="s">
        <v>238</v>
      </c>
      <c r="N62" s="40" t="s">
        <v>191</v>
      </c>
      <c r="O62" s="212">
        <v>0.67600000000000005</v>
      </c>
      <c r="P62" s="212">
        <v>0.73857257417802724</v>
      </c>
      <c r="Q62" s="212">
        <v>-0.26100000000000001</v>
      </c>
      <c r="R62" s="41">
        <v>-0.371571072319202</v>
      </c>
      <c r="S62" s="33"/>
    </row>
    <row r="63" spans="1:19" ht="20.100000000000001" customHeight="1" x14ac:dyDescent="0.1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62"/>
    </row>
    <row r="64" spans="1:19" ht="20.100000000000001" customHeight="1" x14ac:dyDescent="0.1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59"/>
    </row>
    <row r="65" spans="1:18" ht="20.100000000000001" customHeight="1" x14ac:dyDescent="0.1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62"/>
    </row>
    <row r="66" spans="1:18" ht="20.100000000000001" customHeight="1" x14ac:dyDescent="0.1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8" ht="20.100000000000001" customHeight="1" x14ac:dyDescent="0.1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58"/>
      <c r="O67" s="37"/>
      <c r="P67" s="37"/>
      <c r="Q67" s="37"/>
      <c r="R67" s="37"/>
    </row>
    <row r="68" spans="1:18" ht="20.100000000000001" customHeight="1" x14ac:dyDescent="0.1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58"/>
      <c r="O68" s="37"/>
      <c r="P68" s="37"/>
      <c r="Q68" s="37"/>
      <c r="R68" s="37"/>
    </row>
    <row r="69" spans="1:18" ht="20.100000000000001" customHeight="1" x14ac:dyDescent="0.1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58"/>
      <c r="O69" s="37"/>
      <c r="P69" s="37"/>
      <c r="Q69" s="37"/>
      <c r="R69" s="37"/>
    </row>
    <row r="70" spans="1:18" ht="20.100000000000001" customHeight="1" x14ac:dyDescent="0.1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58"/>
      <c r="O70" s="37"/>
      <c r="P70" s="37"/>
      <c r="Q70" s="37"/>
      <c r="R70" s="37"/>
    </row>
    <row r="71" spans="1:18" ht="20.100000000000001" customHeight="1" x14ac:dyDescent="0.1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58"/>
      <c r="O71" s="37"/>
      <c r="P71" s="37"/>
      <c r="Q71" s="37"/>
      <c r="R71" s="37"/>
    </row>
    <row r="72" spans="1:18" ht="20.100000000000001" customHeight="1" x14ac:dyDescent="0.1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58"/>
      <c r="O72" s="37"/>
      <c r="P72" s="37"/>
      <c r="Q72" s="37"/>
      <c r="R72" s="37"/>
    </row>
    <row r="73" spans="1:18" ht="20.100000000000001" customHeight="1" x14ac:dyDescent="0.1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58"/>
      <c r="O73" s="37"/>
      <c r="P73" s="37"/>
      <c r="Q73" s="37"/>
      <c r="R73" s="37"/>
    </row>
    <row r="74" spans="1:18" ht="20.100000000000001" customHeight="1" x14ac:dyDescent="0.1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58"/>
      <c r="O74" s="37"/>
      <c r="P74" s="37"/>
      <c r="Q74" s="37"/>
      <c r="R74" s="37"/>
    </row>
    <row r="75" spans="1:18" ht="20.100000000000001" customHeight="1" x14ac:dyDescent="0.1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58"/>
      <c r="O75" s="37"/>
      <c r="P75" s="37"/>
      <c r="Q75" s="37"/>
      <c r="R75" s="37"/>
    </row>
    <row r="76" spans="1:18" ht="20.100000000000001" customHeight="1" x14ac:dyDescent="0.1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58"/>
      <c r="O76" s="37"/>
      <c r="P76" s="37"/>
      <c r="Q76" s="37"/>
      <c r="R76" s="37"/>
    </row>
    <row r="77" spans="1:18" ht="20.100000000000001" customHeight="1" x14ac:dyDescent="0.1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58"/>
      <c r="O77" s="37"/>
      <c r="P77" s="37"/>
      <c r="Q77" s="37"/>
      <c r="R77" s="37"/>
    </row>
    <row r="78" spans="1:18" ht="20.100000000000001" customHeight="1" x14ac:dyDescent="0.1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58"/>
      <c r="O78" s="37"/>
      <c r="P78" s="37"/>
      <c r="Q78" s="37"/>
      <c r="R78" s="37"/>
    </row>
    <row r="79" spans="1:18" ht="20.100000000000001" customHeight="1" x14ac:dyDescent="0.15">
      <c r="O79" s="37"/>
      <c r="P79" s="37"/>
      <c r="Q79" s="37"/>
      <c r="R79" s="37"/>
    </row>
    <row r="80" spans="1:18" ht="20.100000000000001" customHeight="1" x14ac:dyDescent="0.1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69" t="s">
        <v>297</v>
      </c>
    </row>
    <row r="81" spans="1:18" ht="20.100000000000001" customHeight="1" x14ac:dyDescent="0.1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200" t="s">
        <v>171</v>
      </c>
      <c r="M81" s="201"/>
      <c r="N81" s="198" t="s">
        <v>196</v>
      </c>
      <c r="O81" s="38" t="s">
        <v>172</v>
      </c>
      <c r="P81" s="39"/>
      <c r="Q81" s="38" t="s">
        <v>173</v>
      </c>
      <c r="R81" s="39"/>
    </row>
    <row r="82" spans="1:18" ht="20.100000000000001" customHeight="1" x14ac:dyDescent="0.1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202"/>
      <c r="M82" s="203"/>
      <c r="N82" s="199"/>
      <c r="O82" s="53" t="s">
        <v>460</v>
      </c>
      <c r="P82" s="53" t="s">
        <v>461</v>
      </c>
      <c r="Q82" s="53" t="s">
        <v>462</v>
      </c>
      <c r="R82" s="53" t="s">
        <v>463</v>
      </c>
    </row>
    <row r="83" spans="1:18" ht="20.100000000000001" customHeight="1" x14ac:dyDescent="0.1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55">
        <v>16</v>
      </c>
      <c r="M83" s="57" t="s">
        <v>35</v>
      </c>
      <c r="N83" s="40" t="s">
        <v>118</v>
      </c>
      <c r="O83" s="41">
        <v>0.98519095869056894</v>
      </c>
      <c r="P83" s="41">
        <v>1.007627765064836</v>
      </c>
      <c r="Q83" s="41">
        <v>-0.4641932700603969</v>
      </c>
      <c r="R83" s="41">
        <v>-0.35725806451612901</v>
      </c>
    </row>
    <row r="84" spans="1:18" ht="20.100000000000001" customHeight="1" x14ac:dyDescent="0.1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55">
        <v>17</v>
      </c>
      <c r="M84" s="57" t="s">
        <v>49</v>
      </c>
      <c r="N84" s="40" t="s">
        <v>210</v>
      </c>
      <c r="O84" s="41">
        <v>0.87560581583198704</v>
      </c>
      <c r="P84" s="41">
        <v>0.90380139643134216</v>
      </c>
      <c r="Q84" s="41">
        <v>-0.61140350877192984</v>
      </c>
      <c r="R84" s="41">
        <v>-0.5228013029315961</v>
      </c>
    </row>
    <row r="85" spans="1:18" ht="20.100000000000001" customHeight="1" x14ac:dyDescent="0.1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55">
        <v>18</v>
      </c>
      <c r="M85" s="57" t="s">
        <v>56</v>
      </c>
      <c r="N85" s="54" t="s">
        <v>466</v>
      </c>
      <c r="O85" s="41">
        <v>0.85991902834008094</v>
      </c>
      <c r="P85" s="41">
        <v>0.96960249415432576</v>
      </c>
      <c r="Q85" s="41">
        <v>-0.60616740088105725</v>
      </c>
      <c r="R85" s="41">
        <v>-0.51302931596091206</v>
      </c>
    </row>
    <row r="86" spans="1:18" ht="20.100000000000001" customHeight="1" x14ac:dyDescent="0.1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55">
        <v>19</v>
      </c>
      <c r="M86" s="57" t="s">
        <v>60</v>
      </c>
      <c r="N86" s="40" t="s">
        <v>130</v>
      </c>
      <c r="O86" s="41">
        <v>0.80582524271844658</v>
      </c>
      <c r="P86" s="41">
        <v>0.80847723704866559</v>
      </c>
      <c r="Q86" s="41">
        <v>-0.68634361233480179</v>
      </c>
      <c r="R86" s="41">
        <v>-0.58422350041084636</v>
      </c>
    </row>
    <row r="87" spans="1:18" ht="20.100000000000001" customHeight="1" x14ac:dyDescent="0.1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63"/>
    </row>
    <row r="88" spans="1:18" ht="20.100000000000001" customHeight="1" x14ac:dyDescent="0.1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</row>
    <row r="89" spans="1:18" ht="20.100000000000001" customHeight="1" x14ac:dyDescent="0.1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</row>
    <row r="90" spans="1:18" ht="20.100000000000001" customHeight="1" x14ac:dyDescent="0.1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</row>
    <row r="91" spans="1:18" ht="20.100000000000001" customHeight="1" x14ac:dyDescent="0.1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</row>
    <row r="92" spans="1:18" ht="20.100000000000001" customHeight="1" x14ac:dyDescent="0.1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</row>
    <row r="93" spans="1:18" ht="20.100000000000001" customHeight="1" x14ac:dyDescent="0.1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58"/>
      <c r="O93" s="37"/>
      <c r="P93" s="37"/>
      <c r="Q93" s="37"/>
      <c r="R93" s="37"/>
    </row>
    <row r="94" spans="1:18" ht="20.100000000000001" customHeight="1" x14ac:dyDescent="0.1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58"/>
      <c r="O94" s="37"/>
      <c r="P94" s="37"/>
      <c r="Q94" s="37"/>
      <c r="R94" s="37"/>
    </row>
    <row r="95" spans="1:18" ht="20.100000000000001" customHeight="1" x14ac:dyDescent="0.1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58"/>
      <c r="O95" s="37"/>
      <c r="P95" s="37"/>
      <c r="Q95" s="37"/>
      <c r="R95" s="37"/>
    </row>
    <row r="96" spans="1:18" ht="20.100000000000001" customHeight="1" x14ac:dyDescent="0.1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58"/>
      <c r="O96" s="37"/>
      <c r="P96" s="37"/>
      <c r="Q96" s="37"/>
      <c r="R96" s="37"/>
    </row>
    <row r="97" spans="1:18" ht="20.100000000000001" customHeight="1" x14ac:dyDescent="0.1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58"/>
      <c r="O97" s="37"/>
      <c r="P97" s="37"/>
      <c r="Q97" s="37"/>
      <c r="R97" s="37"/>
    </row>
    <row r="98" spans="1:18" ht="20.100000000000001" customHeight="1" x14ac:dyDescent="0.1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58"/>
      <c r="O98" s="37"/>
      <c r="P98" s="37"/>
      <c r="Q98" s="37"/>
      <c r="R98" s="37"/>
    </row>
    <row r="99" spans="1:18" ht="20.100000000000001" customHeight="1" x14ac:dyDescent="0.1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58"/>
      <c r="O99" s="37"/>
      <c r="P99" s="37"/>
      <c r="Q99" s="37"/>
      <c r="R99" s="37"/>
    </row>
    <row r="100" spans="1:18" ht="20.100000000000001" customHeight="1" x14ac:dyDescent="0.1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58"/>
      <c r="O100" s="37"/>
      <c r="P100" s="37"/>
      <c r="Q100" s="37"/>
      <c r="R100" s="37"/>
    </row>
    <row r="101" spans="1:18" ht="20.100000000000001" customHeight="1" x14ac:dyDescent="0.1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58"/>
      <c r="O101" s="37"/>
      <c r="P101" s="37"/>
      <c r="Q101" s="37"/>
      <c r="R101" s="37"/>
    </row>
    <row r="102" spans="1:18" ht="20.100000000000001" customHeight="1" x14ac:dyDescent="0.1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58"/>
      <c r="O102" s="37"/>
      <c r="P102" s="37"/>
      <c r="Q102" s="37"/>
      <c r="R102" s="37"/>
    </row>
    <row r="103" spans="1:18" ht="20.100000000000001" customHeight="1" x14ac:dyDescent="0.1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58"/>
      <c r="O103" s="37"/>
      <c r="P103" s="37"/>
      <c r="Q103" s="37"/>
      <c r="R103" s="37"/>
    </row>
    <row r="104" spans="1:18" ht="20.100000000000001" customHeight="1" x14ac:dyDescent="0.1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58"/>
      <c r="O104" s="37"/>
      <c r="P104" s="37"/>
      <c r="Q104" s="37"/>
      <c r="R104" s="37"/>
    </row>
    <row r="105" spans="1:18" ht="20.100000000000001" customHeight="1" x14ac:dyDescent="0.15">
      <c r="O105" s="37"/>
      <c r="P105" s="37"/>
      <c r="Q105" s="37"/>
      <c r="R105" s="37"/>
    </row>
    <row r="106" spans="1:18" ht="20.100000000000001" customHeight="1" x14ac:dyDescent="0.1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69" t="s">
        <v>298</v>
      </c>
    </row>
    <row r="107" spans="1:18" ht="20.100000000000001" customHeight="1" x14ac:dyDescent="0.1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200" t="s">
        <v>171</v>
      </c>
      <c r="M107" s="201"/>
      <c r="N107" s="198" t="s">
        <v>196</v>
      </c>
      <c r="O107" s="38" t="s">
        <v>172</v>
      </c>
      <c r="P107" s="39"/>
      <c r="Q107" s="38" t="s">
        <v>173</v>
      </c>
      <c r="R107" s="39"/>
    </row>
    <row r="108" spans="1:18" ht="20.100000000000001" customHeight="1" x14ac:dyDescent="0.1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202"/>
      <c r="M108" s="203"/>
      <c r="N108" s="199"/>
      <c r="O108" s="53" t="s">
        <v>460</v>
      </c>
      <c r="P108" s="53" t="s">
        <v>461</v>
      </c>
      <c r="Q108" s="53" t="s">
        <v>462</v>
      </c>
      <c r="R108" s="53" t="s">
        <v>463</v>
      </c>
    </row>
    <row r="109" spans="1:18" ht="20.100000000000001" customHeight="1" x14ac:dyDescent="0.1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55">
        <v>20</v>
      </c>
      <c r="M109" s="57" t="s">
        <v>59</v>
      </c>
      <c r="N109" s="40" t="s">
        <v>211</v>
      </c>
      <c r="O109" s="41">
        <v>0.7052117263843648</v>
      </c>
      <c r="P109" s="41">
        <v>0.75870253164556967</v>
      </c>
      <c r="Q109" s="41">
        <v>-0.61428571428571432</v>
      </c>
      <c r="R109" s="41">
        <v>-0.5342126957955482</v>
      </c>
    </row>
    <row r="110" spans="1:18" ht="20.100000000000001" customHeight="1" x14ac:dyDescent="0.1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55">
        <v>21</v>
      </c>
      <c r="M110" s="57" t="s">
        <v>54</v>
      </c>
      <c r="N110" s="54" t="s">
        <v>467</v>
      </c>
      <c r="O110" s="41">
        <v>0.78606965174129351</v>
      </c>
      <c r="P110" s="41">
        <v>0.79581993569131837</v>
      </c>
      <c r="Q110" s="41">
        <v>-0.49778172138420584</v>
      </c>
      <c r="R110" s="41">
        <v>-0.47176079734219267</v>
      </c>
    </row>
    <row r="111" spans="1:18" ht="20.100000000000001" customHeight="1" x14ac:dyDescent="0.1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55">
        <v>22</v>
      </c>
      <c r="M111" s="57" t="s">
        <v>41</v>
      </c>
      <c r="N111" s="54" t="s">
        <v>320</v>
      </c>
      <c r="O111" s="41">
        <v>0.68956953642384111</v>
      </c>
      <c r="P111" s="41">
        <v>0.75964630225080387</v>
      </c>
      <c r="Q111" s="41">
        <v>-0.31481481481481483</v>
      </c>
      <c r="R111" s="41">
        <v>-0.30398671096345514</v>
      </c>
    </row>
    <row r="112" spans="1:18" ht="20.100000000000001" customHeight="1" x14ac:dyDescent="0.1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55">
        <v>23</v>
      </c>
      <c r="M112" s="57" t="s">
        <v>236</v>
      </c>
      <c r="N112" s="40" t="s">
        <v>303</v>
      </c>
      <c r="O112" s="212">
        <v>0.63</v>
      </c>
      <c r="P112" s="212">
        <v>0.73607748184019373</v>
      </c>
      <c r="Q112" s="212">
        <v>-0.35099999999999998</v>
      </c>
      <c r="R112" s="41">
        <v>-0.46109271523178808</v>
      </c>
    </row>
    <row r="113" spans="1:18" ht="20.100000000000001" customHeight="1" x14ac:dyDescent="0.1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55">
        <v>24</v>
      </c>
      <c r="M113" s="57" t="s">
        <v>55</v>
      </c>
      <c r="N113" s="40" t="s">
        <v>304</v>
      </c>
      <c r="O113" s="41">
        <v>0.83126550868486349</v>
      </c>
      <c r="P113" s="41">
        <v>0.79903536977491962</v>
      </c>
      <c r="Q113" s="41">
        <v>-0.56838365896980458</v>
      </c>
      <c r="R113" s="41">
        <v>-0.41673570836785417</v>
      </c>
    </row>
    <row r="114" spans="1:18" ht="20.100000000000001" customHeight="1" x14ac:dyDescent="0.1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62"/>
    </row>
    <row r="115" spans="1:18" ht="20.100000000000001" customHeight="1" x14ac:dyDescent="0.1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59"/>
    </row>
    <row r="116" spans="1:18" ht="20.100000000000001" customHeight="1" x14ac:dyDescent="0.1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8" ht="20.100000000000001" customHeight="1" x14ac:dyDescent="0.1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8" ht="20.100000000000001" customHeight="1" x14ac:dyDescent="0.1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M118" s="21"/>
      <c r="O118" s="21"/>
      <c r="P118" s="21"/>
      <c r="Q118" s="21"/>
    </row>
    <row r="119" spans="1:18" ht="20.100000000000001" customHeight="1" x14ac:dyDescent="0.1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58"/>
      <c r="O119" s="37"/>
      <c r="P119" s="37"/>
      <c r="Q119" s="37"/>
      <c r="R119" s="37"/>
    </row>
    <row r="120" spans="1:18" ht="20.100000000000001" customHeight="1" x14ac:dyDescent="0.1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58"/>
      <c r="O120" s="37"/>
      <c r="P120" s="37"/>
      <c r="Q120" s="37"/>
      <c r="R120" s="37"/>
    </row>
    <row r="121" spans="1:18" ht="20.100000000000001" customHeight="1" x14ac:dyDescent="0.1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58"/>
      <c r="O121" s="37"/>
      <c r="P121" s="37"/>
      <c r="Q121" s="37"/>
      <c r="R121" s="37"/>
    </row>
    <row r="122" spans="1:18" ht="20.100000000000001" customHeight="1" x14ac:dyDescent="0.1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58"/>
      <c r="O122" s="37"/>
      <c r="P122" s="37"/>
      <c r="Q122" s="37"/>
      <c r="R122" s="37"/>
    </row>
    <row r="123" spans="1:18" ht="20.100000000000001" customHeight="1" x14ac:dyDescent="0.1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58"/>
      <c r="O123" s="37"/>
      <c r="P123" s="37"/>
      <c r="Q123" s="37"/>
      <c r="R123" s="37"/>
    </row>
    <row r="124" spans="1:18" ht="20.100000000000001" customHeight="1" x14ac:dyDescent="0.1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O124" s="37"/>
      <c r="P124" s="37"/>
      <c r="Q124" s="37"/>
      <c r="R124" s="37"/>
    </row>
    <row r="125" spans="1:18" ht="20.100000000000001" customHeight="1" x14ac:dyDescent="0.1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58"/>
      <c r="O125" s="37"/>
      <c r="P125" s="37"/>
      <c r="Q125" s="37"/>
      <c r="R125" s="37"/>
    </row>
    <row r="126" spans="1:18" ht="20.100000000000001" customHeight="1" x14ac:dyDescent="0.1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58"/>
      <c r="O126" s="37"/>
      <c r="P126" s="37"/>
      <c r="Q126" s="37"/>
      <c r="R126" s="37"/>
    </row>
    <row r="127" spans="1:18" ht="20.100000000000001" customHeight="1" x14ac:dyDescent="0.1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58"/>
      <c r="O127" s="37"/>
      <c r="P127" s="37"/>
      <c r="Q127" s="37"/>
      <c r="R127" s="37"/>
    </row>
    <row r="128" spans="1:18" ht="20.100000000000001" customHeight="1" x14ac:dyDescent="0.1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58"/>
      <c r="O128" s="37"/>
      <c r="P128" s="37"/>
      <c r="Q128" s="37"/>
      <c r="R128" s="37"/>
    </row>
    <row r="129" spans="1:18" ht="20.100000000000001" customHeight="1" x14ac:dyDescent="0.1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58"/>
      <c r="O129" s="37"/>
      <c r="P129" s="37"/>
      <c r="Q129" s="37"/>
      <c r="R129" s="37"/>
    </row>
    <row r="130" spans="1:18" ht="20.100000000000001" customHeight="1" x14ac:dyDescent="0.1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58"/>
      <c r="O130" s="37"/>
      <c r="P130" s="37"/>
      <c r="Q130" s="37"/>
      <c r="R130" s="37"/>
    </row>
    <row r="131" spans="1:18" ht="20.100000000000001" customHeight="1" x14ac:dyDescent="0.15">
      <c r="O131" s="37"/>
      <c r="P131" s="37"/>
      <c r="Q131" s="37"/>
      <c r="R131" s="37"/>
    </row>
    <row r="132" spans="1:18" ht="20.100000000000001" customHeight="1" x14ac:dyDescent="0.1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69" t="s">
        <v>299</v>
      </c>
    </row>
    <row r="133" spans="1:18" ht="20.100000000000001" customHeight="1" x14ac:dyDescent="0.1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200" t="s">
        <v>171</v>
      </c>
      <c r="M133" s="201"/>
      <c r="N133" s="198" t="s">
        <v>196</v>
      </c>
      <c r="O133" s="38" t="s">
        <v>172</v>
      </c>
      <c r="P133" s="39"/>
      <c r="Q133" s="38" t="s">
        <v>173</v>
      </c>
      <c r="R133" s="39"/>
    </row>
    <row r="134" spans="1:18" ht="20.100000000000001" customHeight="1" x14ac:dyDescent="0.1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202"/>
      <c r="M134" s="203"/>
      <c r="N134" s="199"/>
      <c r="O134" s="53" t="s">
        <v>460</v>
      </c>
      <c r="P134" s="53" t="s">
        <v>461</v>
      </c>
      <c r="Q134" s="53" t="s">
        <v>462</v>
      </c>
      <c r="R134" s="53" t="s">
        <v>463</v>
      </c>
    </row>
    <row r="135" spans="1:18" ht="20.100000000000001" customHeight="1" x14ac:dyDescent="0.1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55">
        <v>25</v>
      </c>
      <c r="M135" s="57" t="s">
        <v>30</v>
      </c>
      <c r="N135" s="40" t="s">
        <v>315</v>
      </c>
      <c r="O135" s="41">
        <v>1.0943396226415094</v>
      </c>
      <c r="P135" s="41">
        <v>1.0672645739910314</v>
      </c>
      <c r="Q135" s="41">
        <v>-0.31467345207803221</v>
      </c>
      <c r="R135" s="41">
        <v>1.9292604501607719E-2</v>
      </c>
    </row>
    <row r="136" spans="1:18" ht="20.100000000000001" customHeight="1" x14ac:dyDescent="0.1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55">
        <v>26</v>
      </c>
      <c r="M136" s="57" t="s">
        <v>37</v>
      </c>
      <c r="N136" s="40" t="s">
        <v>316</v>
      </c>
      <c r="O136" s="41">
        <v>0.62124898621248992</v>
      </c>
      <c r="P136" s="41">
        <v>0.66981132075471694</v>
      </c>
      <c r="Q136" s="41">
        <v>-0.24293286219081273</v>
      </c>
      <c r="R136" s="41">
        <v>-0.12283594394064304</v>
      </c>
    </row>
    <row r="137" spans="1:18" ht="20.100000000000001" customHeight="1" x14ac:dyDescent="0.1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55">
        <v>27</v>
      </c>
      <c r="M137" s="57" t="s">
        <v>230</v>
      </c>
      <c r="N137" s="54" t="s">
        <v>367</v>
      </c>
      <c r="O137" s="41">
        <v>0.62859560067681897</v>
      </c>
      <c r="P137" s="41">
        <v>0.65865384615384615</v>
      </c>
      <c r="Q137" s="41">
        <v>-0.24932249322493225</v>
      </c>
      <c r="R137" s="41">
        <v>-0.16225165562913907</v>
      </c>
    </row>
    <row r="138" spans="1:18" ht="20.100000000000001" customHeight="1" x14ac:dyDescent="0.1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55">
        <v>28</v>
      </c>
      <c r="M138" s="57" t="s">
        <v>346</v>
      </c>
      <c r="N138" s="40" t="s">
        <v>317</v>
      </c>
      <c r="O138" s="41">
        <v>0.97202238209432457</v>
      </c>
      <c r="P138" s="41">
        <v>1.1007692307692307</v>
      </c>
      <c r="Q138" s="41">
        <v>-0.50391644908616184</v>
      </c>
      <c r="R138" s="41">
        <v>-0.22989439480097482</v>
      </c>
    </row>
    <row r="139" spans="1:18" ht="20.100000000000001" customHeight="1" x14ac:dyDescent="0.1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55">
        <v>29</v>
      </c>
      <c r="M139" s="174" t="s">
        <v>255</v>
      </c>
      <c r="N139" s="40" t="s">
        <v>282</v>
      </c>
      <c r="O139" s="41">
        <v>1.0046692607003891</v>
      </c>
      <c r="P139" s="41">
        <v>1.1571428571428573</v>
      </c>
      <c r="Q139" s="41">
        <v>-0.5547945205479452</v>
      </c>
      <c r="R139" s="41">
        <v>-0.47186495176848875</v>
      </c>
    </row>
    <row r="140" spans="1:18" ht="20.100000000000001" customHeight="1" x14ac:dyDescent="0.1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55">
        <v>30</v>
      </c>
      <c r="M140" s="57" t="s">
        <v>57</v>
      </c>
      <c r="N140" s="40" t="s">
        <v>318</v>
      </c>
      <c r="O140" s="41">
        <v>0.8775834658187599</v>
      </c>
      <c r="P140" s="41">
        <v>1.0362374710871241</v>
      </c>
      <c r="Q140" s="41">
        <v>-0.5672413793103448</v>
      </c>
      <c r="R140" s="41">
        <v>-0.43902439024390244</v>
      </c>
    </row>
    <row r="141" spans="1:18" ht="20.100000000000001" customHeight="1" x14ac:dyDescent="0.1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55">
        <v>31</v>
      </c>
      <c r="M141" s="174" t="s">
        <v>365</v>
      </c>
      <c r="N141" s="40" t="s">
        <v>319</v>
      </c>
      <c r="O141" s="41">
        <v>0.87864460204885741</v>
      </c>
      <c r="P141" s="41">
        <v>0.95131375579598143</v>
      </c>
      <c r="Q141" s="41">
        <v>-0.56970740103270223</v>
      </c>
      <c r="R141" s="41">
        <v>-0.46303818034118605</v>
      </c>
    </row>
    <row r="142" spans="1:18" ht="20.100000000000001" customHeight="1" x14ac:dyDescent="0.1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55">
        <v>32</v>
      </c>
      <c r="M142" s="57" t="s">
        <v>53</v>
      </c>
      <c r="N142" s="54" t="s">
        <v>284</v>
      </c>
      <c r="O142" s="41">
        <v>0.92559999999999998</v>
      </c>
      <c r="P142" s="41">
        <v>1.0069713400464757</v>
      </c>
      <c r="Q142" s="41">
        <v>-0.48356401384083048</v>
      </c>
      <c r="R142" s="41">
        <v>-0.35117599351175993</v>
      </c>
    </row>
    <row r="143" spans="1:18" ht="20.100000000000001" customHeight="1" x14ac:dyDescent="0.1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62"/>
    </row>
    <row r="144" spans="1:18" ht="20.100000000000001" customHeight="1" x14ac:dyDescent="0.1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62"/>
      <c r="P144" s="175"/>
      <c r="R144" s="175"/>
    </row>
    <row r="145" spans="1:18" ht="20.100000000000001" customHeight="1" x14ac:dyDescent="0.1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58"/>
      <c r="O145" s="37"/>
      <c r="P145" s="175"/>
      <c r="Q145" s="37"/>
      <c r="R145" s="175"/>
    </row>
    <row r="146" spans="1:18" ht="20.100000000000001" customHeight="1" x14ac:dyDescent="0.1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58"/>
      <c r="O146" s="37"/>
      <c r="P146" s="175"/>
      <c r="Q146" s="37"/>
      <c r="R146" s="175"/>
    </row>
    <row r="147" spans="1:18" ht="20.100000000000001" customHeight="1" x14ac:dyDescent="0.1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58"/>
      <c r="O147" s="37"/>
      <c r="P147" s="175"/>
      <c r="Q147" s="37"/>
      <c r="R147" s="175"/>
    </row>
    <row r="148" spans="1:18" ht="20.100000000000001" customHeight="1" x14ac:dyDescent="0.1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58"/>
      <c r="O148" s="37"/>
      <c r="P148" s="175"/>
      <c r="Q148" s="37"/>
      <c r="R148" s="175"/>
    </row>
    <row r="149" spans="1:18" ht="20.100000000000001" customHeight="1" x14ac:dyDescent="0.1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O149" s="37"/>
      <c r="P149" s="175"/>
      <c r="Q149" s="37"/>
      <c r="R149" s="175"/>
    </row>
    <row r="150" spans="1:18" ht="20.100000000000001" customHeight="1" x14ac:dyDescent="0.1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O150" s="37"/>
      <c r="P150" s="175"/>
      <c r="Q150" s="37"/>
      <c r="R150" s="175"/>
    </row>
    <row r="151" spans="1:18" ht="20.100000000000001" customHeight="1" x14ac:dyDescent="0.1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58"/>
      <c r="O151" s="37"/>
      <c r="P151" s="175"/>
      <c r="Q151" s="37"/>
      <c r="R151" s="175"/>
    </row>
    <row r="152" spans="1:18" ht="20.100000000000001" customHeight="1" x14ac:dyDescent="0.1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58"/>
      <c r="O152" s="37"/>
      <c r="P152" s="37"/>
      <c r="Q152" s="37"/>
      <c r="R152" s="37"/>
    </row>
    <row r="153" spans="1:18" ht="20.100000000000001" customHeight="1" x14ac:dyDescent="0.1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58"/>
      <c r="O153" s="37"/>
      <c r="P153" s="37"/>
      <c r="Q153" s="37"/>
      <c r="R153" s="37"/>
    </row>
    <row r="154" spans="1:18" ht="20.100000000000001" customHeight="1" x14ac:dyDescent="0.1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58"/>
      <c r="O154" s="37"/>
      <c r="P154" s="37"/>
      <c r="Q154" s="37"/>
      <c r="R154" s="37"/>
    </row>
    <row r="155" spans="1:18" ht="20.100000000000001" customHeight="1" x14ac:dyDescent="0.1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58"/>
      <c r="O155" s="37"/>
      <c r="P155" s="37"/>
      <c r="Q155" s="37"/>
      <c r="R155" s="37"/>
    </row>
    <row r="156" spans="1:18" ht="20.100000000000001" customHeight="1" x14ac:dyDescent="0.1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58"/>
      <c r="O156" s="37"/>
      <c r="P156" s="37"/>
      <c r="Q156" s="37"/>
      <c r="R156" s="37"/>
    </row>
    <row r="157" spans="1:18" ht="20.100000000000001" customHeight="1" x14ac:dyDescent="0.15">
      <c r="O157" s="37"/>
      <c r="P157" s="37"/>
      <c r="Q157" s="37"/>
      <c r="R157" s="37"/>
    </row>
    <row r="158" spans="1:18" ht="20.100000000000001" customHeight="1" x14ac:dyDescent="0.1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69" t="s">
        <v>300</v>
      </c>
    </row>
    <row r="159" spans="1:18" ht="20.100000000000001" customHeight="1" x14ac:dyDescent="0.1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200" t="s">
        <v>171</v>
      </c>
      <c r="M159" s="201"/>
      <c r="N159" s="198" t="s">
        <v>196</v>
      </c>
      <c r="O159" s="38" t="s">
        <v>172</v>
      </c>
      <c r="P159" s="39"/>
      <c r="Q159" s="38" t="s">
        <v>173</v>
      </c>
      <c r="R159" s="39"/>
    </row>
    <row r="160" spans="1:18" ht="20.100000000000001" customHeight="1" x14ac:dyDescent="0.1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202"/>
      <c r="M160" s="203"/>
      <c r="N160" s="199"/>
      <c r="O160" s="53" t="s">
        <v>460</v>
      </c>
      <c r="P160" s="53" t="s">
        <v>461</v>
      </c>
      <c r="Q160" s="53" t="s">
        <v>462</v>
      </c>
      <c r="R160" s="53" t="s">
        <v>463</v>
      </c>
    </row>
    <row r="161" spans="1:18" ht="20.100000000000001" customHeight="1" x14ac:dyDescent="0.1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55">
        <v>33</v>
      </c>
      <c r="M161" s="57" t="s">
        <v>25</v>
      </c>
      <c r="N161" s="40" t="s">
        <v>310</v>
      </c>
      <c r="O161" s="41">
        <v>0.73936581593194117</v>
      </c>
      <c r="P161" s="41">
        <v>0.89924242424242429</v>
      </c>
      <c r="Q161" s="41">
        <v>-0.10309278350515463</v>
      </c>
      <c r="R161" s="41">
        <v>-5.1405622489959842E-2</v>
      </c>
    </row>
    <row r="162" spans="1:18" ht="20.100000000000001" customHeight="1" x14ac:dyDescent="0.1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55">
        <v>34</v>
      </c>
      <c r="M162" s="57" t="s">
        <v>31</v>
      </c>
      <c r="N162" s="40" t="s">
        <v>311</v>
      </c>
      <c r="O162" s="41">
        <v>0.74248265227447952</v>
      </c>
      <c r="P162" s="41">
        <v>0.86989409984871402</v>
      </c>
      <c r="Q162" s="41">
        <v>-0.24010327022375216</v>
      </c>
      <c r="R162" s="41">
        <v>-0.11939102564102565</v>
      </c>
    </row>
    <row r="163" spans="1:18" ht="20.100000000000001" customHeight="1" x14ac:dyDescent="0.1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55">
        <v>35</v>
      </c>
      <c r="M163" s="174" t="s">
        <v>229</v>
      </c>
      <c r="N163" s="40" t="s">
        <v>312</v>
      </c>
      <c r="O163" s="41">
        <v>0.41236306729264477</v>
      </c>
      <c r="P163" s="41">
        <v>0.43422053231939162</v>
      </c>
      <c r="Q163" s="41">
        <v>0.12596401028277635</v>
      </c>
      <c r="R163" s="41">
        <v>0.21061093247588425</v>
      </c>
    </row>
    <row r="164" spans="1:18" ht="20.100000000000001" customHeight="1" x14ac:dyDescent="0.1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55">
        <v>36</v>
      </c>
      <c r="M164" s="57" t="s">
        <v>228</v>
      </c>
      <c r="N164" s="40" t="s">
        <v>313</v>
      </c>
      <c r="O164" s="41">
        <v>0.13080495356037153</v>
      </c>
      <c r="P164" s="41">
        <v>0.15142428785607195</v>
      </c>
      <c r="Q164" s="41">
        <v>0.32154882154882153</v>
      </c>
      <c r="R164" s="41">
        <v>0.41087130295763391</v>
      </c>
    </row>
    <row r="165" spans="1:18" ht="20.100000000000001" customHeight="1" x14ac:dyDescent="0.1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55">
        <v>37</v>
      </c>
      <c r="M165" s="57" t="s">
        <v>227</v>
      </c>
      <c r="N165" s="54" t="s">
        <v>314</v>
      </c>
      <c r="O165" s="41">
        <v>0.26303501945525293</v>
      </c>
      <c r="P165" s="41">
        <v>0.2901281085154484</v>
      </c>
      <c r="Q165" s="41">
        <v>0.23653198653198654</v>
      </c>
      <c r="R165" s="41">
        <v>0.39839999999999998</v>
      </c>
    </row>
    <row r="166" spans="1:18" ht="20.100000000000001" customHeight="1" x14ac:dyDescent="0.1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62"/>
    </row>
    <row r="167" spans="1:18" ht="20.100000000000001" customHeight="1" x14ac:dyDescent="0.1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63"/>
    </row>
    <row r="168" spans="1:18" ht="20.100000000000001" customHeight="1" x14ac:dyDescent="0.1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P168" s="175"/>
      <c r="R168" s="175"/>
    </row>
    <row r="169" spans="1:18" ht="20.100000000000001" customHeight="1" x14ac:dyDescent="0.1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P169" s="175"/>
      <c r="R169" s="175"/>
    </row>
    <row r="170" spans="1:18" ht="20.100000000000001" customHeight="1" x14ac:dyDescent="0.1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P170" s="175"/>
      <c r="R170" s="175"/>
    </row>
    <row r="171" spans="1:18" ht="20.100000000000001" customHeight="1" x14ac:dyDescent="0.1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58"/>
      <c r="O171" s="37"/>
      <c r="P171" s="175"/>
      <c r="Q171" s="37"/>
      <c r="R171" s="175"/>
    </row>
    <row r="172" spans="1:18" ht="20.100000000000001" customHeight="1" x14ac:dyDescent="0.1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58"/>
      <c r="O172" s="37"/>
      <c r="P172" s="175"/>
      <c r="Q172" s="37"/>
      <c r="R172" s="175"/>
    </row>
    <row r="173" spans="1:18" ht="20.100000000000001" customHeight="1" x14ac:dyDescent="0.1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58"/>
      <c r="O173" s="37"/>
      <c r="P173" s="175"/>
      <c r="Q173" s="37"/>
      <c r="R173" s="37"/>
    </row>
    <row r="174" spans="1:18" ht="20.100000000000001" customHeight="1" x14ac:dyDescent="0.1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58"/>
      <c r="O174" s="37"/>
      <c r="P174" s="37"/>
      <c r="Q174" s="37"/>
      <c r="R174" s="37"/>
    </row>
    <row r="175" spans="1:18" ht="20.100000000000001" customHeight="1" x14ac:dyDescent="0.1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58"/>
      <c r="O175" s="37"/>
      <c r="P175" s="37"/>
      <c r="Q175" s="37"/>
      <c r="R175" s="37"/>
    </row>
    <row r="176" spans="1:18" ht="20.100000000000001" customHeight="1" x14ac:dyDescent="0.1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58"/>
      <c r="O176" s="37"/>
      <c r="P176" s="37"/>
      <c r="Q176" s="37"/>
      <c r="R176" s="37"/>
    </row>
    <row r="177" spans="1:19" ht="20.100000000000001" customHeight="1" x14ac:dyDescent="0.1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58"/>
      <c r="O177" s="37"/>
      <c r="P177" s="37"/>
      <c r="Q177" s="37"/>
      <c r="R177" s="37"/>
    </row>
    <row r="178" spans="1:19" ht="20.100000000000001" customHeight="1" x14ac:dyDescent="0.1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58"/>
      <c r="O178" s="37"/>
      <c r="P178" s="37"/>
      <c r="Q178" s="37"/>
      <c r="R178" s="37"/>
    </row>
    <row r="179" spans="1:19" ht="20.100000000000001" customHeight="1" x14ac:dyDescent="0.1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58"/>
      <c r="O179" s="37"/>
      <c r="P179" s="37"/>
      <c r="Q179" s="37"/>
      <c r="R179" s="37"/>
    </row>
    <row r="180" spans="1:19" ht="20.100000000000001" customHeight="1" x14ac:dyDescent="0.1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58"/>
      <c r="O180" s="37"/>
      <c r="P180" s="37"/>
      <c r="Q180" s="37"/>
      <c r="R180" s="37"/>
    </row>
    <row r="181" spans="1:19" ht="20.100000000000001" customHeight="1" x14ac:dyDescent="0.1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58"/>
      <c r="O181" s="37"/>
      <c r="P181" s="37"/>
      <c r="Q181" s="37"/>
      <c r="R181" s="37"/>
    </row>
    <row r="182" spans="1:19" ht="20.100000000000001" customHeight="1" x14ac:dyDescent="0.1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58"/>
      <c r="O182" s="37"/>
      <c r="P182" s="37"/>
      <c r="Q182" s="37"/>
      <c r="R182" s="37"/>
    </row>
    <row r="183" spans="1:19" ht="20.100000000000001" customHeight="1" x14ac:dyDescent="0.15">
      <c r="O183" s="37"/>
      <c r="P183" s="37"/>
      <c r="Q183" s="37"/>
      <c r="R183" s="37"/>
    </row>
    <row r="184" spans="1:19" ht="20.100000000000001" customHeight="1" x14ac:dyDescent="0.1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69" t="s">
        <v>301</v>
      </c>
    </row>
    <row r="185" spans="1:19" ht="20.100000000000001" customHeight="1" x14ac:dyDescent="0.1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200" t="s">
        <v>171</v>
      </c>
      <c r="M185" s="201"/>
      <c r="N185" s="198" t="s">
        <v>196</v>
      </c>
      <c r="O185" s="38" t="s">
        <v>172</v>
      </c>
      <c r="P185" s="39"/>
      <c r="Q185" s="38" t="s">
        <v>173</v>
      </c>
      <c r="R185" s="39"/>
    </row>
    <row r="186" spans="1:19" ht="20.100000000000001" customHeight="1" x14ac:dyDescent="0.1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202"/>
      <c r="M186" s="203"/>
      <c r="N186" s="199"/>
      <c r="O186" s="53" t="s">
        <v>460</v>
      </c>
      <c r="P186" s="53" t="s">
        <v>461</v>
      </c>
      <c r="Q186" s="53" t="s">
        <v>462</v>
      </c>
      <c r="R186" s="53" t="s">
        <v>463</v>
      </c>
    </row>
    <row r="187" spans="1:19" ht="20.100000000000001" customHeight="1" x14ac:dyDescent="0.1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55">
        <v>38</v>
      </c>
      <c r="M187" s="174" t="s">
        <v>373</v>
      </c>
      <c r="N187" s="40" t="s">
        <v>305</v>
      </c>
      <c r="O187" s="41">
        <v>0.9264931087289433</v>
      </c>
      <c r="P187" s="41">
        <v>0.8523335883703137</v>
      </c>
      <c r="Q187" s="41">
        <v>-4.5918367346938778E-2</v>
      </c>
      <c r="R187" s="41">
        <v>-4.3938161106590726E-2</v>
      </c>
    </row>
    <row r="188" spans="1:19" ht="20.100000000000001" customHeight="1" x14ac:dyDescent="0.1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55">
        <v>39</v>
      </c>
      <c r="M188" s="57" t="s">
        <v>237</v>
      </c>
      <c r="N188" s="40" t="s">
        <v>306</v>
      </c>
      <c r="O188" s="212">
        <v>0.52200000000000002</v>
      </c>
      <c r="P188" s="212">
        <v>0.68102073365231264</v>
      </c>
      <c r="Q188" s="212">
        <v>-7.0000000000000001E-3</v>
      </c>
      <c r="R188" s="212">
        <v>-0.2628099173553719</v>
      </c>
      <c r="S188" s="33"/>
    </row>
    <row r="189" spans="1:19" ht="20.100000000000001" customHeight="1" x14ac:dyDescent="0.1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55">
        <v>40</v>
      </c>
      <c r="M189" s="57" t="s">
        <v>23</v>
      </c>
      <c r="N189" s="40" t="s">
        <v>307</v>
      </c>
      <c r="O189" s="41">
        <v>0.61388455538221531</v>
      </c>
      <c r="P189" s="41">
        <v>0.57995409334353476</v>
      </c>
      <c r="Q189" s="41">
        <v>-0.14359415305245055</v>
      </c>
      <c r="R189" s="41">
        <v>-4.6042003231017772E-2</v>
      </c>
    </row>
    <row r="190" spans="1:19" ht="20.100000000000001" customHeight="1" x14ac:dyDescent="0.1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55">
        <v>41</v>
      </c>
      <c r="M190" s="57" t="s">
        <v>324</v>
      </c>
      <c r="N190" s="40" t="s">
        <v>308</v>
      </c>
      <c r="O190" s="41">
        <v>0.96136363636363631</v>
      </c>
      <c r="P190" s="41">
        <v>0.89207547169811319</v>
      </c>
      <c r="Q190" s="41">
        <v>-0.20999153259949196</v>
      </c>
      <c r="R190" s="41">
        <v>-6.5652522017614096E-2</v>
      </c>
    </row>
    <row r="191" spans="1:19" ht="20.100000000000001" customHeight="1" x14ac:dyDescent="0.1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55">
        <v>42</v>
      </c>
      <c r="M191" s="57" t="s">
        <v>38</v>
      </c>
      <c r="N191" s="40" t="s">
        <v>309</v>
      </c>
      <c r="O191" s="41">
        <v>0.85402029664324741</v>
      </c>
      <c r="P191" s="41">
        <v>0.82090699461952343</v>
      </c>
      <c r="Q191" s="41">
        <v>-0.31583476764199658</v>
      </c>
      <c r="R191" s="41">
        <v>-0.18093699515347333</v>
      </c>
    </row>
    <row r="192" spans="1:19" ht="20.100000000000001" customHeight="1" x14ac:dyDescent="0.1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62"/>
    </row>
    <row r="193" spans="1:18" ht="20.100000000000001" customHeight="1" x14ac:dyDescent="0.1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59"/>
    </row>
    <row r="194" spans="1:18" ht="20.100000000000001" customHeight="1" x14ac:dyDescent="0.1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P194" s="175"/>
      <c r="R194" s="175"/>
    </row>
    <row r="195" spans="1:18" ht="20.100000000000001" customHeight="1" x14ac:dyDescent="0.1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P195" s="175"/>
      <c r="R195" s="175"/>
    </row>
    <row r="196" spans="1:18" ht="20.100000000000001" customHeight="1" x14ac:dyDescent="0.1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P196" s="175"/>
      <c r="R196" s="175"/>
    </row>
    <row r="197" spans="1:18" ht="20.100000000000001" customHeight="1" x14ac:dyDescent="0.1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58"/>
      <c r="O197" s="37"/>
      <c r="P197" s="175"/>
      <c r="Q197" s="37"/>
      <c r="R197" s="175"/>
    </row>
    <row r="198" spans="1:18" ht="20.100000000000001" customHeight="1" x14ac:dyDescent="0.1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58"/>
      <c r="O198" s="37"/>
      <c r="P198" s="175"/>
      <c r="Q198" s="37"/>
      <c r="R198" s="175"/>
    </row>
    <row r="199" spans="1:18" ht="20.100000000000001" customHeight="1" x14ac:dyDescent="0.1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58"/>
      <c r="O199" s="37"/>
      <c r="P199" s="37"/>
      <c r="Q199" s="37"/>
      <c r="R199" s="37"/>
    </row>
    <row r="200" spans="1:18" ht="20.100000000000001" customHeight="1" x14ac:dyDescent="0.1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58"/>
      <c r="O200" s="37"/>
      <c r="P200" s="37"/>
      <c r="Q200" s="37"/>
      <c r="R200" s="37"/>
    </row>
    <row r="201" spans="1:18" ht="20.100000000000001" customHeight="1" x14ac:dyDescent="0.1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58"/>
      <c r="O201" s="37"/>
      <c r="P201" s="37"/>
      <c r="Q201" s="37"/>
      <c r="R201" s="37"/>
    </row>
    <row r="202" spans="1:18" ht="20.100000000000001" customHeight="1" x14ac:dyDescent="0.1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58"/>
      <c r="O202" s="37"/>
      <c r="P202" s="37"/>
      <c r="Q202" s="37"/>
      <c r="R202" s="37"/>
    </row>
    <row r="203" spans="1:18" ht="20.100000000000001" customHeight="1" x14ac:dyDescent="0.1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58"/>
      <c r="O203" s="37"/>
      <c r="P203" s="37"/>
      <c r="Q203" s="37"/>
      <c r="R203" s="37"/>
    </row>
    <row r="204" spans="1:18" ht="20.100000000000001" customHeight="1" x14ac:dyDescent="0.1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58"/>
      <c r="O204" s="37"/>
      <c r="P204" s="37"/>
      <c r="Q204" s="37"/>
      <c r="R204" s="37"/>
    </row>
    <row r="205" spans="1:18" ht="20.100000000000001" customHeight="1" x14ac:dyDescent="0.1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58"/>
      <c r="O205" s="37"/>
      <c r="P205" s="37"/>
      <c r="Q205" s="37"/>
      <c r="R205" s="37"/>
    </row>
    <row r="206" spans="1:18" ht="20.100000000000001" customHeight="1" x14ac:dyDescent="0.1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58"/>
      <c r="O206" s="37"/>
      <c r="P206" s="37"/>
      <c r="Q206" s="37"/>
      <c r="R206" s="37"/>
    </row>
    <row r="207" spans="1:18" ht="20.100000000000001" customHeight="1" x14ac:dyDescent="0.1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58"/>
      <c r="O207" s="37"/>
      <c r="P207" s="37"/>
      <c r="Q207" s="37"/>
      <c r="R207" s="37"/>
    </row>
    <row r="208" spans="1:18" ht="20.100000000000001" customHeight="1" x14ac:dyDescent="0.1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58"/>
      <c r="O208" s="37"/>
      <c r="P208" s="37"/>
      <c r="Q208" s="37"/>
      <c r="R208" s="37"/>
    </row>
    <row r="209" spans="1:19" ht="20.100000000000001" customHeight="1" x14ac:dyDescent="0.15">
      <c r="O209" s="37"/>
      <c r="P209" s="37"/>
      <c r="Q209" s="37"/>
      <c r="R209" s="37"/>
    </row>
    <row r="210" spans="1:19" ht="20.100000000000001" customHeight="1" x14ac:dyDescent="0.1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69" t="s">
        <v>265</v>
      </c>
    </row>
    <row r="211" spans="1:19" ht="20.100000000000001" customHeight="1" x14ac:dyDescent="0.1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200" t="s">
        <v>171</v>
      </c>
      <c r="M211" s="201"/>
      <c r="N211" s="198" t="s">
        <v>196</v>
      </c>
      <c r="O211" s="38" t="s">
        <v>172</v>
      </c>
      <c r="P211" s="39"/>
      <c r="Q211" s="38" t="s">
        <v>173</v>
      </c>
      <c r="R211" s="39"/>
    </row>
    <row r="212" spans="1:19" ht="20.100000000000001" customHeight="1" x14ac:dyDescent="0.1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202"/>
      <c r="M212" s="203"/>
      <c r="N212" s="199"/>
      <c r="O212" s="53" t="s">
        <v>460</v>
      </c>
      <c r="P212" s="53" t="s">
        <v>461</v>
      </c>
      <c r="Q212" s="53" t="s">
        <v>462</v>
      </c>
      <c r="R212" s="53" t="s">
        <v>463</v>
      </c>
    </row>
    <row r="213" spans="1:19" ht="20.100000000000001" customHeight="1" x14ac:dyDescent="0.1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55">
        <v>43</v>
      </c>
      <c r="M213" s="57" t="s">
        <v>58</v>
      </c>
      <c r="N213" s="40" t="s">
        <v>197</v>
      </c>
      <c r="O213" s="41">
        <v>0.7739495798319328</v>
      </c>
      <c r="P213" s="41">
        <v>0.79543666404405977</v>
      </c>
      <c r="Q213" s="41">
        <v>-0.56768953068592054</v>
      </c>
      <c r="R213" s="41">
        <v>-0.51164725457570714</v>
      </c>
    </row>
    <row r="214" spans="1:19" ht="20.100000000000001" customHeight="1" x14ac:dyDescent="0.1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55">
        <v>44</v>
      </c>
      <c r="M214" s="57" t="s">
        <v>225</v>
      </c>
      <c r="N214" s="40" t="s">
        <v>198</v>
      </c>
      <c r="O214" s="41">
        <v>0.74461028192371481</v>
      </c>
      <c r="P214" s="41">
        <v>0.80187940485512921</v>
      </c>
      <c r="Q214" s="41">
        <v>-0.5053763440860215</v>
      </c>
      <c r="R214" s="41">
        <v>-0.47815333882934874</v>
      </c>
    </row>
    <row r="215" spans="1:19" ht="20.100000000000001" customHeight="1" x14ac:dyDescent="0.1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55">
        <v>45</v>
      </c>
      <c r="M215" s="57" t="s">
        <v>224</v>
      </c>
      <c r="N215" s="54" t="s">
        <v>200</v>
      </c>
      <c r="O215" s="41">
        <v>0.49013157894736842</v>
      </c>
      <c r="P215" s="41">
        <v>0.5538098978790259</v>
      </c>
      <c r="Q215" s="41">
        <v>-0.30349149507609668</v>
      </c>
      <c r="R215" s="41">
        <v>-0.27708850289495451</v>
      </c>
    </row>
    <row r="216" spans="1:19" ht="20.100000000000001" customHeight="1" x14ac:dyDescent="0.1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55">
        <v>46</v>
      </c>
      <c r="M216" s="174" t="s">
        <v>223</v>
      </c>
      <c r="N216" s="54" t="s">
        <v>246</v>
      </c>
      <c r="O216" s="41">
        <v>0.66441821247892074</v>
      </c>
      <c r="P216" s="41">
        <v>0.74980079681274903</v>
      </c>
      <c r="Q216" s="41">
        <v>-0.38848263254113347</v>
      </c>
      <c r="R216" s="41">
        <v>-0.42522974101921468</v>
      </c>
    </row>
    <row r="217" spans="1:19" ht="20.100000000000001" customHeight="1" x14ac:dyDescent="0.1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55">
        <v>47</v>
      </c>
      <c r="M217" s="57" t="s">
        <v>40</v>
      </c>
      <c r="N217" s="40" t="s">
        <v>193</v>
      </c>
      <c r="O217" s="41">
        <v>0.82296650717703346</v>
      </c>
      <c r="P217" s="41">
        <v>0.9402756508422665</v>
      </c>
      <c r="Q217" s="41">
        <v>-0.41269841269841268</v>
      </c>
      <c r="R217" s="41">
        <v>-0.44872846595570137</v>
      </c>
    </row>
    <row r="218" spans="1:19" ht="20.100000000000001" customHeight="1" x14ac:dyDescent="0.1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55">
        <v>48</v>
      </c>
      <c r="M218" s="57" t="s">
        <v>33</v>
      </c>
      <c r="N218" s="54" t="s">
        <v>201</v>
      </c>
      <c r="O218" s="41">
        <v>0.52170283806343909</v>
      </c>
      <c r="P218" s="41">
        <v>0.71530531324345759</v>
      </c>
      <c r="Q218" s="41">
        <v>-0.29110512129380056</v>
      </c>
      <c r="R218" s="41">
        <v>-0.3441127694859038</v>
      </c>
    </row>
    <row r="219" spans="1:19" ht="20.100000000000001" customHeight="1" x14ac:dyDescent="0.1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55">
        <v>49</v>
      </c>
      <c r="M219" s="57" t="s">
        <v>239</v>
      </c>
      <c r="N219" s="54" t="s">
        <v>366</v>
      </c>
      <c r="O219" s="212">
        <v>0.39800000000000002</v>
      </c>
      <c r="P219" s="212">
        <v>0.59952606635071093</v>
      </c>
      <c r="Q219" s="212">
        <v>2.8000000000000001E-2</v>
      </c>
      <c r="R219" s="41">
        <v>-6.7824648469809762E-2</v>
      </c>
      <c r="S219" s="33"/>
    </row>
    <row r="220" spans="1:19" ht="20.100000000000001" customHeight="1" x14ac:dyDescent="0.1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55">
        <v>50</v>
      </c>
      <c r="M220" s="57" t="s">
        <v>222</v>
      </c>
      <c r="N220" s="54" t="s">
        <v>247</v>
      </c>
      <c r="O220" s="41">
        <v>0.66351931330472103</v>
      </c>
      <c r="P220" s="41">
        <v>0.68222043443282376</v>
      </c>
      <c r="Q220" s="41">
        <v>-0.33148661126500462</v>
      </c>
      <c r="R220" s="41">
        <v>-0.22109704641350211</v>
      </c>
    </row>
    <row r="221" spans="1:19" ht="20.100000000000001" customHeight="1" x14ac:dyDescent="0.1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55">
        <v>51</v>
      </c>
      <c r="M221" s="57" t="s">
        <v>52</v>
      </c>
      <c r="N221" s="40" t="s">
        <v>199</v>
      </c>
      <c r="O221" s="41">
        <v>0.62716262975778547</v>
      </c>
      <c r="P221" s="41">
        <v>0.65325824617860018</v>
      </c>
      <c r="Q221" s="41">
        <v>-0.27746741154562382</v>
      </c>
      <c r="R221" s="41">
        <v>-0.21783010933557612</v>
      </c>
    </row>
    <row r="222" spans="1:19" ht="20.100000000000001" customHeight="1" x14ac:dyDescent="0.1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55">
        <v>52</v>
      </c>
      <c r="M222" s="57" t="s">
        <v>34</v>
      </c>
      <c r="N222" s="54" t="s">
        <v>202</v>
      </c>
      <c r="O222" s="41">
        <v>0.54137931034482756</v>
      </c>
      <c r="P222" s="41">
        <v>0.5569823434991974</v>
      </c>
      <c r="Q222" s="41">
        <v>-0.13172541743970315</v>
      </c>
      <c r="R222" s="41">
        <v>-6.633081444164568E-2</v>
      </c>
    </row>
    <row r="223" spans="1:19" ht="20.100000000000001" customHeight="1" x14ac:dyDescent="0.1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59"/>
      <c r="M223" s="58"/>
      <c r="O223" s="37"/>
      <c r="P223" s="37"/>
      <c r="Q223" s="37"/>
      <c r="R223" s="37"/>
    </row>
    <row r="224" spans="1:19" ht="20.100000000000001" customHeight="1" x14ac:dyDescent="0.1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M224" s="58"/>
      <c r="O224" s="37"/>
      <c r="P224" s="37"/>
      <c r="Q224" s="37"/>
      <c r="R224" s="37"/>
    </row>
    <row r="225" spans="1:18" ht="20.100000000000001" customHeight="1" x14ac:dyDescent="0.1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M225" s="58"/>
      <c r="O225" s="37"/>
      <c r="P225" s="37"/>
      <c r="Q225" s="37"/>
      <c r="R225" s="37"/>
    </row>
    <row r="226" spans="1:18" ht="20.100000000000001" customHeight="1" x14ac:dyDescent="0.1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M226" s="58"/>
      <c r="O226" s="37"/>
      <c r="P226" s="37"/>
      <c r="Q226" s="37"/>
      <c r="R226" s="37"/>
    </row>
    <row r="227" spans="1:18" ht="20.100000000000001" customHeight="1" x14ac:dyDescent="0.1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M227" s="61"/>
      <c r="O227" s="37"/>
      <c r="P227" s="37"/>
      <c r="Q227" s="37"/>
      <c r="R227" s="37"/>
    </row>
    <row r="228" spans="1:18" ht="20.100000000000001" customHeight="1" x14ac:dyDescent="0.1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N228" s="61"/>
      <c r="O228" s="37"/>
      <c r="P228" s="37"/>
      <c r="Q228" s="37"/>
      <c r="R228" s="37"/>
    </row>
    <row r="229" spans="1:18" ht="20.100000000000001" customHeight="1" x14ac:dyDescent="0.1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O229" s="37"/>
      <c r="P229" s="37"/>
      <c r="Q229" s="37"/>
      <c r="R229" s="37"/>
    </row>
    <row r="230" spans="1:18" ht="20.100000000000001" customHeight="1" x14ac:dyDescent="0.1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58"/>
      <c r="O230" s="37"/>
      <c r="P230" s="37"/>
      <c r="Q230" s="37"/>
      <c r="R230" s="37"/>
    </row>
    <row r="231" spans="1:18" ht="20.100000000000001" customHeight="1" x14ac:dyDescent="0.1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58"/>
      <c r="O231" s="37"/>
      <c r="P231" s="37"/>
      <c r="Q231" s="37"/>
      <c r="R231" s="37"/>
    </row>
    <row r="232" spans="1:18" ht="20.100000000000001" customHeight="1" x14ac:dyDescent="0.1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58"/>
      <c r="O232" s="37"/>
      <c r="P232" s="37"/>
      <c r="Q232" s="37"/>
      <c r="R232" s="37"/>
    </row>
    <row r="233" spans="1:18" ht="20.100000000000001" customHeight="1" x14ac:dyDescent="0.1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58"/>
      <c r="O233" s="37"/>
      <c r="P233" s="37"/>
      <c r="Q233" s="37"/>
      <c r="R233" s="37"/>
    </row>
    <row r="234" spans="1:18" ht="20.100000000000001" customHeight="1" x14ac:dyDescent="0.1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58"/>
      <c r="O234" s="37"/>
      <c r="P234" s="37"/>
      <c r="Q234" s="37"/>
      <c r="R234" s="37"/>
    </row>
    <row r="235" spans="1:18" ht="20.100000000000001" customHeight="1" x14ac:dyDescent="0.15">
      <c r="O235" s="37"/>
      <c r="P235" s="37"/>
      <c r="Q235" s="37"/>
      <c r="R235" s="37"/>
    </row>
    <row r="245" spans="14:14" ht="20.100000000000001" customHeight="1" x14ac:dyDescent="0.15">
      <c r="N245" s="61"/>
    </row>
    <row r="470" spans="1:18" ht="20.100000000000001" customHeight="1" x14ac:dyDescent="0.15">
      <c r="O470" s="37"/>
      <c r="P470" s="37"/>
      <c r="Q470" s="37"/>
      <c r="R470" s="37"/>
    </row>
    <row r="471" spans="1:18" ht="20.100000000000001" customHeight="1" x14ac:dyDescent="0.15">
      <c r="O471" s="37"/>
      <c r="P471" s="37"/>
      <c r="Q471" s="37"/>
      <c r="R471" s="37"/>
    </row>
    <row r="472" spans="1:18" ht="20.100000000000001" customHeight="1" x14ac:dyDescent="0.15">
      <c r="O472" s="37"/>
      <c r="P472" s="37"/>
      <c r="Q472" s="37"/>
      <c r="R472" s="37"/>
    </row>
    <row r="473" spans="1:18" ht="20.100000000000001" customHeight="1" x14ac:dyDescent="0.15">
      <c r="O473" s="37"/>
      <c r="P473" s="37"/>
      <c r="Q473" s="37"/>
      <c r="R473" s="37"/>
    </row>
    <row r="474" spans="1:18" ht="20.100000000000001" customHeight="1" x14ac:dyDescent="0.15">
      <c r="O474" s="37"/>
      <c r="P474" s="37"/>
      <c r="Q474" s="37"/>
      <c r="R474" s="37"/>
    </row>
    <row r="475" spans="1:18" ht="20.100000000000001" customHeight="1" x14ac:dyDescent="0.15">
      <c r="O475" s="37"/>
      <c r="P475" s="37"/>
      <c r="Q475" s="37"/>
      <c r="R475" s="37"/>
    </row>
    <row r="476" spans="1:18" ht="20.100000000000001" customHeight="1" x14ac:dyDescent="0.15">
      <c r="O476" s="37"/>
      <c r="P476" s="37"/>
      <c r="Q476" s="37"/>
      <c r="R476" s="37"/>
    </row>
    <row r="477" spans="1:18" ht="20.100000000000001" customHeight="1" x14ac:dyDescent="0.15">
      <c r="O477" s="37"/>
      <c r="P477" s="37"/>
      <c r="Q477" s="37"/>
      <c r="R477" s="37"/>
    </row>
    <row r="478" spans="1:18" ht="20.100000000000001" customHeight="1" x14ac:dyDescent="0.1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58"/>
      <c r="O478" s="37"/>
      <c r="P478" s="37"/>
      <c r="Q478" s="37"/>
      <c r="R478" s="37"/>
    </row>
    <row r="479" spans="1:18" ht="20.100000000000001" customHeight="1" x14ac:dyDescent="0.1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58"/>
      <c r="O479" s="37"/>
      <c r="P479" s="37"/>
      <c r="Q479" s="37"/>
      <c r="R479" s="37"/>
    </row>
  </sheetData>
  <mergeCells count="18">
    <mergeCell ref="L3:M4"/>
    <mergeCell ref="L211:M212"/>
    <mergeCell ref="L29:M30"/>
    <mergeCell ref="L55:M56"/>
    <mergeCell ref="L133:M134"/>
    <mergeCell ref="L159:M160"/>
    <mergeCell ref="L185:M186"/>
    <mergeCell ref="L81:M82"/>
    <mergeCell ref="L107:M108"/>
    <mergeCell ref="N81:N82"/>
    <mergeCell ref="N55:N56"/>
    <mergeCell ref="N29:N30"/>
    <mergeCell ref="N3:N4"/>
    <mergeCell ref="N211:N212"/>
    <mergeCell ref="N185:N186"/>
    <mergeCell ref="N159:N160"/>
    <mergeCell ref="N133:N134"/>
    <mergeCell ref="N107:N108"/>
  </mergeCells>
  <phoneticPr fontId="3"/>
  <pageMargins left="0.7" right="0.7" top="0.75" bottom="0.75" header="0.3" footer="0.3"/>
  <pageSetup paperSize="9" orientation="portrait" r:id="rId1"/>
  <rowBreaks count="17" manualBreakCount="17">
    <brk id="27" min="1" max="9" man="1"/>
    <brk id="53" min="1" max="9" man="1"/>
    <brk id="79" min="1" max="9" man="1"/>
    <brk id="105" min="1" max="9" man="1"/>
    <brk id="131" min="1" max="9" man="1"/>
    <brk id="157" min="1" max="9" man="1"/>
    <brk id="183" min="1" max="9" man="1"/>
    <brk id="209" min="1" max="9" man="1"/>
    <brk id="235" min="1" max="9" man="1"/>
    <brk id="261" min="1" max="9" man="1"/>
    <brk id="287" min="1" max="9" man="1"/>
    <brk id="313" min="1" max="9" man="1"/>
    <brk id="339" min="1" max="9" man="1"/>
    <brk id="365" min="1" max="9" man="1"/>
    <brk id="391" min="1" max="9" man="1"/>
    <brk id="417" min="1" max="9" man="1"/>
    <brk id="443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満足度</vt:lpstr>
      <vt:lpstr>優先度</vt:lpstr>
      <vt:lpstr>満足度スコア</vt:lpstr>
      <vt:lpstr>優先度スコア</vt:lpstr>
      <vt:lpstr>スコア散布図</vt:lpstr>
      <vt:lpstr>分野別満足度</vt:lpstr>
      <vt:lpstr>分野別優先度</vt:lpstr>
      <vt:lpstr>分野別スコア表</vt:lpstr>
      <vt:lpstr>分野別スコア図</vt:lpstr>
      <vt:lpstr>満足度経年</vt:lpstr>
      <vt:lpstr>問13-1</vt:lpstr>
      <vt:lpstr>問13-1経年</vt:lpstr>
      <vt:lpstr>問13-1年齢層表</vt:lpstr>
      <vt:lpstr>スコア散布図!Print_Area</vt:lpstr>
      <vt:lpstr>分野別スコア図!Print_Area</vt:lpstr>
      <vt:lpstr>分野別スコア表!Print_Area</vt:lpstr>
      <vt:lpstr>分野別満足度!Print_Area</vt:lpstr>
      <vt:lpstr>分野別優先度!Print_Area</vt:lpstr>
      <vt:lpstr>満足度!Print_Area</vt:lpstr>
      <vt:lpstr>満足度スコア!Print_Area</vt:lpstr>
      <vt:lpstr>満足度経年!Print_Area</vt:lpstr>
      <vt:lpstr>'問13-1'!Print_Area</vt:lpstr>
      <vt:lpstr>'問13-1経年'!Print_Area</vt:lpstr>
      <vt:lpstr>優先度!Print_Area</vt:lpstr>
      <vt:lpstr>優先度スコア!Print_Area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2025-01-27T08:16:41Z</cp:lastPrinted>
  <dcterms:created xsi:type="dcterms:W3CDTF">2022-04-07T06:37:09Z</dcterms:created>
  <dcterms:modified xsi:type="dcterms:W3CDTF">2026-05-21T07:00:52Z</dcterms:modified>
</cp:coreProperties>
</file>